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hp\OneDrive\LOTUS Tools\LOTUS V3 Calculators\"/>
    </mc:Choice>
  </mc:AlternateContent>
  <xr:revisionPtr revIDLastSave="0" documentId="13_ncr:1_{FFE7FF03-0E7E-495B-9775-6F90992C3A86}" xr6:coauthVersionLast="41" xr6:coauthVersionMax="41" xr10:uidLastSave="{00000000-0000-0000-0000-000000000000}"/>
  <workbookProtection workbookAlgorithmName="SHA-512" workbookHashValue="ij+rHKl+8gCjUQJ4yG0IbnK8TEDDMSzo1RaLH+WBpt6mInemmrJeFV8PWQKpZkVGg4kv4j1mBJUSwTszJSfZ9g==" workbookSaltValue="n4rKErU23w5tcHe3X9N99A==" workbookSpinCount="100000" lockStructure="1"/>
  <bookViews>
    <workbookView xWindow="-120" yWindow="-120" windowWidth="24240" windowHeight="13140" tabRatio="774" xr2:uid="{00000000-000D-0000-FFFF-FFFF00000000}"/>
  </bookViews>
  <sheets>
    <sheet name="Introduction" sheetId="25" r:id="rId1"/>
    <sheet name="OTTV Calculation" sheetId="24" r:id="rId2"/>
    <sheet name="Solid wall information" sheetId="29" r:id="rId3"/>
    <sheet name="U-value calculation" sheetId="31" state="hidden" r:id="rId4"/>
    <sheet name="Glazing information" sheetId="30" r:id="rId5"/>
    <sheet name="Window calculation" sheetId="33" state="hidden" r:id="rId6"/>
    <sheet name="Info-OTTV methodology" sheetId="26" r:id="rId7"/>
    <sheet name="InfoEEBC and LOTUS Requirements" sheetId="28" state="hidden" r:id="rId8"/>
    <sheet name="Database and example values" sheetId="12" r:id="rId9"/>
    <sheet name="Beta Database" sheetId="32" r:id="rId10"/>
    <sheet name="Log" sheetId="34" state="hidden" r:id="rId11"/>
  </sheets>
  <definedNames>
    <definedName name="Absorptivity">'U-value calculation'!$N$2:$O$53</definedName>
    <definedName name="array_absorptivity_material" localSheetId="7">#REF!</definedName>
    <definedName name="array_absorptivity_paint" localSheetId="7">#REF!</definedName>
    <definedName name="array_I0" localSheetId="7">#REF!</definedName>
    <definedName name="array_material" localSheetId="7">#REF!</definedName>
    <definedName name="array_TDEQ" localSheetId="7">#REF!</definedName>
    <definedName name="Cities" localSheetId="7">#REF!</definedName>
    <definedName name="Cities">'OTTV Calculation'!$AE$6:$AE$10</definedName>
    <definedName name="Material" localSheetId="7">#REF!</definedName>
    <definedName name="orientation" localSheetId="7">#REF!</definedName>
    <definedName name="orientation">'OTTV Calculation'!$AG$6:$AG$21</definedName>
    <definedName name="_xlnm.Print_Area" localSheetId="7">'InfoEEBC and LOTUS Requirements'!$A$1:$I$28</definedName>
    <definedName name="Select_a">'Window calculation'!$A$321:$A$324</definedName>
    <definedName name="Select_Material">'U-value calculation'!$C$4:$C$28</definedName>
    <definedName name="Select_type_of_window">'U-value calculation'!$W$3:$W$7</definedName>
    <definedName name="Wood__smooth">'U-value calculation'!$N$3:$N$53</definedName>
    <definedName name="Yes_No">'U-value calculation'!$A$2:$A$4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30" l="1"/>
  <c r="W29" i="24"/>
  <c r="V17" i="24"/>
  <c r="W24" i="24"/>
  <c r="W28" i="24"/>
  <c r="X38" i="24"/>
  <c r="W26" i="24"/>
  <c r="W25" i="24"/>
  <c r="X36" i="24"/>
  <c r="X37" i="24"/>
  <c r="W27" i="24"/>
  <c r="X39" i="24"/>
  <c r="X40" i="24"/>
  <c r="I58" i="24"/>
  <c r="E17" i="24"/>
  <c r="G17" i="24"/>
  <c r="I17" i="24"/>
  <c r="K17" i="24"/>
  <c r="F26" i="24"/>
  <c r="F25" i="24"/>
  <c r="F24" i="24"/>
  <c r="E36" i="24"/>
  <c r="E37" i="24"/>
  <c r="F28" i="24"/>
  <c r="G40" i="24"/>
  <c r="I40" i="24"/>
  <c r="K40" i="24"/>
  <c r="M17" i="24"/>
  <c r="O17" i="24"/>
  <c r="Q17" i="24"/>
  <c r="S17" i="24"/>
  <c r="K57" i="24"/>
  <c r="R25" i="30"/>
  <c r="R26" i="30"/>
  <c r="R27" i="30"/>
  <c r="R28" i="30"/>
  <c r="R29" i="30"/>
  <c r="R30" i="30"/>
  <c r="R31" i="30"/>
  <c r="R32" i="30"/>
  <c r="R33" i="30"/>
  <c r="R34" i="30"/>
  <c r="R35" i="30"/>
  <c r="R36" i="30"/>
  <c r="R37" i="30"/>
  <c r="R38" i="30"/>
  <c r="R24" i="30"/>
  <c r="M172" i="30"/>
  <c r="M173" i="30"/>
  <c r="M174" i="30"/>
  <c r="M175" i="30"/>
  <c r="M176" i="30"/>
  <c r="M177" i="30"/>
  <c r="M178" i="30"/>
  <c r="M179" i="30"/>
  <c r="M180" i="30"/>
  <c r="M181" i="30"/>
  <c r="M182" i="30"/>
  <c r="M183" i="30"/>
  <c r="M184" i="30"/>
  <c r="M185" i="30"/>
  <c r="M171" i="30"/>
  <c r="M151" i="30"/>
  <c r="M152" i="30"/>
  <c r="M153" i="30"/>
  <c r="M154" i="30"/>
  <c r="M155" i="30"/>
  <c r="M156" i="30"/>
  <c r="M157" i="30"/>
  <c r="M158" i="30"/>
  <c r="M159" i="30"/>
  <c r="M160" i="30"/>
  <c r="M161" i="30"/>
  <c r="M162" i="30"/>
  <c r="M163" i="30"/>
  <c r="M164" i="30"/>
  <c r="M150" i="30"/>
  <c r="M130" i="30"/>
  <c r="M131" i="30"/>
  <c r="M132" i="30"/>
  <c r="M133" i="30"/>
  <c r="M134" i="30"/>
  <c r="M135" i="30"/>
  <c r="M136" i="30"/>
  <c r="M137" i="30"/>
  <c r="M138" i="30"/>
  <c r="M139" i="30"/>
  <c r="M140" i="30"/>
  <c r="M141" i="30"/>
  <c r="M142" i="30"/>
  <c r="M143" i="30"/>
  <c r="M129" i="30"/>
  <c r="M109" i="30"/>
  <c r="M110" i="30"/>
  <c r="M111" i="30"/>
  <c r="M112" i="30"/>
  <c r="M113" i="30"/>
  <c r="M114" i="30"/>
  <c r="M115" i="30"/>
  <c r="M116" i="30"/>
  <c r="M117" i="30"/>
  <c r="M118" i="30"/>
  <c r="M119" i="30"/>
  <c r="M120" i="30"/>
  <c r="M121" i="30"/>
  <c r="M122" i="30"/>
  <c r="M108" i="30"/>
  <c r="M88" i="30"/>
  <c r="M89" i="30"/>
  <c r="M90" i="30"/>
  <c r="M91" i="30"/>
  <c r="M92" i="30"/>
  <c r="M93" i="30"/>
  <c r="M94" i="30"/>
  <c r="M95" i="30"/>
  <c r="M96" i="30"/>
  <c r="M97" i="30"/>
  <c r="M98" i="30"/>
  <c r="M99" i="30"/>
  <c r="M100" i="30"/>
  <c r="M101" i="30"/>
  <c r="M87" i="30"/>
  <c r="M67" i="30"/>
  <c r="M68" i="30"/>
  <c r="M69" i="30"/>
  <c r="M70" i="30"/>
  <c r="M71" i="30"/>
  <c r="M72" i="30"/>
  <c r="M73" i="30"/>
  <c r="M74" i="30"/>
  <c r="M75" i="30"/>
  <c r="M76" i="30"/>
  <c r="M77" i="30"/>
  <c r="M78" i="30"/>
  <c r="M79" i="30"/>
  <c r="M80" i="30"/>
  <c r="M66" i="30"/>
  <c r="M46" i="30"/>
  <c r="M47" i="30"/>
  <c r="M48" i="30"/>
  <c r="M49" i="30"/>
  <c r="M50" i="30"/>
  <c r="M51" i="30"/>
  <c r="M52" i="30"/>
  <c r="M53" i="30"/>
  <c r="M54" i="30"/>
  <c r="M55" i="30"/>
  <c r="M56" i="30"/>
  <c r="M57" i="30"/>
  <c r="M58" i="30"/>
  <c r="M59" i="30"/>
  <c r="M45" i="30"/>
  <c r="M25" i="30"/>
  <c r="M26" i="30"/>
  <c r="M27" i="30"/>
  <c r="M28" i="30"/>
  <c r="M29" i="30"/>
  <c r="M30" i="30"/>
  <c r="M31" i="30"/>
  <c r="M32" i="30"/>
  <c r="M33" i="30"/>
  <c r="M34" i="30"/>
  <c r="M35" i="30"/>
  <c r="M36" i="30"/>
  <c r="M37" i="30"/>
  <c r="M38" i="30"/>
  <c r="M24" i="30"/>
  <c r="U262" i="33"/>
  <c r="V262" i="33"/>
  <c r="X262" i="33"/>
  <c r="Y262" i="33"/>
  <c r="AA262" i="33"/>
  <c r="AB262" i="33"/>
  <c r="AD262" i="33"/>
  <c r="AE262" i="33"/>
  <c r="AG262" i="33"/>
  <c r="AH262" i="33"/>
  <c r="AJ262" i="33"/>
  <c r="AK262" i="33"/>
  <c r="AM262" i="33"/>
  <c r="AN262" i="33"/>
  <c r="AP262" i="33"/>
  <c r="AQ262" i="33"/>
  <c r="U263" i="33"/>
  <c r="V263" i="33"/>
  <c r="X263" i="33"/>
  <c r="Y263" i="33"/>
  <c r="AA263" i="33"/>
  <c r="AB263" i="33"/>
  <c r="AD263" i="33"/>
  <c r="AE263" i="33"/>
  <c r="AG263" i="33"/>
  <c r="AH263" i="33"/>
  <c r="AJ263" i="33"/>
  <c r="AK263" i="33"/>
  <c r="AM263" i="33"/>
  <c r="AN263" i="33"/>
  <c r="AP263" i="33"/>
  <c r="AQ263" i="33"/>
  <c r="U264" i="33"/>
  <c r="V264" i="33"/>
  <c r="X264" i="33"/>
  <c r="Y264" i="33"/>
  <c r="AA264" i="33"/>
  <c r="AB264" i="33"/>
  <c r="AD264" i="33"/>
  <c r="AE264" i="33"/>
  <c r="AG264" i="33"/>
  <c r="AH264" i="33"/>
  <c r="AJ264" i="33"/>
  <c r="AK264" i="33"/>
  <c r="AM264" i="33"/>
  <c r="AN264" i="33"/>
  <c r="AP264" i="33"/>
  <c r="AQ264" i="33"/>
  <c r="U265" i="33"/>
  <c r="V265" i="33"/>
  <c r="X265" i="33"/>
  <c r="Y265" i="33"/>
  <c r="AA265" i="33"/>
  <c r="AB265" i="33"/>
  <c r="AD265" i="33"/>
  <c r="AE265" i="33"/>
  <c r="AG265" i="33"/>
  <c r="AH265" i="33"/>
  <c r="AJ265" i="33"/>
  <c r="AK265" i="33"/>
  <c r="AM265" i="33"/>
  <c r="AN265" i="33"/>
  <c r="AP265" i="33"/>
  <c r="AQ265" i="33"/>
  <c r="U266" i="33"/>
  <c r="V266" i="33"/>
  <c r="X266" i="33"/>
  <c r="Y266" i="33"/>
  <c r="AA266" i="33"/>
  <c r="AB266" i="33"/>
  <c r="AD266" i="33"/>
  <c r="AE266" i="33"/>
  <c r="AG266" i="33"/>
  <c r="AH266" i="33"/>
  <c r="AJ266" i="33"/>
  <c r="AK266" i="33"/>
  <c r="AM266" i="33"/>
  <c r="AN266" i="33"/>
  <c r="AP266" i="33"/>
  <c r="AQ266" i="33"/>
  <c r="U267" i="33"/>
  <c r="V267" i="33"/>
  <c r="X267" i="33"/>
  <c r="Y267" i="33"/>
  <c r="AA267" i="33"/>
  <c r="AB267" i="33"/>
  <c r="AD267" i="33"/>
  <c r="AE267" i="33"/>
  <c r="AG267" i="33"/>
  <c r="AH267" i="33"/>
  <c r="AJ267" i="33"/>
  <c r="AK267" i="33"/>
  <c r="AM267" i="33"/>
  <c r="AN267" i="33"/>
  <c r="AP267" i="33"/>
  <c r="AQ267" i="33"/>
  <c r="U268" i="33"/>
  <c r="V268" i="33"/>
  <c r="X268" i="33"/>
  <c r="Y268" i="33"/>
  <c r="AA268" i="33"/>
  <c r="AB268" i="33"/>
  <c r="AD268" i="33"/>
  <c r="AE268" i="33"/>
  <c r="AG268" i="33"/>
  <c r="AH268" i="33"/>
  <c r="AJ268" i="33"/>
  <c r="AK268" i="33"/>
  <c r="AM268" i="33"/>
  <c r="AN268" i="33"/>
  <c r="AP268" i="33"/>
  <c r="AQ268" i="33"/>
  <c r="U269" i="33"/>
  <c r="V269" i="33"/>
  <c r="X269" i="33"/>
  <c r="Y269" i="33"/>
  <c r="AA269" i="33"/>
  <c r="AB269" i="33"/>
  <c r="AD269" i="33"/>
  <c r="AE269" i="33"/>
  <c r="AG269" i="33"/>
  <c r="AH269" i="33"/>
  <c r="AJ269" i="33"/>
  <c r="AK269" i="33"/>
  <c r="AM269" i="33"/>
  <c r="AN269" i="33"/>
  <c r="AP269" i="33"/>
  <c r="AQ269" i="33"/>
  <c r="U270" i="33"/>
  <c r="V270" i="33"/>
  <c r="X270" i="33"/>
  <c r="Y270" i="33"/>
  <c r="AA270" i="33"/>
  <c r="AB270" i="33"/>
  <c r="AD270" i="33"/>
  <c r="AE270" i="33"/>
  <c r="AG270" i="33"/>
  <c r="AH270" i="33"/>
  <c r="AJ270" i="33"/>
  <c r="AK270" i="33"/>
  <c r="AM270" i="33"/>
  <c r="AN270" i="33"/>
  <c r="AP270" i="33"/>
  <c r="AQ270" i="33"/>
  <c r="U271" i="33"/>
  <c r="V271" i="33"/>
  <c r="X271" i="33"/>
  <c r="Y271" i="33"/>
  <c r="AA271" i="33"/>
  <c r="AB271" i="33"/>
  <c r="AD271" i="33"/>
  <c r="AE271" i="33"/>
  <c r="AG271" i="33"/>
  <c r="AH271" i="33"/>
  <c r="AJ271" i="33"/>
  <c r="AK271" i="33"/>
  <c r="AM271" i="33"/>
  <c r="AN271" i="33"/>
  <c r="AP271" i="33"/>
  <c r="AQ271" i="33"/>
  <c r="U272" i="33"/>
  <c r="V272" i="33"/>
  <c r="X272" i="33"/>
  <c r="Y272" i="33"/>
  <c r="AA272" i="33"/>
  <c r="AB272" i="33"/>
  <c r="AD272" i="33"/>
  <c r="AE272" i="33"/>
  <c r="AG272" i="33"/>
  <c r="AH272" i="33"/>
  <c r="AJ272" i="33"/>
  <c r="AK272" i="33"/>
  <c r="AM272" i="33"/>
  <c r="AN272" i="33"/>
  <c r="AP272" i="33"/>
  <c r="AQ272" i="33"/>
  <c r="U273" i="33"/>
  <c r="V273" i="33"/>
  <c r="W273" i="33"/>
  <c r="X273" i="33"/>
  <c r="Y273" i="33"/>
  <c r="AA273" i="33"/>
  <c r="AB273" i="33"/>
  <c r="AD273" i="33"/>
  <c r="AE273" i="33"/>
  <c r="AG273" i="33"/>
  <c r="AH273" i="33"/>
  <c r="AJ273" i="33"/>
  <c r="AK273" i="33"/>
  <c r="AM273" i="33"/>
  <c r="AN273" i="33"/>
  <c r="AP273" i="33"/>
  <c r="AQ273" i="33"/>
  <c r="U274" i="33"/>
  <c r="V274" i="33"/>
  <c r="X274" i="33"/>
  <c r="Y274" i="33"/>
  <c r="AA274" i="33"/>
  <c r="AB274" i="33"/>
  <c r="AD274" i="33"/>
  <c r="AE274" i="33"/>
  <c r="AG274" i="33"/>
  <c r="AH274" i="33"/>
  <c r="AJ274" i="33"/>
  <c r="AK274" i="33"/>
  <c r="AM274" i="33"/>
  <c r="AN274" i="33"/>
  <c r="AP274" i="33"/>
  <c r="AQ274" i="33"/>
  <c r="U275" i="33"/>
  <c r="V275" i="33"/>
  <c r="X275" i="33"/>
  <c r="Y275" i="33"/>
  <c r="AA275" i="33"/>
  <c r="AB275" i="33"/>
  <c r="AD275" i="33"/>
  <c r="AE275" i="33"/>
  <c r="AG275" i="33"/>
  <c r="AH275" i="33"/>
  <c r="AJ275" i="33"/>
  <c r="AK275" i="33"/>
  <c r="AM275" i="33"/>
  <c r="AN275" i="33"/>
  <c r="AP275" i="33"/>
  <c r="AQ275" i="33"/>
  <c r="AQ261" i="33"/>
  <c r="AN261" i="33"/>
  <c r="AK261" i="33"/>
  <c r="AH261" i="33"/>
  <c r="AE261" i="33"/>
  <c r="AB261" i="33"/>
  <c r="Y261" i="33"/>
  <c r="X261" i="33"/>
  <c r="Q248" i="33"/>
  <c r="P248" i="33"/>
  <c r="O248" i="33"/>
  <c r="N248" i="33"/>
  <c r="M248" i="33"/>
  <c r="L248" i="33"/>
  <c r="K248" i="33"/>
  <c r="J248" i="33"/>
  <c r="I248" i="33"/>
  <c r="H248" i="33"/>
  <c r="G248" i="33"/>
  <c r="F248" i="33"/>
  <c r="E248" i="33"/>
  <c r="D248" i="33"/>
  <c r="C248" i="33"/>
  <c r="B248" i="33"/>
  <c r="Y196" i="33"/>
  <c r="X196" i="33"/>
  <c r="Q146" i="33"/>
  <c r="P146" i="33"/>
  <c r="O146" i="33"/>
  <c r="N146" i="33"/>
  <c r="M146" i="33"/>
  <c r="L146" i="33"/>
  <c r="K146" i="33"/>
  <c r="J146" i="33"/>
  <c r="I146" i="33"/>
  <c r="H146" i="33"/>
  <c r="G146" i="33"/>
  <c r="F146" i="33"/>
  <c r="E146" i="33"/>
  <c r="D146" i="33"/>
  <c r="C146" i="33"/>
  <c r="B146" i="33"/>
  <c r="Y133" i="33"/>
  <c r="X133" i="33"/>
  <c r="Y71" i="33"/>
  <c r="X71" i="33"/>
  <c r="Q44" i="33"/>
  <c r="P44" i="33"/>
  <c r="O44" i="33"/>
  <c r="N44" i="33"/>
  <c r="M44" i="33"/>
  <c r="L44" i="33"/>
  <c r="K44" i="33"/>
  <c r="J44" i="33"/>
  <c r="I44" i="33"/>
  <c r="H44" i="33"/>
  <c r="G44" i="33"/>
  <c r="F44" i="33"/>
  <c r="E44" i="33"/>
  <c r="D44" i="33"/>
  <c r="C44" i="33"/>
  <c r="B44" i="33"/>
  <c r="BC37" i="33"/>
  <c r="BB37" i="33"/>
  <c r="BA37" i="33"/>
  <c r="AZ37" i="33"/>
  <c r="AY37" i="33"/>
  <c r="AX37" i="33"/>
  <c r="AW37" i="33"/>
  <c r="AV37" i="33"/>
  <c r="Y9" i="33"/>
  <c r="X9" i="33"/>
  <c r="V261" i="33"/>
  <c r="R47" i="30"/>
  <c r="R48" i="30"/>
  <c r="R49" i="30"/>
  <c r="R50" i="30"/>
  <c r="R51" i="30"/>
  <c r="R52" i="30"/>
  <c r="R53" i="30"/>
  <c r="R54" i="30"/>
  <c r="R55" i="30"/>
  <c r="R56" i="30"/>
  <c r="R57" i="30"/>
  <c r="R58" i="30"/>
  <c r="R59" i="30"/>
  <c r="R173" i="30"/>
  <c r="R174" i="30"/>
  <c r="R175" i="30"/>
  <c r="R176" i="30"/>
  <c r="R177" i="30"/>
  <c r="R178" i="30"/>
  <c r="R179" i="30"/>
  <c r="R180" i="30"/>
  <c r="R181" i="30"/>
  <c r="R182" i="30"/>
  <c r="R183" i="30"/>
  <c r="R184" i="30"/>
  <c r="R185" i="30"/>
  <c r="R152" i="30"/>
  <c r="R153" i="30"/>
  <c r="R154" i="30"/>
  <c r="R155" i="30"/>
  <c r="R156" i="30"/>
  <c r="R157" i="30"/>
  <c r="R158" i="30"/>
  <c r="R159" i="30"/>
  <c r="R160" i="30"/>
  <c r="R161" i="30"/>
  <c r="R162" i="30"/>
  <c r="R163" i="30"/>
  <c r="R164" i="30"/>
  <c r="R131" i="30"/>
  <c r="R132" i="30"/>
  <c r="R133" i="30"/>
  <c r="R134" i="30"/>
  <c r="R135" i="30"/>
  <c r="R136" i="30"/>
  <c r="R137" i="30"/>
  <c r="R138" i="30"/>
  <c r="R139" i="30"/>
  <c r="R140" i="30"/>
  <c r="R141" i="30"/>
  <c r="R142" i="30"/>
  <c r="R143" i="30"/>
  <c r="R110" i="30"/>
  <c r="R111" i="30"/>
  <c r="R112" i="30"/>
  <c r="R113" i="30"/>
  <c r="R114" i="30"/>
  <c r="R115" i="30"/>
  <c r="R116" i="30"/>
  <c r="R117" i="30"/>
  <c r="R118" i="30"/>
  <c r="R119" i="30"/>
  <c r="R120" i="30"/>
  <c r="R121" i="30"/>
  <c r="R122" i="30"/>
  <c r="R89" i="30"/>
  <c r="R90" i="30"/>
  <c r="R91" i="30"/>
  <c r="R92" i="30"/>
  <c r="R93" i="30"/>
  <c r="R94" i="30"/>
  <c r="R95" i="30"/>
  <c r="R96" i="30"/>
  <c r="R97" i="30"/>
  <c r="R98" i="30"/>
  <c r="R99" i="30"/>
  <c r="R100" i="30"/>
  <c r="R101" i="30"/>
  <c r="R68" i="30"/>
  <c r="R69" i="30"/>
  <c r="R70" i="30"/>
  <c r="R71" i="30"/>
  <c r="R72" i="30"/>
  <c r="R73" i="30"/>
  <c r="R74" i="30"/>
  <c r="R75" i="30"/>
  <c r="R76" i="30"/>
  <c r="R77" i="30"/>
  <c r="R78" i="30"/>
  <c r="R79" i="30"/>
  <c r="R80" i="30"/>
  <c r="BA34" i="33"/>
  <c r="BB34" i="33"/>
  <c r="BC34" i="33"/>
  <c r="BA35" i="33"/>
  <c r="BB35" i="33"/>
  <c r="BC35" i="33"/>
  <c r="BA36" i="33"/>
  <c r="BB36" i="33"/>
  <c r="BC36" i="33"/>
  <c r="BA38" i="33"/>
  <c r="BB38" i="33"/>
  <c r="BC38" i="33"/>
  <c r="BA39" i="33"/>
  <c r="BB39" i="33"/>
  <c r="BC39" i="33"/>
  <c r="BA40" i="33"/>
  <c r="BB40" i="33"/>
  <c r="BC40" i="33"/>
  <c r="BA41" i="33"/>
  <c r="BB41" i="33"/>
  <c r="BC41" i="33"/>
  <c r="AZ34" i="33"/>
  <c r="AZ35" i="33"/>
  <c r="AZ36" i="33"/>
  <c r="AZ38" i="33"/>
  <c r="AZ39" i="33"/>
  <c r="AZ40" i="33"/>
  <c r="AZ41" i="33"/>
  <c r="U197" i="33"/>
  <c r="V197" i="33"/>
  <c r="X197" i="33"/>
  <c r="Y197" i="33"/>
  <c r="AA197" i="33"/>
  <c r="AB197" i="33"/>
  <c r="AD197" i="33"/>
  <c r="AE197" i="33"/>
  <c r="AG197" i="33"/>
  <c r="AH197" i="33"/>
  <c r="AJ197" i="33"/>
  <c r="AK197" i="33"/>
  <c r="AM197" i="33"/>
  <c r="AN197" i="33"/>
  <c r="AP197" i="33"/>
  <c r="AQ197" i="33"/>
  <c r="U198" i="33"/>
  <c r="V198" i="33"/>
  <c r="X198" i="33"/>
  <c r="Y198" i="33"/>
  <c r="AA198" i="33"/>
  <c r="AB198" i="33"/>
  <c r="AD198" i="33"/>
  <c r="AE198" i="33"/>
  <c r="AG198" i="33"/>
  <c r="AH198" i="33"/>
  <c r="AJ198" i="33"/>
  <c r="AK198" i="33"/>
  <c r="AM198" i="33"/>
  <c r="AN198" i="33"/>
  <c r="AP198" i="33"/>
  <c r="AQ198" i="33"/>
  <c r="U199" i="33"/>
  <c r="V199" i="33"/>
  <c r="X199" i="33"/>
  <c r="Y199" i="33"/>
  <c r="AA199" i="33"/>
  <c r="AB199" i="33"/>
  <c r="AD199" i="33"/>
  <c r="AE199" i="33"/>
  <c r="AG199" i="33"/>
  <c r="AH199" i="33"/>
  <c r="AJ199" i="33"/>
  <c r="AK199" i="33"/>
  <c r="AM199" i="33"/>
  <c r="AN199" i="33"/>
  <c r="AP199" i="33"/>
  <c r="AQ199" i="33"/>
  <c r="U200" i="33"/>
  <c r="V200" i="33"/>
  <c r="X200" i="33"/>
  <c r="Y200" i="33"/>
  <c r="AA200" i="33"/>
  <c r="AB200" i="33"/>
  <c r="AD200" i="33"/>
  <c r="AE200" i="33"/>
  <c r="AG200" i="33"/>
  <c r="AH200" i="33"/>
  <c r="AJ200" i="33"/>
  <c r="AK200" i="33"/>
  <c r="AM200" i="33"/>
  <c r="AN200" i="33"/>
  <c r="AP200" i="33"/>
  <c r="AQ200" i="33"/>
  <c r="U201" i="33"/>
  <c r="V201" i="33"/>
  <c r="AP201" i="33"/>
  <c r="X201" i="33"/>
  <c r="Y201" i="33"/>
  <c r="AA201" i="33"/>
  <c r="AB201" i="33"/>
  <c r="AD201" i="33"/>
  <c r="AE201" i="33"/>
  <c r="AG201" i="33"/>
  <c r="AH201" i="33"/>
  <c r="AJ201" i="33"/>
  <c r="AK201" i="33"/>
  <c r="AM201" i="33"/>
  <c r="AN201" i="33"/>
  <c r="AQ201" i="33"/>
  <c r="U202" i="33"/>
  <c r="V202" i="33"/>
  <c r="X202" i="33"/>
  <c r="Y202" i="33"/>
  <c r="AA202" i="33"/>
  <c r="AB202" i="33"/>
  <c r="AD202" i="33"/>
  <c r="AE202" i="33"/>
  <c r="AG202" i="33"/>
  <c r="AH202" i="33"/>
  <c r="AJ202" i="33"/>
  <c r="AK202" i="33"/>
  <c r="AM202" i="33"/>
  <c r="AN202" i="33"/>
  <c r="AP202" i="33"/>
  <c r="AQ202" i="33"/>
  <c r="U203" i="33"/>
  <c r="V203" i="33"/>
  <c r="X203" i="33"/>
  <c r="Y203" i="33"/>
  <c r="AA203" i="33"/>
  <c r="AB203" i="33"/>
  <c r="AD203" i="33"/>
  <c r="AE203" i="33"/>
  <c r="AG203" i="33"/>
  <c r="AH203" i="33"/>
  <c r="AJ203" i="33"/>
  <c r="AK203" i="33"/>
  <c r="AM203" i="33"/>
  <c r="AN203" i="33"/>
  <c r="AP203" i="33"/>
  <c r="AQ203" i="33"/>
  <c r="U204" i="33"/>
  <c r="V204" i="33"/>
  <c r="X204" i="33"/>
  <c r="Y204" i="33"/>
  <c r="AA204" i="33"/>
  <c r="AB204" i="33"/>
  <c r="AD204" i="33"/>
  <c r="AE204" i="33"/>
  <c r="AG204" i="33"/>
  <c r="AH204" i="33"/>
  <c r="AJ204" i="33"/>
  <c r="AK204" i="33"/>
  <c r="AM204" i="33"/>
  <c r="AN204" i="33"/>
  <c r="AP204" i="33"/>
  <c r="AQ204" i="33"/>
  <c r="U205" i="33"/>
  <c r="V205" i="33"/>
  <c r="X205" i="33"/>
  <c r="Y205" i="33"/>
  <c r="AA205" i="33"/>
  <c r="AB205" i="33"/>
  <c r="AD205" i="33"/>
  <c r="AE205" i="33"/>
  <c r="AG205" i="33"/>
  <c r="AH205" i="33"/>
  <c r="AJ205" i="33"/>
  <c r="AK205" i="33"/>
  <c r="AM205" i="33"/>
  <c r="AN205" i="33"/>
  <c r="AP205" i="33"/>
  <c r="AQ205" i="33"/>
  <c r="U206" i="33"/>
  <c r="V206" i="33"/>
  <c r="X206" i="33"/>
  <c r="Y206" i="33"/>
  <c r="AA206" i="33"/>
  <c r="AB206" i="33"/>
  <c r="AD206" i="33"/>
  <c r="AE206" i="33"/>
  <c r="AG206" i="33"/>
  <c r="AH206" i="33"/>
  <c r="AJ206" i="33"/>
  <c r="AK206" i="33"/>
  <c r="AM206" i="33"/>
  <c r="AN206" i="33"/>
  <c r="AP206" i="33"/>
  <c r="AQ206" i="33"/>
  <c r="U207" i="33"/>
  <c r="V207" i="33"/>
  <c r="X207" i="33"/>
  <c r="Y207" i="33"/>
  <c r="AA207" i="33"/>
  <c r="AB207" i="33"/>
  <c r="AD207" i="33"/>
  <c r="AE207" i="33"/>
  <c r="AG207" i="33"/>
  <c r="AH207" i="33"/>
  <c r="AJ207" i="33"/>
  <c r="AK207" i="33"/>
  <c r="AM207" i="33"/>
  <c r="AN207" i="33"/>
  <c r="AP207" i="33"/>
  <c r="AQ207" i="33"/>
  <c r="U208" i="33"/>
  <c r="V208" i="33"/>
  <c r="X208" i="33"/>
  <c r="Y208" i="33"/>
  <c r="AA208" i="33"/>
  <c r="AB208" i="33"/>
  <c r="AD208" i="33"/>
  <c r="AE208" i="33"/>
  <c r="AG208" i="33"/>
  <c r="AH208" i="33"/>
  <c r="AJ208" i="33"/>
  <c r="AK208" i="33"/>
  <c r="AM208" i="33"/>
  <c r="AN208" i="33"/>
  <c r="AP208" i="33"/>
  <c r="AQ208" i="33"/>
  <c r="U209" i="33"/>
  <c r="V209" i="33"/>
  <c r="X209" i="33"/>
  <c r="Y209" i="33"/>
  <c r="AA209" i="33"/>
  <c r="AB209" i="33"/>
  <c r="AD209" i="33"/>
  <c r="AE209" i="33"/>
  <c r="AG209" i="33"/>
  <c r="AH209" i="33"/>
  <c r="AJ209" i="33"/>
  <c r="AK209" i="33"/>
  <c r="AM209" i="33"/>
  <c r="AN209" i="33"/>
  <c r="AP209" i="33"/>
  <c r="AQ209" i="33"/>
  <c r="U210" i="33"/>
  <c r="V210" i="33"/>
  <c r="X210" i="33"/>
  <c r="Y210" i="33"/>
  <c r="AA210" i="33"/>
  <c r="AB210" i="33"/>
  <c r="AD210" i="33"/>
  <c r="AE210" i="33"/>
  <c r="AG210" i="33"/>
  <c r="AH210" i="33"/>
  <c r="AJ210" i="33"/>
  <c r="AK210" i="33"/>
  <c r="AM210" i="33"/>
  <c r="AN210" i="33"/>
  <c r="AP210" i="33"/>
  <c r="AQ210" i="33"/>
  <c r="U134" i="33"/>
  <c r="V134" i="33"/>
  <c r="X134" i="33"/>
  <c r="Y134" i="33"/>
  <c r="AA134" i="33"/>
  <c r="AB134" i="33"/>
  <c r="AD134" i="33"/>
  <c r="AE134" i="33"/>
  <c r="AG134" i="33"/>
  <c r="AH134" i="33"/>
  <c r="AJ134" i="33"/>
  <c r="AK134" i="33"/>
  <c r="AM134" i="33"/>
  <c r="AN134" i="33"/>
  <c r="AP134" i="33"/>
  <c r="AQ134" i="33"/>
  <c r="U135" i="33"/>
  <c r="V135" i="33"/>
  <c r="X135" i="33"/>
  <c r="Y135" i="33"/>
  <c r="AA135" i="33"/>
  <c r="AB135" i="33"/>
  <c r="AD135" i="33"/>
  <c r="AE135" i="33"/>
  <c r="AG135" i="33"/>
  <c r="AH135" i="33"/>
  <c r="AJ135" i="33"/>
  <c r="AK135" i="33"/>
  <c r="AM135" i="33"/>
  <c r="AN135" i="33"/>
  <c r="AP135" i="33"/>
  <c r="AQ135" i="33"/>
  <c r="U136" i="33"/>
  <c r="V136" i="33"/>
  <c r="X136" i="33"/>
  <c r="Y136" i="33"/>
  <c r="AA136" i="33"/>
  <c r="AB136" i="33"/>
  <c r="AD136" i="33"/>
  <c r="AE136" i="33"/>
  <c r="AG136" i="33"/>
  <c r="AH136" i="33"/>
  <c r="AJ136" i="33"/>
  <c r="AK136" i="33"/>
  <c r="AM136" i="33"/>
  <c r="AN136" i="33"/>
  <c r="AP136" i="33"/>
  <c r="AQ136" i="33"/>
  <c r="U137" i="33"/>
  <c r="V137" i="33"/>
  <c r="X137" i="33"/>
  <c r="Y137" i="33"/>
  <c r="AA137" i="33"/>
  <c r="AB137" i="33"/>
  <c r="AD137" i="33"/>
  <c r="AE137" i="33"/>
  <c r="AG137" i="33"/>
  <c r="AH137" i="33"/>
  <c r="AJ137" i="33"/>
  <c r="AK137" i="33"/>
  <c r="AM137" i="33"/>
  <c r="AN137" i="33"/>
  <c r="AP137" i="33"/>
  <c r="AQ137" i="33"/>
  <c r="U138" i="33"/>
  <c r="V138" i="33"/>
  <c r="AP138" i="33"/>
  <c r="X138" i="33"/>
  <c r="Y138" i="33"/>
  <c r="AA138" i="33"/>
  <c r="AB138" i="33"/>
  <c r="AD138" i="33"/>
  <c r="AE138" i="33"/>
  <c r="AG138" i="33"/>
  <c r="AH138" i="33"/>
  <c r="AJ138" i="33"/>
  <c r="AK138" i="33"/>
  <c r="AM138" i="33"/>
  <c r="AN138" i="33"/>
  <c r="AQ138" i="33"/>
  <c r="U139" i="33"/>
  <c r="V139" i="33"/>
  <c r="X139" i="33"/>
  <c r="Y139" i="33"/>
  <c r="AA139" i="33"/>
  <c r="AB139" i="33"/>
  <c r="AD139" i="33"/>
  <c r="AE139" i="33"/>
  <c r="AG139" i="33"/>
  <c r="AH139" i="33"/>
  <c r="AJ139" i="33"/>
  <c r="AK139" i="33"/>
  <c r="AM139" i="33"/>
  <c r="AN139" i="33"/>
  <c r="AQ139" i="33"/>
  <c r="U140" i="33"/>
  <c r="V140" i="33"/>
  <c r="X140" i="33"/>
  <c r="Y140" i="33"/>
  <c r="AA140" i="33"/>
  <c r="AB140" i="33"/>
  <c r="AD140" i="33"/>
  <c r="AE140" i="33"/>
  <c r="AG140" i="33"/>
  <c r="AH140" i="33"/>
  <c r="AJ140" i="33"/>
  <c r="AK140" i="33"/>
  <c r="AM140" i="33"/>
  <c r="AN140" i="33"/>
  <c r="AP140" i="33"/>
  <c r="AQ140" i="33"/>
  <c r="U141" i="33"/>
  <c r="V141" i="33"/>
  <c r="X141" i="33"/>
  <c r="Y141" i="33"/>
  <c r="AA141" i="33"/>
  <c r="AB141" i="33"/>
  <c r="AD141" i="33"/>
  <c r="AE141" i="33"/>
  <c r="AG141" i="33"/>
  <c r="AH141" i="33"/>
  <c r="AJ141" i="33"/>
  <c r="AK141" i="33"/>
  <c r="AM141" i="33"/>
  <c r="AN141" i="33"/>
  <c r="AP141" i="33"/>
  <c r="AQ141" i="33"/>
  <c r="U142" i="33"/>
  <c r="V142" i="33"/>
  <c r="X142" i="33"/>
  <c r="Y142" i="33"/>
  <c r="AA142" i="33"/>
  <c r="AB142" i="33"/>
  <c r="AD142" i="33"/>
  <c r="AE142" i="33"/>
  <c r="AG142" i="33"/>
  <c r="AH142" i="33"/>
  <c r="AJ142" i="33"/>
  <c r="AK142" i="33"/>
  <c r="AM142" i="33"/>
  <c r="AN142" i="33"/>
  <c r="AP142" i="33"/>
  <c r="AQ142" i="33"/>
  <c r="U143" i="33"/>
  <c r="V143" i="33"/>
  <c r="X143" i="33"/>
  <c r="Y143" i="33"/>
  <c r="AA143" i="33"/>
  <c r="AB143" i="33"/>
  <c r="AD143" i="33"/>
  <c r="AE143" i="33"/>
  <c r="AG143" i="33"/>
  <c r="AH143" i="33"/>
  <c r="AJ143" i="33"/>
  <c r="AK143" i="33"/>
  <c r="AM143" i="33"/>
  <c r="AN143" i="33"/>
  <c r="AP143" i="33"/>
  <c r="AQ143" i="33"/>
  <c r="U144" i="33"/>
  <c r="V144" i="33"/>
  <c r="X144" i="33"/>
  <c r="Y144" i="33"/>
  <c r="AA144" i="33"/>
  <c r="AB144" i="33"/>
  <c r="AD144" i="33"/>
  <c r="AE144" i="33"/>
  <c r="AG144" i="33"/>
  <c r="AH144" i="33"/>
  <c r="AJ144" i="33"/>
  <c r="AK144" i="33"/>
  <c r="AM144" i="33"/>
  <c r="AN144" i="33"/>
  <c r="AP144" i="33"/>
  <c r="AQ144" i="33"/>
  <c r="U145" i="33"/>
  <c r="V145" i="33"/>
  <c r="X145" i="33"/>
  <c r="Y145" i="33"/>
  <c r="Z145" i="33"/>
  <c r="AA145" i="33"/>
  <c r="AB145" i="33"/>
  <c r="AD145" i="33"/>
  <c r="AE145" i="33"/>
  <c r="AF145" i="33"/>
  <c r="AG145" i="33"/>
  <c r="AH145" i="33"/>
  <c r="AJ145" i="33"/>
  <c r="AK145" i="33"/>
  <c r="AL145" i="33"/>
  <c r="AM145" i="33"/>
  <c r="AN145" i="33"/>
  <c r="AP145" i="33"/>
  <c r="AQ145" i="33"/>
  <c r="U146" i="33"/>
  <c r="V146" i="33"/>
  <c r="X146" i="33"/>
  <c r="Y146" i="33"/>
  <c r="Z146" i="33"/>
  <c r="AA146" i="33"/>
  <c r="AB146" i="33"/>
  <c r="AD146" i="33"/>
  <c r="AE146" i="33"/>
  <c r="AF146" i="33"/>
  <c r="AG146" i="33"/>
  <c r="AH146" i="33"/>
  <c r="AJ146" i="33"/>
  <c r="AK146" i="33"/>
  <c r="AL146" i="33"/>
  <c r="AM146" i="33"/>
  <c r="AN146" i="33"/>
  <c r="AP146" i="33"/>
  <c r="AQ146" i="33"/>
  <c r="U147" i="33"/>
  <c r="V147" i="33"/>
  <c r="X147" i="33"/>
  <c r="Y147" i="33"/>
  <c r="Z147" i="33"/>
  <c r="AA147" i="33"/>
  <c r="AB147" i="33"/>
  <c r="AD147" i="33"/>
  <c r="AE147" i="33"/>
  <c r="AG147" i="33"/>
  <c r="AH147" i="33"/>
  <c r="AJ147" i="33"/>
  <c r="AK147" i="33"/>
  <c r="AM147" i="33"/>
  <c r="AN147" i="33"/>
  <c r="AP147" i="33"/>
  <c r="AQ147" i="33"/>
  <c r="U72" i="33"/>
  <c r="V72" i="33"/>
  <c r="X72" i="33"/>
  <c r="Y72" i="33"/>
  <c r="Z72" i="33"/>
  <c r="AA72" i="33"/>
  <c r="AB72" i="33"/>
  <c r="AD72" i="33"/>
  <c r="AE72" i="33"/>
  <c r="AG72" i="33"/>
  <c r="AH72" i="33"/>
  <c r="AJ72" i="33"/>
  <c r="AK72" i="33"/>
  <c r="AM72" i="33"/>
  <c r="AN72" i="33"/>
  <c r="AP72" i="33"/>
  <c r="AQ72" i="33"/>
  <c r="U73" i="33"/>
  <c r="V73" i="33"/>
  <c r="X73" i="33"/>
  <c r="Y73" i="33"/>
  <c r="AA73" i="33"/>
  <c r="AB73" i="33"/>
  <c r="AD73" i="33"/>
  <c r="AE73" i="33"/>
  <c r="AG73" i="33"/>
  <c r="AH73" i="33"/>
  <c r="AJ73" i="33"/>
  <c r="AK73" i="33"/>
  <c r="AM73" i="33"/>
  <c r="AN73" i="33"/>
  <c r="AP73" i="33"/>
  <c r="AQ73" i="33"/>
  <c r="U74" i="33"/>
  <c r="V74" i="33"/>
  <c r="X74" i="33"/>
  <c r="Y74" i="33"/>
  <c r="AA74" i="33"/>
  <c r="AB74" i="33"/>
  <c r="AD74" i="33"/>
  <c r="AE74" i="33"/>
  <c r="AG74" i="33"/>
  <c r="AH74" i="33"/>
  <c r="AJ74" i="33"/>
  <c r="AK74" i="33"/>
  <c r="AM74" i="33"/>
  <c r="AN74" i="33"/>
  <c r="AP74" i="33"/>
  <c r="AQ74" i="33"/>
  <c r="U75" i="33"/>
  <c r="V75" i="33"/>
  <c r="X75" i="33"/>
  <c r="Y75" i="33"/>
  <c r="AA75" i="33"/>
  <c r="AB75" i="33"/>
  <c r="AD75" i="33"/>
  <c r="AE75" i="33"/>
  <c r="AF75" i="33"/>
  <c r="AG75" i="33"/>
  <c r="AH75" i="33"/>
  <c r="AJ75" i="33"/>
  <c r="AK75" i="33"/>
  <c r="AM75" i="33"/>
  <c r="AN75" i="33"/>
  <c r="AP75" i="33"/>
  <c r="AQ75" i="33"/>
  <c r="U76" i="33"/>
  <c r="V76" i="33"/>
  <c r="X76" i="33"/>
  <c r="Y76" i="33"/>
  <c r="AA76" i="33"/>
  <c r="AB76" i="33"/>
  <c r="AD76" i="33"/>
  <c r="AE76" i="33"/>
  <c r="AG76" i="33"/>
  <c r="AH76" i="33"/>
  <c r="AJ76" i="33"/>
  <c r="AK76" i="33"/>
  <c r="AM76" i="33"/>
  <c r="AN76" i="33"/>
  <c r="AQ76" i="33"/>
  <c r="U77" i="33"/>
  <c r="V77" i="33"/>
  <c r="X77" i="33"/>
  <c r="Y77" i="33"/>
  <c r="AA77" i="33"/>
  <c r="AB77" i="33"/>
  <c r="AD77" i="33"/>
  <c r="AE77" i="33"/>
  <c r="AG77" i="33"/>
  <c r="AH77" i="33"/>
  <c r="AJ77" i="33"/>
  <c r="AK77" i="33"/>
  <c r="AM77" i="33"/>
  <c r="AN77" i="33"/>
  <c r="AQ77" i="33"/>
  <c r="U78" i="33"/>
  <c r="V78" i="33"/>
  <c r="X78" i="33"/>
  <c r="Y78" i="33"/>
  <c r="AA78" i="33"/>
  <c r="AB78" i="33"/>
  <c r="AD78" i="33"/>
  <c r="AE78" i="33"/>
  <c r="AG78" i="33"/>
  <c r="AH78" i="33"/>
  <c r="AJ78" i="33"/>
  <c r="AK78" i="33"/>
  <c r="AM78" i="33"/>
  <c r="AN78" i="33"/>
  <c r="AP78" i="33"/>
  <c r="AQ78" i="33"/>
  <c r="U79" i="33"/>
  <c r="V79" i="33"/>
  <c r="X79" i="33"/>
  <c r="Y79" i="33"/>
  <c r="AA79" i="33"/>
  <c r="AB79" i="33"/>
  <c r="AD79" i="33"/>
  <c r="AE79" i="33"/>
  <c r="AG79" i="33"/>
  <c r="AH79" i="33"/>
  <c r="AJ79" i="33"/>
  <c r="AK79" i="33"/>
  <c r="AM79" i="33"/>
  <c r="AN79" i="33"/>
  <c r="AP79" i="33"/>
  <c r="AQ79" i="33"/>
  <c r="U80" i="33"/>
  <c r="V80" i="33"/>
  <c r="X80" i="33"/>
  <c r="Y80" i="33"/>
  <c r="AA80" i="33"/>
  <c r="AB80" i="33"/>
  <c r="AD80" i="33"/>
  <c r="AE80" i="33"/>
  <c r="AG80" i="33"/>
  <c r="AH80" i="33"/>
  <c r="AJ80" i="33"/>
  <c r="AK80" i="33"/>
  <c r="AM80" i="33"/>
  <c r="AN80" i="33"/>
  <c r="AP80" i="33"/>
  <c r="AQ80" i="33"/>
  <c r="U81" i="33"/>
  <c r="V81" i="33"/>
  <c r="X81" i="33"/>
  <c r="Y81" i="33"/>
  <c r="AA81" i="33"/>
  <c r="AB81" i="33"/>
  <c r="AD81" i="33"/>
  <c r="AE81" i="33"/>
  <c r="AG81" i="33"/>
  <c r="AH81" i="33"/>
  <c r="AJ81" i="33"/>
  <c r="AK81" i="33"/>
  <c r="AM81" i="33"/>
  <c r="AN81" i="33"/>
  <c r="AP81" i="33"/>
  <c r="AQ81" i="33"/>
  <c r="U82" i="33"/>
  <c r="V82" i="33"/>
  <c r="X82" i="33"/>
  <c r="Y82" i="33"/>
  <c r="AA82" i="33"/>
  <c r="AB82" i="33"/>
  <c r="AD82" i="33"/>
  <c r="AE82" i="33"/>
  <c r="AG82" i="33"/>
  <c r="AH82" i="33"/>
  <c r="AJ82" i="33"/>
  <c r="AK82" i="33"/>
  <c r="AM82" i="33"/>
  <c r="AN82" i="33"/>
  <c r="AP82" i="33"/>
  <c r="AQ82" i="33"/>
  <c r="U83" i="33"/>
  <c r="V83" i="33"/>
  <c r="X83" i="33"/>
  <c r="Y83" i="33"/>
  <c r="AA83" i="33"/>
  <c r="AB83" i="33"/>
  <c r="AD83" i="33"/>
  <c r="AE83" i="33"/>
  <c r="AG83" i="33"/>
  <c r="AH83" i="33"/>
  <c r="AJ83" i="33"/>
  <c r="AK83" i="33"/>
  <c r="AM83" i="33"/>
  <c r="AN83" i="33"/>
  <c r="AP83" i="33"/>
  <c r="AQ83" i="33"/>
  <c r="U84" i="33"/>
  <c r="V84" i="33"/>
  <c r="X84" i="33"/>
  <c r="Y84" i="33"/>
  <c r="AA84" i="33"/>
  <c r="AB84" i="33"/>
  <c r="AD84" i="33"/>
  <c r="AE84" i="33"/>
  <c r="AG84" i="33"/>
  <c r="AH84" i="33"/>
  <c r="AJ84" i="33"/>
  <c r="AK84" i="33"/>
  <c r="AM84" i="33"/>
  <c r="AN84" i="33"/>
  <c r="AP84" i="33"/>
  <c r="AQ84" i="33"/>
  <c r="U85" i="33"/>
  <c r="V85" i="33"/>
  <c r="X85" i="33"/>
  <c r="Y85" i="33"/>
  <c r="AA85" i="33"/>
  <c r="AB85" i="33"/>
  <c r="AD85" i="33"/>
  <c r="AE85" i="33"/>
  <c r="AG85" i="33"/>
  <c r="AH85" i="33"/>
  <c r="AJ85" i="33"/>
  <c r="AK85" i="33"/>
  <c r="AM85" i="33"/>
  <c r="AN85" i="33"/>
  <c r="AP85" i="33"/>
  <c r="AQ85" i="33"/>
  <c r="W7" i="33"/>
  <c r="U10" i="33"/>
  <c r="V10" i="33"/>
  <c r="X10" i="33"/>
  <c r="Y10" i="33"/>
  <c r="AA10" i="33"/>
  <c r="AB10" i="33"/>
  <c r="AD10" i="33"/>
  <c r="AE10" i="33"/>
  <c r="AG10" i="33"/>
  <c r="AH10" i="33"/>
  <c r="AJ10" i="33"/>
  <c r="AK10" i="33"/>
  <c r="AM10" i="33"/>
  <c r="AN10" i="33"/>
  <c r="AP10" i="33"/>
  <c r="AQ10" i="33"/>
  <c r="U11" i="33"/>
  <c r="V11" i="33"/>
  <c r="X11" i="33"/>
  <c r="Y11" i="33"/>
  <c r="AA11" i="33"/>
  <c r="AB11" i="33"/>
  <c r="AD11" i="33"/>
  <c r="AE11" i="33"/>
  <c r="AG11" i="33"/>
  <c r="AH11" i="33"/>
  <c r="AJ11" i="33"/>
  <c r="AK11" i="33"/>
  <c r="AM11" i="33"/>
  <c r="AN11" i="33"/>
  <c r="AP11" i="33"/>
  <c r="AQ11" i="33"/>
  <c r="U12" i="33"/>
  <c r="V12" i="33"/>
  <c r="X12" i="33"/>
  <c r="Y12" i="33"/>
  <c r="AA12" i="33"/>
  <c r="AB12" i="33"/>
  <c r="AD12" i="33"/>
  <c r="AE12" i="33"/>
  <c r="AG12" i="33"/>
  <c r="AH12" i="33"/>
  <c r="AJ12" i="33"/>
  <c r="AK12" i="33"/>
  <c r="AM12" i="33"/>
  <c r="AN12" i="33"/>
  <c r="AP12" i="33"/>
  <c r="AQ12" i="33"/>
  <c r="U13" i="33"/>
  <c r="V13" i="33"/>
  <c r="X13" i="33"/>
  <c r="Y13" i="33"/>
  <c r="AA13" i="33"/>
  <c r="AB13" i="33"/>
  <c r="AD13" i="33"/>
  <c r="AE13" i="33"/>
  <c r="AG13" i="33"/>
  <c r="AH13" i="33"/>
  <c r="AJ13" i="33"/>
  <c r="AK13" i="33"/>
  <c r="AM13" i="33"/>
  <c r="AN13" i="33"/>
  <c r="AP13" i="33"/>
  <c r="AQ13" i="33"/>
  <c r="U14" i="33"/>
  <c r="V14" i="33"/>
  <c r="X14" i="33"/>
  <c r="Y14" i="33"/>
  <c r="AA14" i="33"/>
  <c r="AB14" i="33"/>
  <c r="AD14" i="33"/>
  <c r="AE14" i="33"/>
  <c r="AG14" i="33"/>
  <c r="AH14" i="33"/>
  <c r="AJ14" i="33"/>
  <c r="AK14" i="33"/>
  <c r="AM14" i="33"/>
  <c r="AN14" i="33"/>
  <c r="AQ14" i="33"/>
  <c r="U15" i="33"/>
  <c r="V15" i="33"/>
  <c r="X15" i="33"/>
  <c r="Y15" i="33"/>
  <c r="AA15" i="33"/>
  <c r="AB15" i="33"/>
  <c r="AD15" i="33"/>
  <c r="AE15" i="33"/>
  <c r="AG15" i="33"/>
  <c r="AH15" i="33"/>
  <c r="AJ15" i="33"/>
  <c r="AK15" i="33"/>
  <c r="AM15" i="33"/>
  <c r="AN15" i="33"/>
  <c r="AP15" i="33"/>
  <c r="AQ15" i="33"/>
  <c r="U16" i="33"/>
  <c r="V16" i="33"/>
  <c r="X16" i="33"/>
  <c r="Y16" i="33"/>
  <c r="AA16" i="33"/>
  <c r="AB16" i="33"/>
  <c r="AD16" i="33"/>
  <c r="AE16" i="33"/>
  <c r="AG16" i="33"/>
  <c r="AH16" i="33"/>
  <c r="AJ16" i="33"/>
  <c r="AK16" i="33"/>
  <c r="AM16" i="33"/>
  <c r="AN16" i="33"/>
  <c r="AP16" i="33"/>
  <c r="AQ16" i="33"/>
  <c r="U17" i="33"/>
  <c r="V17" i="33"/>
  <c r="X17" i="33"/>
  <c r="Y17" i="33"/>
  <c r="AA17" i="33"/>
  <c r="AB17" i="33"/>
  <c r="AD17" i="33"/>
  <c r="AE17" i="33"/>
  <c r="AG17" i="33"/>
  <c r="AH17" i="33"/>
  <c r="AJ17" i="33"/>
  <c r="AK17" i="33"/>
  <c r="AM17" i="33"/>
  <c r="AN17" i="33"/>
  <c r="AP17" i="33"/>
  <c r="AQ17" i="33"/>
  <c r="U18" i="33"/>
  <c r="V18" i="33"/>
  <c r="X18" i="33"/>
  <c r="Y18" i="33"/>
  <c r="AA18" i="33"/>
  <c r="AB18" i="33"/>
  <c r="AD18" i="33"/>
  <c r="AE18" i="33"/>
  <c r="AG18" i="33"/>
  <c r="AH18" i="33"/>
  <c r="AJ18" i="33"/>
  <c r="AK18" i="33"/>
  <c r="AM18" i="33"/>
  <c r="AN18" i="33"/>
  <c r="AP18" i="33"/>
  <c r="AQ18" i="33"/>
  <c r="U19" i="33"/>
  <c r="V19" i="33"/>
  <c r="X19" i="33"/>
  <c r="Y19" i="33"/>
  <c r="AA19" i="33"/>
  <c r="AB19" i="33"/>
  <c r="AD19" i="33"/>
  <c r="AE19" i="33"/>
  <c r="AG19" i="33"/>
  <c r="AH19" i="33"/>
  <c r="AJ19" i="33"/>
  <c r="AK19" i="33"/>
  <c r="AM19" i="33"/>
  <c r="AN19" i="33"/>
  <c r="AP19" i="33"/>
  <c r="AQ19" i="33"/>
  <c r="U20" i="33"/>
  <c r="V20" i="33"/>
  <c r="X20" i="33"/>
  <c r="Y20" i="33"/>
  <c r="AA20" i="33"/>
  <c r="AB20" i="33"/>
  <c r="AD20" i="33"/>
  <c r="AE20" i="33"/>
  <c r="AG20" i="33"/>
  <c r="AH20" i="33"/>
  <c r="AJ20" i="33"/>
  <c r="AK20" i="33"/>
  <c r="AM20" i="33"/>
  <c r="AN20" i="33"/>
  <c r="AP20" i="33"/>
  <c r="AQ20" i="33"/>
  <c r="U21" i="33"/>
  <c r="V21" i="33"/>
  <c r="X21" i="33"/>
  <c r="Y21" i="33"/>
  <c r="AA21" i="33"/>
  <c r="AB21" i="33"/>
  <c r="AD21" i="33"/>
  <c r="AE21" i="33"/>
  <c r="AG21" i="33"/>
  <c r="AH21" i="33"/>
  <c r="AJ21" i="33"/>
  <c r="AK21" i="33"/>
  <c r="AM21" i="33"/>
  <c r="AN21" i="33"/>
  <c r="AP21" i="33"/>
  <c r="AQ21" i="33"/>
  <c r="U22" i="33"/>
  <c r="V22" i="33"/>
  <c r="X22" i="33"/>
  <c r="Y22" i="33"/>
  <c r="AA22" i="33"/>
  <c r="AB22" i="33"/>
  <c r="AD22" i="33"/>
  <c r="AE22" i="33"/>
  <c r="AG22" i="33"/>
  <c r="AH22" i="33"/>
  <c r="AJ22" i="33"/>
  <c r="AK22" i="33"/>
  <c r="AM22" i="33"/>
  <c r="AN22" i="33"/>
  <c r="AP22" i="33"/>
  <c r="AQ22" i="33"/>
  <c r="U23" i="33"/>
  <c r="V23" i="33"/>
  <c r="X23" i="33"/>
  <c r="Y23" i="33"/>
  <c r="AA23" i="33"/>
  <c r="AB23" i="33"/>
  <c r="AD23" i="33"/>
  <c r="AE23" i="33"/>
  <c r="AG23" i="33"/>
  <c r="AH23" i="33"/>
  <c r="AJ23" i="33"/>
  <c r="AK23" i="33"/>
  <c r="AM23" i="33"/>
  <c r="AN23" i="33"/>
  <c r="AP23" i="33"/>
  <c r="AQ23" i="33"/>
  <c r="AP261" i="33"/>
  <c r="AM261" i="33"/>
  <c r="AJ261" i="33"/>
  <c r="AG261" i="33"/>
  <c r="AD261" i="33"/>
  <c r="AA261" i="33"/>
  <c r="U261" i="33"/>
  <c r="U248" i="33"/>
  <c r="U196" i="33"/>
  <c r="Z256" i="33"/>
  <c r="Z257" i="33"/>
  <c r="Y256" i="33"/>
  <c r="Y257" i="33"/>
  <c r="X256" i="33"/>
  <c r="X257" i="33"/>
  <c r="W256" i="33"/>
  <c r="W257" i="33"/>
  <c r="V255" i="33"/>
  <c r="U255" i="33"/>
  <c r="V251" i="33"/>
  <c r="T128" i="33"/>
  <c r="AR84" i="33"/>
  <c r="AR80" i="33"/>
  <c r="AR78" i="33"/>
  <c r="AC146" i="33"/>
  <c r="AC145" i="33"/>
  <c r="AR272" i="33"/>
  <c r="AR274" i="33"/>
  <c r="AR273" i="33"/>
  <c r="AF273" i="33"/>
  <c r="Z273" i="33"/>
  <c r="Z20" i="33"/>
  <c r="AR85" i="33"/>
  <c r="AF85" i="33"/>
  <c r="Z85" i="33"/>
  <c r="W85" i="33"/>
  <c r="AR268" i="33"/>
  <c r="AL266" i="33"/>
  <c r="Z264" i="33"/>
  <c r="AF263" i="33"/>
  <c r="Z263" i="33"/>
  <c r="W263" i="33"/>
  <c r="AR262" i="33"/>
  <c r="AO262" i="33"/>
  <c r="AL262" i="33"/>
  <c r="AF262" i="33"/>
  <c r="W262" i="33"/>
  <c r="AR82" i="33"/>
  <c r="AR81" i="33"/>
  <c r="AF81" i="33"/>
  <c r="Z81" i="33"/>
  <c r="W81" i="33"/>
  <c r="AL208" i="33"/>
  <c r="AL204" i="33"/>
  <c r="AR270" i="33"/>
  <c r="AR269" i="33"/>
  <c r="AF269" i="33"/>
  <c r="Z269" i="33"/>
  <c r="W269" i="33"/>
  <c r="AL22" i="33"/>
  <c r="AL21" i="33"/>
  <c r="AL20" i="33"/>
  <c r="AF20" i="33"/>
  <c r="AC20" i="33"/>
  <c r="AR83" i="33"/>
  <c r="AF83" i="33"/>
  <c r="Z83" i="33"/>
  <c r="W83" i="33"/>
  <c r="AR79" i="33"/>
  <c r="AF79" i="33"/>
  <c r="Z79" i="33"/>
  <c r="W79" i="33"/>
  <c r="AR136" i="33"/>
  <c r="BC30" i="33"/>
  <c r="AL210" i="33"/>
  <c r="AL209" i="33"/>
  <c r="Z209" i="33"/>
  <c r="AO208" i="33"/>
  <c r="AR198" i="33"/>
  <c r="AR275" i="33"/>
  <c r="AF275" i="33"/>
  <c r="Z275" i="33"/>
  <c r="W275" i="33"/>
  <c r="AR271" i="33"/>
  <c r="AF271" i="33"/>
  <c r="Z271" i="33"/>
  <c r="W271" i="33"/>
  <c r="AR267" i="33"/>
  <c r="AF267" i="33"/>
  <c r="Z267" i="33"/>
  <c r="W267" i="33"/>
  <c r="AR266" i="33"/>
  <c r="AO266" i="33"/>
  <c r="AF265" i="33"/>
  <c r="AF261" i="33"/>
  <c r="AL261" i="33"/>
  <c r="AR261" i="33"/>
  <c r="AL17" i="33"/>
  <c r="AL16" i="33"/>
  <c r="Z16" i="33"/>
  <c r="AL15" i="33"/>
  <c r="AF84" i="33"/>
  <c r="Z84" i="33"/>
  <c r="W84" i="33"/>
  <c r="AF82" i="33"/>
  <c r="Z82" i="33"/>
  <c r="W82" i="33"/>
  <c r="AF80" i="33"/>
  <c r="Z80" i="33"/>
  <c r="W80" i="33"/>
  <c r="Z78" i="33"/>
  <c r="Z76" i="33"/>
  <c r="W76" i="33"/>
  <c r="AR75" i="33"/>
  <c r="AO75" i="33"/>
  <c r="Z142" i="33"/>
  <c r="Z141" i="33"/>
  <c r="AF140" i="33"/>
  <c r="Z140" i="33"/>
  <c r="W140" i="33"/>
  <c r="AR138" i="33"/>
  <c r="BC32" i="33"/>
  <c r="W137" i="33"/>
  <c r="AL206" i="33"/>
  <c r="AL205" i="33"/>
  <c r="Z205" i="33"/>
  <c r="AO204" i="33"/>
  <c r="AF200" i="33"/>
  <c r="Z199" i="33"/>
  <c r="Z9" i="33"/>
  <c r="AW27" i="33"/>
  <c r="Z133" i="33"/>
  <c r="Z261" i="33"/>
  <c r="AW9" i="33"/>
  <c r="AF274" i="33"/>
  <c r="Z274" i="33"/>
  <c r="W274" i="33"/>
  <c r="AF272" i="33"/>
  <c r="Z272" i="33"/>
  <c r="W272" i="33"/>
  <c r="AF270" i="33"/>
  <c r="Z270" i="33"/>
  <c r="W270" i="33"/>
  <c r="AF268" i="33"/>
  <c r="Z268" i="33"/>
  <c r="W268" i="33"/>
  <c r="Z266" i="33"/>
  <c r="AL265" i="33"/>
  <c r="AI265" i="33"/>
  <c r="AL264" i="33"/>
  <c r="AF264" i="33"/>
  <c r="AC264" i="33"/>
  <c r="AI261" i="33"/>
  <c r="AO261" i="33"/>
  <c r="AL23" i="33"/>
  <c r="Z23" i="33"/>
  <c r="AO22" i="33"/>
  <c r="AL18" i="33"/>
  <c r="Z18" i="33"/>
  <c r="AO17" i="33"/>
  <c r="AL85" i="33"/>
  <c r="AL84" i="33"/>
  <c r="AL83" i="33"/>
  <c r="AL82" i="33"/>
  <c r="AL81" i="33"/>
  <c r="AL80" i="33"/>
  <c r="AL79" i="33"/>
  <c r="AF78" i="33"/>
  <c r="AF77" i="33"/>
  <c r="Z77" i="33"/>
  <c r="W77" i="33"/>
  <c r="Z73" i="33"/>
  <c r="AF72" i="33"/>
  <c r="Z144" i="33"/>
  <c r="AL142" i="33"/>
  <c r="AF142" i="33"/>
  <c r="AC142" i="33"/>
  <c r="Z135" i="33"/>
  <c r="AO210" i="33"/>
  <c r="AL207" i="33"/>
  <c r="Z207" i="33"/>
  <c r="AO206" i="33"/>
  <c r="AF203" i="33"/>
  <c r="Z202" i="33"/>
  <c r="AL275" i="33"/>
  <c r="AI275" i="33"/>
  <c r="AL274" i="33"/>
  <c r="AI274" i="33"/>
  <c r="AL273" i="33"/>
  <c r="AI273" i="33"/>
  <c r="AL272" i="33"/>
  <c r="AI272" i="33"/>
  <c r="AL271" i="33"/>
  <c r="AI271" i="33"/>
  <c r="AL270" i="33"/>
  <c r="AI270" i="33"/>
  <c r="AL269" i="33"/>
  <c r="AI269" i="33"/>
  <c r="AL268" i="33"/>
  <c r="AI268" i="33"/>
  <c r="AL267" i="33"/>
  <c r="AI267" i="33"/>
  <c r="AF266" i="33"/>
  <c r="AC266" i="33"/>
  <c r="Z265" i="33"/>
  <c r="W265" i="33"/>
  <c r="AR264" i="33"/>
  <c r="AO264" i="33"/>
  <c r="AL263" i="33"/>
  <c r="AI263" i="33"/>
  <c r="AO23" i="33"/>
  <c r="Z22" i="33"/>
  <c r="AO21" i="33"/>
  <c r="Z21" i="33"/>
  <c r="AL19" i="33"/>
  <c r="AF19" i="33"/>
  <c r="AC19" i="33"/>
  <c r="AO18" i="33"/>
  <c r="Z17" i="33"/>
  <c r="AO16" i="33"/>
  <c r="AF14" i="33"/>
  <c r="AI13" i="33"/>
  <c r="AF13" i="33"/>
  <c r="W12" i="33"/>
  <c r="AR11" i="33"/>
  <c r="AO11" i="33"/>
  <c r="W11" i="33"/>
  <c r="AO85" i="33"/>
  <c r="AO84" i="33"/>
  <c r="AO83" i="33"/>
  <c r="AO82" i="33"/>
  <c r="AO81" i="33"/>
  <c r="AO80" i="33"/>
  <c r="AO79" i="33"/>
  <c r="W78" i="33"/>
  <c r="AF76" i="33"/>
  <c r="Z75" i="33"/>
  <c r="AF74" i="33"/>
  <c r="Z74" i="33"/>
  <c r="AR73" i="33"/>
  <c r="AO73" i="33"/>
  <c r="AF73" i="33"/>
  <c r="AL147" i="33"/>
  <c r="AF147" i="33"/>
  <c r="AC147" i="33"/>
  <c r="AL144" i="33"/>
  <c r="AF144" i="33"/>
  <c r="AC144" i="33"/>
  <c r="AR143" i="33"/>
  <c r="AL143" i="33"/>
  <c r="AF143" i="33"/>
  <c r="Z143" i="33"/>
  <c r="AL141" i="33"/>
  <c r="AF141" i="33"/>
  <c r="AC141" i="33"/>
  <c r="AF139" i="33"/>
  <c r="Z139" i="33"/>
  <c r="Z136" i="33"/>
  <c r="AF135" i="33"/>
  <c r="AC135" i="33"/>
  <c r="Z210" i="33"/>
  <c r="AO209" i="33"/>
  <c r="Z208" i="33"/>
  <c r="AO207" i="33"/>
  <c r="Z206" i="33"/>
  <c r="AO205" i="33"/>
  <c r="Z204" i="33"/>
  <c r="AL203" i="33"/>
  <c r="AL200" i="33"/>
  <c r="AF197" i="33"/>
  <c r="Z197" i="33"/>
  <c r="AO275" i="33"/>
  <c r="AC275" i="33"/>
  <c r="AO274" i="33"/>
  <c r="AC274" i="33"/>
  <c r="AO273" i="33"/>
  <c r="AC273" i="33"/>
  <c r="AO272" i="33"/>
  <c r="AC272" i="33"/>
  <c r="AO271" i="33"/>
  <c r="AC271" i="33"/>
  <c r="AO270" i="33"/>
  <c r="AC270" i="33"/>
  <c r="AO269" i="33"/>
  <c r="AC269" i="33"/>
  <c r="AO268" i="33"/>
  <c r="AC268" i="33"/>
  <c r="AO267" i="33"/>
  <c r="AC267" i="33"/>
  <c r="AI266" i="33"/>
  <c r="W266" i="33"/>
  <c r="AR265" i="33"/>
  <c r="AO265" i="33"/>
  <c r="AC265" i="33"/>
  <c r="AI264" i="33"/>
  <c r="W264" i="33"/>
  <c r="AR263" i="33"/>
  <c r="AO263" i="33"/>
  <c r="AO77" i="33"/>
  <c r="AO200" i="33"/>
  <c r="AL14" i="33"/>
  <c r="AL13" i="33"/>
  <c r="AI15" i="33"/>
  <c r="AI203" i="33"/>
  <c r="AI200" i="33"/>
  <c r="AF15" i="33"/>
  <c r="AF137" i="33"/>
  <c r="AF134" i="33"/>
  <c r="AF202" i="33"/>
  <c r="AF199" i="33"/>
  <c r="AC263" i="33"/>
  <c r="AC262" i="33"/>
  <c r="AC137" i="33"/>
  <c r="Z262" i="33"/>
  <c r="Z12" i="33"/>
  <c r="Z11" i="33"/>
  <c r="Z138" i="33"/>
  <c r="Z137" i="33"/>
  <c r="Z134" i="33"/>
  <c r="Z201" i="33"/>
  <c r="Z198" i="33"/>
  <c r="Z71" i="33"/>
  <c r="Z196" i="33"/>
  <c r="AR22" i="33"/>
  <c r="AR17" i="33"/>
  <c r="W73" i="33"/>
  <c r="W72" i="33"/>
  <c r="W134" i="33"/>
  <c r="AR23" i="33"/>
  <c r="AR21" i="33"/>
  <c r="AR18" i="33"/>
  <c r="AR16" i="33"/>
  <c r="AP14" i="33"/>
  <c r="AR14" i="33"/>
  <c r="AP76" i="33"/>
  <c r="W75" i="33"/>
  <c r="W74" i="33"/>
  <c r="W139" i="33"/>
  <c r="W199" i="33"/>
  <c r="AI262" i="33"/>
  <c r="AC261" i="33"/>
  <c r="AR206" i="33"/>
  <c r="AR204" i="33"/>
  <c r="AR202" i="33"/>
  <c r="AR200" i="33"/>
  <c r="W261" i="33"/>
  <c r="AR209" i="33"/>
  <c r="AR207" i="33"/>
  <c r="AR205" i="33"/>
  <c r="AR203" i="33"/>
  <c r="AR210" i="33"/>
  <c r="AR208" i="33"/>
  <c r="Z10" i="33"/>
  <c r="W10" i="33"/>
  <c r="AI85" i="33"/>
  <c r="AI84" i="33"/>
  <c r="AI83" i="33"/>
  <c r="AI82" i="33"/>
  <c r="AI81" i="33"/>
  <c r="AI80" i="33"/>
  <c r="AI79" i="33"/>
  <c r="AO143" i="33"/>
  <c r="AI143" i="33"/>
  <c r="AC143" i="33"/>
  <c r="W143" i="33"/>
  <c r="AF23" i="33"/>
  <c r="AC23" i="33"/>
  <c r="AF22" i="33"/>
  <c r="AC22" i="33"/>
  <c r="AF21" i="33"/>
  <c r="AC21" i="33"/>
  <c r="AR20" i="33"/>
  <c r="AO20" i="33"/>
  <c r="AR19" i="33"/>
  <c r="AO19" i="33"/>
  <c r="Z19" i="33"/>
  <c r="AF18" i="33"/>
  <c r="AC18" i="33"/>
  <c r="AF17" i="33"/>
  <c r="AC17" i="33"/>
  <c r="AF16" i="33"/>
  <c r="AC16" i="33"/>
  <c r="Z15" i="33"/>
  <c r="Z14" i="33"/>
  <c r="Z13" i="33"/>
  <c r="AL11" i="33"/>
  <c r="AR10" i="33"/>
  <c r="AC78" i="33"/>
  <c r="AL77" i="33"/>
  <c r="AI77" i="33"/>
  <c r="AR76" i="33"/>
  <c r="AL76" i="33"/>
  <c r="AI76" i="33"/>
  <c r="AL73" i="33"/>
  <c r="AI73" i="33"/>
  <c r="AR72" i="33"/>
  <c r="AL72" i="33"/>
  <c r="AI72" i="33"/>
  <c r="AR147" i="33"/>
  <c r="AO147" i="33"/>
  <c r="AR146" i="33"/>
  <c r="AO146" i="33"/>
  <c r="AR145" i="33"/>
  <c r="AO145" i="33"/>
  <c r="AR144" i="33"/>
  <c r="AO144" i="33"/>
  <c r="AR142" i="33"/>
  <c r="AO142" i="33"/>
  <c r="AR141" i="33"/>
  <c r="AO141" i="33"/>
  <c r="AR140" i="33"/>
  <c r="AL140" i="33"/>
  <c r="AI140" i="33"/>
  <c r="AO139" i="33"/>
  <c r="BB33" i="33"/>
  <c r="AL139" i="33"/>
  <c r="BA33" i="33"/>
  <c r="AF138" i="33"/>
  <c r="AC138" i="33"/>
  <c r="AF136" i="33"/>
  <c r="AR134" i="33"/>
  <c r="AL134" i="33"/>
  <c r="AF210" i="33"/>
  <c r="AC210" i="33"/>
  <c r="AF209" i="33"/>
  <c r="AC209" i="33"/>
  <c r="AF208" i="33"/>
  <c r="AC208" i="33"/>
  <c r="AF207" i="33"/>
  <c r="AC207" i="33"/>
  <c r="AF206" i="33"/>
  <c r="AC206" i="33"/>
  <c r="AF205" i="33"/>
  <c r="AC205" i="33"/>
  <c r="AF204" i="33"/>
  <c r="AC204" i="33"/>
  <c r="Z203" i="33"/>
  <c r="W203" i="33"/>
  <c r="AF201" i="33"/>
  <c r="Z200" i="33"/>
  <c r="W200" i="33"/>
  <c r="AR199" i="33"/>
  <c r="AL199" i="33"/>
  <c r="AI199" i="33"/>
  <c r="AF198" i="33"/>
  <c r="AI23" i="33"/>
  <c r="W23" i="33"/>
  <c r="AI22" i="33"/>
  <c r="W22" i="33"/>
  <c r="AI21" i="33"/>
  <c r="W21" i="33"/>
  <c r="AI20" i="33"/>
  <c r="W20" i="33"/>
  <c r="AI19" i="33"/>
  <c r="W19" i="33"/>
  <c r="AI18" i="33"/>
  <c r="W18" i="33"/>
  <c r="AI17" i="33"/>
  <c r="W17" i="33"/>
  <c r="AI16" i="33"/>
  <c r="W16" i="33"/>
  <c r="AR15" i="33"/>
  <c r="AO15" i="33"/>
  <c r="W15" i="33"/>
  <c r="W14" i="33"/>
  <c r="AR13" i="33"/>
  <c r="W13" i="33"/>
  <c r="AR12" i="33"/>
  <c r="AO12" i="33"/>
  <c r="AL12" i="33"/>
  <c r="AF12" i="33"/>
  <c r="AI11" i="33"/>
  <c r="AF11" i="33"/>
  <c r="AL10" i="33"/>
  <c r="AF10" i="33"/>
  <c r="AC85" i="33"/>
  <c r="AC84" i="33"/>
  <c r="AC83" i="33"/>
  <c r="AC82" i="33"/>
  <c r="AC81" i="33"/>
  <c r="AC80" i="33"/>
  <c r="AC79" i="33"/>
  <c r="AL78" i="33"/>
  <c r="AI78" i="33"/>
  <c r="AP77" i="33"/>
  <c r="AR77" i="33"/>
  <c r="AL75" i="33"/>
  <c r="AI75" i="33"/>
  <c r="AR74" i="33"/>
  <c r="AL74" i="33"/>
  <c r="AI74" i="33"/>
  <c r="AI147" i="33"/>
  <c r="W147" i="33"/>
  <c r="AI146" i="33"/>
  <c r="W146" i="33"/>
  <c r="AI145" i="33"/>
  <c r="W145" i="33"/>
  <c r="AI144" i="33"/>
  <c r="W144" i="33"/>
  <c r="AI142" i="33"/>
  <c r="W142" i="33"/>
  <c r="AI141" i="33"/>
  <c r="W141" i="33"/>
  <c r="AC140" i="33"/>
  <c r="AP139" i="33"/>
  <c r="AR139" i="33"/>
  <c r="BC33" i="33"/>
  <c r="AC139" i="33"/>
  <c r="AL138" i="33"/>
  <c r="BA32" i="33"/>
  <c r="W138" i="33"/>
  <c r="AR137" i="33"/>
  <c r="BC31" i="33"/>
  <c r="AO137" i="33"/>
  <c r="BB31" i="33"/>
  <c r="AL137" i="33"/>
  <c r="BA31" i="33"/>
  <c r="AL136" i="33"/>
  <c r="BA30" i="33"/>
  <c r="W136" i="33"/>
  <c r="AR135" i="33"/>
  <c r="BC29" i="33"/>
  <c r="AO135" i="33"/>
  <c r="BB29" i="33"/>
  <c r="AL135" i="33"/>
  <c r="BA29" i="33"/>
  <c r="W135" i="33"/>
  <c r="AC134" i="33"/>
  <c r="AI210" i="33"/>
  <c r="W210" i="33"/>
  <c r="AI209" i="33"/>
  <c r="W209" i="33"/>
  <c r="AI208" i="33"/>
  <c r="W208" i="33"/>
  <c r="AI207" i="33"/>
  <c r="W207" i="33"/>
  <c r="AI206" i="33"/>
  <c r="W206" i="33"/>
  <c r="AI205" i="33"/>
  <c r="W205" i="33"/>
  <c r="AI204" i="33"/>
  <c r="W204" i="33"/>
  <c r="AC203" i="33"/>
  <c r="AO202" i="33"/>
  <c r="AL202" i="33"/>
  <c r="AI202" i="33"/>
  <c r="W202" i="33"/>
  <c r="AR201" i="33"/>
  <c r="AL201" i="33"/>
  <c r="AI201" i="33"/>
  <c r="W201" i="33"/>
  <c r="AO198" i="33"/>
  <c r="AL198" i="33"/>
  <c r="AI198" i="33"/>
  <c r="W198" i="33"/>
  <c r="AR197" i="33"/>
  <c r="BC28" i="33"/>
  <c r="AL197" i="33"/>
  <c r="BA28" i="33"/>
  <c r="AI197" i="33"/>
  <c r="AZ28" i="33"/>
  <c r="W197" i="33"/>
  <c r="AO14" i="33"/>
  <c r="AO13" i="33"/>
  <c r="AO10" i="33"/>
  <c r="AO78" i="33"/>
  <c r="AO76" i="33"/>
  <c r="AO74" i="33"/>
  <c r="AO72" i="33"/>
  <c r="AO140" i="33"/>
  <c r="AO138" i="33"/>
  <c r="BB32" i="33"/>
  <c r="AO136" i="33"/>
  <c r="BB30" i="33"/>
  <c r="AO134" i="33"/>
  <c r="AO203" i="33"/>
  <c r="AO201" i="33"/>
  <c r="AO199" i="33"/>
  <c r="AO197" i="33"/>
  <c r="BB28" i="33"/>
  <c r="AI14" i="33"/>
  <c r="AI12" i="33"/>
  <c r="AI10" i="33"/>
  <c r="AI139" i="33"/>
  <c r="AZ33" i="33"/>
  <c r="AI138" i="33"/>
  <c r="AZ32" i="33"/>
  <c r="AI137" i="33"/>
  <c r="AZ31" i="33"/>
  <c r="AI136" i="33"/>
  <c r="AZ30" i="33"/>
  <c r="AI135" i="33"/>
  <c r="AZ29" i="33"/>
  <c r="AI134" i="33"/>
  <c r="AC136" i="33"/>
  <c r="AC15" i="33"/>
  <c r="AC14" i="33"/>
  <c r="AC13" i="33"/>
  <c r="AC12" i="33"/>
  <c r="AC11" i="33"/>
  <c r="AC10" i="33"/>
  <c r="AC77" i="33"/>
  <c r="AC76" i="33"/>
  <c r="AC75" i="33"/>
  <c r="AC74" i="33"/>
  <c r="AC73" i="33"/>
  <c r="AC72" i="33"/>
  <c r="AC202" i="33"/>
  <c r="AC201" i="33"/>
  <c r="AC200" i="33"/>
  <c r="AC199" i="33"/>
  <c r="AC198" i="33"/>
  <c r="AC197" i="33"/>
  <c r="AQ196" i="33"/>
  <c r="AP196" i="33"/>
  <c r="AN196" i="33"/>
  <c r="AM196" i="33"/>
  <c r="AK196" i="33"/>
  <c r="AJ196" i="33"/>
  <c r="AH196" i="33"/>
  <c r="AG196" i="33"/>
  <c r="AE196" i="33"/>
  <c r="AD196" i="33"/>
  <c r="AB196" i="33"/>
  <c r="AA196" i="33"/>
  <c r="AQ71" i="33"/>
  <c r="AP71" i="33"/>
  <c r="AN71" i="33"/>
  <c r="AM71" i="33"/>
  <c r="AK71" i="33"/>
  <c r="AJ71" i="33"/>
  <c r="AH71" i="33"/>
  <c r="AG71" i="33"/>
  <c r="AE71" i="33"/>
  <c r="AD71" i="33"/>
  <c r="AB71" i="33"/>
  <c r="AA71" i="33"/>
  <c r="AQ9" i="33"/>
  <c r="AP9" i="33"/>
  <c r="AN9" i="33"/>
  <c r="AM9" i="33"/>
  <c r="AK9" i="33"/>
  <c r="AJ9" i="33"/>
  <c r="AH9" i="33"/>
  <c r="AG9" i="33"/>
  <c r="AE9" i="33"/>
  <c r="AD9" i="33"/>
  <c r="AB9" i="33"/>
  <c r="AA9" i="33"/>
  <c r="AR9" i="33"/>
  <c r="BC27" i="33"/>
  <c r="AR71" i="33"/>
  <c r="AR196" i="33"/>
  <c r="AO71" i="33"/>
  <c r="AF9" i="33"/>
  <c r="AO9" i="33"/>
  <c r="BB27" i="33"/>
  <c r="AF71" i="33"/>
  <c r="AF196" i="33"/>
  <c r="AO196" i="33"/>
  <c r="AL9" i="33"/>
  <c r="BA27" i="33"/>
  <c r="AL71" i="33"/>
  <c r="AL196" i="33"/>
  <c r="AI9" i="33"/>
  <c r="AZ27" i="33"/>
  <c r="AI71" i="33"/>
  <c r="AI196" i="33"/>
  <c r="AC9" i="33"/>
  <c r="AC71" i="33"/>
  <c r="AC196" i="33"/>
  <c r="V9" i="33"/>
  <c r="U9" i="33"/>
  <c r="V71" i="33"/>
  <c r="U71" i="33"/>
  <c r="V133" i="33"/>
  <c r="U133" i="33"/>
  <c r="V196" i="33"/>
  <c r="W196" i="33"/>
  <c r="W71" i="33"/>
  <c r="W133" i="33"/>
  <c r="W9" i="33"/>
  <c r="AX28" i="33"/>
  <c r="AY28" i="33"/>
  <c r="AX29" i="33"/>
  <c r="AY29" i="33"/>
  <c r="AX30" i="33"/>
  <c r="AY30" i="33"/>
  <c r="AX31" i="33"/>
  <c r="AY31" i="33"/>
  <c r="AX32" i="33"/>
  <c r="AY32" i="33"/>
  <c r="AX33" i="33"/>
  <c r="AY33" i="33"/>
  <c r="AW34" i="33"/>
  <c r="AX34" i="33"/>
  <c r="AY34" i="33"/>
  <c r="AW35" i="33"/>
  <c r="AX35" i="33"/>
  <c r="AY35" i="33"/>
  <c r="AW36" i="33"/>
  <c r="AX36" i="33"/>
  <c r="AY36" i="33"/>
  <c r="AW38" i="33"/>
  <c r="AX38" i="33"/>
  <c r="AY38" i="33"/>
  <c r="AW39" i="33"/>
  <c r="AX39" i="33"/>
  <c r="AY39" i="33"/>
  <c r="AW40" i="33"/>
  <c r="AX40" i="33"/>
  <c r="AY40" i="33"/>
  <c r="AW41" i="33"/>
  <c r="AX41" i="33"/>
  <c r="AY41" i="33"/>
  <c r="AY27" i="33"/>
  <c r="AX27" i="33"/>
  <c r="AQ133" i="33"/>
  <c r="AP133" i="33"/>
  <c r="AN133" i="33"/>
  <c r="AM133" i="33"/>
  <c r="AK133" i="33"/>
  <c r="AJ133" i="33"/>
  <c r="AH133" i="33"/>
  <c r="AG133" i="33"/>
  <c r="AE133" i="33"/>
  <c r="AD133" i="33"/>
  <c r="AB133" i="33"/>
  <c r="AA133" i="33"/>
  <c r="W259" i="33"/>
  <c r="V259" i="33"/>
  <c r="U259" i="33"/>
  <c r="W194" i="33"/>
  <c r="V194" i="33"/>
  <c r="U194" i="33"/>
  <c r="W131" i="33"/>
  <c r="V131" i="33"/>
  <c r="U131" i="33"/>
  <c r="V128" i="33"/>
  <c r="W69" i="33"/>
  <c r="V69" i="33"/>
  <c r="U69" i="33"/>
  <c r="AV26" i="33"/>
  <c r="AV8" i="33"/>
  <c r="V7" i="33"/>
  <c r="U7" i="33"/>
  <c r="V129" i="33"/>
  <c r="W129" i="33"/>
  <c r="V124" i="33"/>
  <c r="T129" i="33"/>
  <c r="U129" i="33"/>
  <c r="T126" i="33"/>
  <c r="BC9" i="33"/>
  <c r="R171" i="30"/>
  <c r="BB9" i="33"/>
  <c r="R150" i="30"/>
  <c r="BA9" i="33"/>
  <c r="R129" i="30"/>
  <c r="AZ9" i="33"/>
  <c r="R108" i="30"/>
  <c r="AV34" i="33"/>
  <c r="AV35" i="33"/>
  <c r="AV36" i="33"/>
  <c r="AV38" i="33"/>
  <c r="AV39" i="33"/>
  <c r="AV40" i="33"/>
  <c r="AV41" i="33"/>
  <c r="AV27" i="33"/>
  <c r="AZ10" i="33"/>
  <c r="R109" i="30"/>
  <c r="BA10" i="33"/>
  <c r="R130" i="30"/>
  <c r="BB10" i="33"/>
  <c r="R151" i="30"/>
  <c r="BC10" i="33"/>
  <c r="R172" i="30"/>
  <c r="AZ11" i="33"/>
  <c r="BA11" i="33"/>
  <c r="BB11" i="33"/>
  <c r="BC11" i="33"/>
  <c r="AZ12" i="33"/>
  <c r="BA12" i="33"/>
  <c r="BB12" i="33"/>
  <c r="BC12" i="33"/>
  <c r="AZ13" i="33"/>
  <c r="BA13" i="33"/>
  <c r="BB13" i="33"/>
  <c r="BC13" i="33"/>
  <c r="AZ14" i="33"/>
  <c r="BA14" i="33"/>
  <c r="BB14" i="33"/>
  <c r="BC14" i="33"/>
  <c r="AZ15" i="33"/>
  <c r="BA15" i="33"/>
  <c r="BB15" i="33"/>
  <c r="BC15" i="33"/>
  <c r="AZ16" i="33"/>
  <c r="BA16" i="33"/>
  <c r="BB16" i="33"/>
  <c r="BC16" i="33"/>
  <c r="AZ17" i="33"/>
  <c r="BA17" i="33"/>
  <c r="BB17" i="33"/>
  <c r="BC17" i="33"/>
  <c r="AZ18" i="33"/>
  <c r="BA18" i="33"/>
  <c r="BB18" i="33"/>
  <c r="BC18" i="33"/>
  <c r="AZ19" i="33"/>
  <c r="BA19" i="33"/>
  <c r="BB19" i="33"/>
  <c r="BC19" i="33"/>
  <c r="AZ20" i="33"/>
  <c r="BA20" i="33"/>
  <c r="BB20" i="33"/>
  <c r="BC20" i="33"/>
  <c r="AZ21" i="33"/>
  <c r="BA21" i="33"/>
  <c r="BB21" i="33"/>
  <c r="BC21" i="33"/>
  <c r="AZ22" i="33"/>
  <c r="BA22" i="33"/>
  <c r="BB22" i="33"/>
  <c r="BC22" i="33"/>
  <c r="AZ23" i="33"/>
  <c r="BA23" i="33"/>
  <c r="BB23" i="33"/>
  <c r="BC23" i="33"/>
  <c r="Q294" i="33"/>
  <c r="P294" i="33"/>
  <c r="O294" i="33"/>
  <c r="N294" i="33"/>
  <c r="M294" i="33"/>
  <c r="L294" i="33"/>
  <c r="K294" i="33"/>
  <c r="J294" i="33"/>
  <c r="I294" i="33"/>
  <c r="H294" i="33"/>
  <c r="G294" i="33"/>
  <c r="F294" i="33"/>
  <c r="E294" i="33"/>
  <c r="D294" i="33"/>
  <c r="C294" i="33"/>
  <c r="B294" i="33"/>
  <c r="Q188" i="33"/>
  <c r="P188" i="33"/>
  <c r="O188" i="33"/>
  <c r="N188" i="33"/>
  <c r="M188" i="33"/>
  <c r="L188" i="33"/>
  <c r="K188" i="33"/>
  <c r="J188" i="33"/>
  <c r="I188" i="33"/>
  <c r="H188" i="33"/>
  <c r="G188" i="33"/>
  <c r="F188" i="33"/>
  <c r="E188" i="33"/>
  <c r="D188" i="33"/>
  <c r="C188" i="33"/>
  <c r="B188" i="33"/>
  <c r="Q87" i="33"/>
  <c r="P87" i="33"/>
  <c r="O87" i="33"/>
  <c r="N87" i="33"/>
  <c r="M87" i="33"/>
  <c r="L87" i="33"/>
  <c r="K87" i="33"/>
  <c r="J87" i="33"/>
  <c r="I87" i="33"/>
  <c r="H87" i="33"/>
  <c r="G87" i="33"/>
  <c r="F87" i="33"/>
  <c r="E87" i="33"/>
  <c r="D87" i="33"/>
  <c r="C87" i="33"/>
  <c r="B87" i="33"/>
  <c r="Y255" i="33"/>
  <c r="W255" i="33"/>
  <c r="Z255" i="33"/>
  <c r="X255" i="33"/>
  <c r="C144" i="30"/>
  <c r="C186" i="30"/>
  <c r="C123" i="30"/>
  <c r="C165" i="30"/>
  <c r="AO133" i="33"/>
  <c r="AR133" i="33"/>
  <c r="AL133" i="33"/>
  <c r="AI133" i="33"/>
  <c r="AF133" i="33"/>
  <c r="AC133" i="33"/>
  <c r="G158" i="31"/>
  <c r="G159" i="31"/>
  <c r="G160" i="31"/>
  <c r="G161" i="31"/>
  <c r="G162" i="31"/>
  <c r="G163" i="31"/>
  <c r="G164" i="31"/>
  <c r="G165" i="31"/>
  <c r="G166" i="31"/>
  <c r="G167" i="31"/>
  <c r="G168" i="31"/>
  <c r="G169" i="31"/>
  <c r="G170" i="31"/>
  <c r="G171" i="31"/>
  <c r="G157" i="31"/>
  <c r="G137" i="31"/>
  <c r="G138" i="31"/>
  <c r="G139" i="31"/>
  <c r="G140" i="31"/>
  <c r="G141" i="31"/>
  <c r="G142" i="31"/>
  <c r="G143" i="31"/>
  <c r="G144" i="31"/>
  <c r="G145" i="31"/>
  <c r="G146" i="31"/>
  <c r="G147" i="31"/>
  <c r="G148" i="31"/>
  <c r="G149" i="31"/>
  <c r="G150" i="31"/>
  <c r="G136" i="31"/>
  <c r="R4" i="31"/>
  <c r="G115" i="31"/>
  <c r="G116" i="31"/>
  <c r="G117" i="31"/>
  <c r="G118" i="31"/>
  <c r="G119" i="31"/>
  <c r="G120" i="31"/>
  <c r="G121" i="31"/>
  <c r="G122" i="31"/>
  <c r="G123" i="31"/>
  <c r="G124" i="31"/>
  <c r="G125" i="31"/>
  <c r="G126" i="31"/>
  <c r="G127" i="31"/>
  <c r="G128" i="31"/>
  <c r="G114" i="31"/>
  <c r="G93" i="31"/>
  <c r="G94" i="31"/>
  <c r="G95" i="31"/>
  <c r="G96" i="31"/>
  <c r="G97" i="31"/>
  <c r="G98" i="31"/>
  <c r="G99" i="31"/>
  <c r="G100" i="31"/>
  <c r="G101" i="31"/>
  <c r="G102" i="31"/>
  <c r="G103" i="31"/>
  <c r="G104" i="31"/>
  <c r="G105" i="31"/>
  <c r="G106" i="31"/>
  <c r="G92" i="31"/>
  <c r="G71" i="31"/>
  <c r="G72" i="31"/>
  <c r="G73" i="31"/>
  <c r="G74" i="31"/>
  <c r="G75" i="31"/>
  <c r="G76" i="31"/>
  <c r="G77" i="31"/>
  <c r="G78" i="31"/>
  <c r="G79" i="31"/>
  <c r="G80" i="31"/>
  <c r="G81" i="31"/>
  <c r="G82" i="31"/>
  <c r="G83" i="31"/>
  <c r="G84" i="31"/>
  <c r="G70" i="31"/>
  <c r="G27" i="31"/>
  <c r="G28" i="31"/>
  <c r="G29" i="31"/>
  <c r="G30" i="31"/>
  <c r="G31" i="31"/>
  <c r="G32" i="31"/>
  <c r="G33" i="31"/>
  <c r="G34" i="31"/>
  <c r="G35" i="31"/>
  <c r="G36" i="31"/>
  <c r="G37" i="31"/>
  <c r="G38" i="31"/>
  <c r="G39" i="31"/>
  <c r="G40" i="31"/>
  <c r="G49" i="31"/>
  <c r="G50" i="31"/>
  <c r="G51" i="31"/>
  <c r="G52" i="31"/>
  <c r="G53" i="31"/>
  <c r="G54" i="31"/>
  <c r="G55" i="31"/>
  <c r="G56" i="31"/>
  <c r="G57" i="31"/>
  <c r="G58" i="31"/>
  <c r="G59" i="31"/>
  <c r="G60" i="31"/>
  <c r="G61" i="31"/>
  <c r="G62" i="31"/>
  <c r="G48" i="31"/>
  <c r="G26" i="31"/>
  <c r="H26" i="31"/>
  <c r="G5" i="31"/>
  <c r="H5" i="31"/>
  <c r="G6" i="31"/>
  <c r="H6" i="31"/>
  <c r="G7" i="31"/>
  <c r="H7" i="31"/>
  <c r="G8" i="31"/>
  <c r="H8" i="31"/>
  <c r="G9" i="31"/>
  <c r="H9" i="31"/>
  <c r="G10" i="31"/>
  <c r="H10" i="31"/>
  <c r="G11" i="31"/>
  <c r="H11" i="31"/>
  <c r="G12" i="31"/>
  <c r="H12" i="31"/>
  <c r="G13" i="31"/>
  <c r="H13" i="31"/>
  <c r="G14" i="31"/>
  <c r="H14" i="31"/>
  <c r="G15" i="31"/>
  <c r="H15" i="31"/>
  <c r="G16" i="31"/>
  <c r="H16" i="31"/>
  <c r="G17" i="31"/>
  <c r="H17" i="31"/>
  <c r="G18" i="31"/>
  <c r="H18" i="31"/>
  <c r="G4" i="31"/>
  <c r="H4" i="31"/>
  <c r="I4" i="31"/>
  <c r="B22" i="29"/>
  <c r="F3" i="31"/>
  <c r="H157" i="31"/>
  <c r="I157" i="31"/>
  <c r="J157" i="31"/>
  <c r="H158" i="31"/>
  <c r="I158" i="31"/>
  <c r="J158" i="31"/>
  <c r="H159" i="31"/>
  <c r="I159" i="31"/>
  <c r="J159" i="31"/>
  <c r="H160" i="31"/>
  <c r="I160" i="31"/>
  <c r="J160" i="31"/>
  <c r="H161" i="31"/>
  <c r="I161" i="31"/>
  <c r="J161" i="31"/>
  <c r="H162" i="31"/>
  <c r="I162" i="31"/>
  <c r="J162" i="31"/>
  <c r="H163" i="31"/>
  <c r="I163" i="31"/>
  <c r="J163" i="31"/>
  <c r="H164" i="31"/>
  <c r="I164" i="31"/>
  <c r="J164" i="31"/>
  <c r="H165" i="31"/>
  <c r="I165" i="31"/>
  <c r="J165" i="31"/>
  <c r="H166" i="31"/>
  <c r="I166" i="31"/>
  <c r="J166" i="31"/>
  <c r="H167" i="31"/>
  <c r="I167" i="31"/>
  <c r="J167" i="31"/>
  <c r="H168" i="31"/>
  <c r="I168" i="31"/>
  <c r="J168" i="31"/>
  <c r="H169" i="31"/>
  <c r="I169" i="31"/>
  <c r="J169" i="31"/>
  <c r="H170" i="31"/>
  <c r="I170" i="31"/>
  <c r="J170" i="31"/>
  <c r="H171" i="31"/>
  <c r="I171" i="31"/>
  <c r="J171" i="31"/>
  <c r="J150" i="31"/>
  <c r="H150" i="31"/>
  <c r="I150" i="31"/>
  <c r="J149" i="31"/>
  <c r="H149" i="31"/>
  <c r="I149" i="31"/>
  <c r="J148" i="31"/>
  <c r="H148" i="31"/>
  <c r="I148" i="31"/>
  <c r="J147" i="31"/>
  <c r="H147" i="31"/>
  <c r="I147" i="31"/>
  <c r="J146" i="31"/>
  <c r="H146" i="31"/>
  <c r="I146" i="31"/>
  <c r="J145" i="31"/>
  <c r="H145" i="31"/>
  <c r="I145" i="31"/>
  <c r="J144" i="31"/>
  <c r="H144" i="31"/>
  <c r="I144" i="31"/>
  <c r="J143" i="31"/>
  <c r="H143" i="31"/>
  <c r="I143" i="31"/>
  <c r="J142" i="31"/>
  <c r="H142" i="31"/>
  <c r="I142" i="31"/>
  <c r="J141" i="31"/>
  <c r="H141" i="31"/>
  <c r="I141" i="31"/>
  <c r="J140" i="31"/>
  <c r="H140" i="31"/>
  <c r="I140" i="31"/>
  <c r="J139" i="31"/>
  <c r="H139" i="31"/>
  <c r="I139" i="31"/>
  <c r="J138" i="31"/>
  <c r="H138" i="31"/>
  <c r="I138" i="31"/>
  <c r="J137" i="31"/>
  <c r="H137" i="31"/>
  <c r="I137" i="31"/>
  <c r="J136" i="31"/>
  <c r="H136" i="31"/>
  <c r="I136" i="31"/>
  <c r="H114" i="31"/>
  <c r="I114" i="31"/>
  <c r="J114" i="31"/>
  <c r="H115" i="31"/>
  <c r="I115" i="31"/>
  <c r="J115" i="31"/>
  <c r="H116" i="31"/>
  <c r="I116" i="31"/>
  <c r="J116" i="31"/>
  <c r="H117" i="31"/>
  <c r="I117" i="31"/>
  <c r="J117" i="31"/>
  <c r="H118" i="31"/>
  <c r="I118" i="31"/>
  <c r="J118" i="31"/>
  <c r="H119" i="31"/>
  <c r="I119" i="31"/>
  <c r="J119" i="31"/>
  <c r="H120" i="31"/>
  <c r="I120" i="31"/>
  <c r="J120" i="31"/>
  <c r="H121" i="31"/>
  <c r="I121" i="31"/>
  <c r="J121" i="31"/>
  <c r="H122" i="31"/>
  <c r="I122" i="31"/>
  <c r="J122" i="31"/>
  <c r="H123" i="31"/>
  <c r="I123" i="31"/>
  <c r="J123" i="31"/>
  <c r="H124" i="31"/>
  <c r="I124" i="31"/>
  <c r="J124" i="31"/>
  <c r="H125" i="31"/>
  <c r="I125" i="31"/>
  <c r="J125" i="31"/>
  <c r="H126" i="31"/>
  <c r="I126" i="31"/>
  <c r="J126" i="31"/>
  <c r="H127" i="31"/>
  <c r="I127" i="31"/>
  <c r="J127" i="31"/>
  <c r="H128" i="31"/>
  <c r="I128" i="31"/>
  <c r="J128" i="31"/>
  <c r="H92" i="31"/>
  <c r="I92" i="31"/>
  <c r="J92" i="31"/>
  <c r="H93" i="31"/>
  <c r="I93" i="31"/>
  <c r="J93" i="31"/>
  <c r="H94" i="31"/>
  <c r="I94" i="31"/>
  <c r="J94" i="31"/>
  <c r="H95" i="31"/>
  <c r="I95" i="31"/>
  <c r="J95" i="31"/>
  <c r="H96" i="31"/>
  <c r="I96" i="31"/>
  <c r="J96" i="31"/>
  <c r="H97" i="31"/>
  <c r="I97" i="31"/>
  <c r="J97" i="31"/>
  <c r="H98" i="31"/>
  <c r="I98" i="31"/>
  <c r="J98" i="31"/>
  <c r="H99" i="31"/>
  <c r="I99" i="31"/>
  <c r="J99" i="31"/>
  <c r="H100" i="31"/>
  <c r="I100" i="31"/>
  <c r="J100" i="31"/>
  <c r="H101" i="31"/>
  <c r="I101" i="31"/>
  <c r="J101" i="31"/>
  <c r="H102" i="31"/>
  <c r="I102" i="31"/>
  <c r="J102" i="31"/>
  <c r="H103" i="31"/>
  <c r="I103" i="31"/>
  <c r="J103" i="31"/>
  <c r="H104" i="31"/>
  <c r="I104" i="31"/>
  <c r="J104" i="31"/>
  <c r="H105" i="31"/>
  <c r="I105" i="31"/>
  <c r="J105" i="31"/>
  <c r="H106" i="31"/>
  <c r="I106" i="31"/>
  <c r="J106" i="31"/>
  <c r="I151" i="31"/>
  <c r="C166" i="29"/>
  <c r="I172" i="31"/>
  <c r="C187" i="29"/>
  <c r="T25" i="24"/>
  <c r="I129" i="31"/>
  <c r="C145" i="29"/>
  <c r="P25" i="24"/>
  <c r="I107" i="31"/>
  <c r="C124" i="29"/>
  <c r="AO41" i="24"/>
  <c r="C186" i="29"/>
  <c r="T26" i="24"/>
  <c r="C185" i="29"/>
  <c r="C165" i="29"/>
  <c r="R26" i="24"/>
  <c r="C164" i="29"/>
  <c r="C144" i="29"/>
  <c r="P26" i="24"/>
  <c r="C143" i="29"/>
  <c r="C123" i="29"/>
  <c r="N26" i="24"/>
  <c r="C122" i="29"/>
  <c r="C188" i="30"/>
  <c r="T28" i="24"/>
  <c r="C187" i="30"/>
  <c r="T27" i="24"/>
  <c r="T29" i="24"/>
  <c r="C167" i="30"/>
  <c r="R28" i="24"/>
  <c r="C166" i="30"/>
  <c r="R27" i="24"/>
  <c r="R29" i="24"/>
  <c r="C146" i="30"/>
  <c r="P28" i="24"/>
  <c r="C145" i="30"/>
  <c r="P27" i="24"/>
  <c r="P29" i="24"/>
  <c r="C125" i="30"/>
  <c r="N28" i="24"/>
  <c r="C124" i="30"/>
  <c r="N27" i="24"/>
  <c r="N24" i="24"/>
  <c r="P24" i="24"/>
  <c r="S40" i="24"/>
  <c r="S11" i="24"/>
  <c r="Q11" i="24"/>
  <c r="O11" i="24"/>
  <c r="M11" i="24"/>
  <c r="AJ131" i="33"/>
  <c r="AL259" i="33"/>
  <c r="AJ259" i="33"/>
  <c r="AL194" i="33"/>
  <c r="AJ194" i="33"/>
  <c r="AK259" i="33"/>
  <c r="AK194" i="33"/>
  <c r="AP131" i="33"/>
  <c r="AR259" i="33"/>
  <c r="AP259" i="33"/>
  <c r="AR194" i="33"/>
  <c r="AP194" i="33"/>
  <c r="AQ259" i="33"/>
  <c r="AQ194" i="33"/>
  <c r="AH259" i="33"/>
  <c r="AH194" i="33"/>
  <c r="AI259" i="33"/>
  <c r="AG259" i="33"/>
  <c r="AI194" i="33"/>
  <c r="AG194" i="33"/>
  <c r="B148" i="29"/>
  <c r="F135" i="31"/>
  <c r="AN259" i="33"/>
  <c r="AN194" i="33"/>
  <c r="AO259" i="33"/>
  <c r="AM259" i="33"/>
  <c r="AO194" i="33"/>
  <c r="AM194" i="33"/>
  <c r="BC26" i="33"/>
  <c r="AL69" i="33"/>
  <c r="AR69" i="33"/>
  <c r="AL131" i="33"/>
  <c r="AR131" i="33"/>
  <c r="BA26" i="33"/>
  <c r="AK7" i="33"/>
  <c r="AQ7" i="33"/>
  <c r="AJ69" i="33"/>
  <c r="AP69" i="33"/>
  <c r="M35" i="24"/>
  <c r="AJ35" i="24"/>
  <c r="B106" i="29"/>
  <c r="F91" i="31"/>
  <c r="AH7" i="33"/>
  <c r="AZ8" i="33"/>
  <c r="BB8" i="33"/>
  <c r="AG69" i="33"/>
  <c r="AI69" i="33"/>
  <c r="AM7" i="33"/>
  <c r="AO7" i="33"/>
  <c r="AN69" i="33"/>
  <c r="AH131" i="33"/>
  <c r="AN131" i="33"/>
  <c r="AW35" i="24"/>
  <c r="B127" i="29"/>
  <c r="F113" i="31"/>
  <c r="AY35" i="24"/>
  <c r="B169" i="29"/>
  <c r="F156" i="31"/>
  <c r="AZ26" i="33"/>
  <c r="BB26" i="33"/>
  <c r="AG7" i="33"/>
  <c r="AI7" i="33"/>
  <c r="BA8" i="33"/>
  <c r="BC8" i="33"/>
  <c r="AH69" i="33"/>
  <c r="AJ7" i="33"/>
  <c r="AL7" i="33"/>
  <c r="AN7" i="33"/>
  <c r="AP7" i="33"/>
  <c r="AR7" i="33"/>
  <c r="AK69" i="33"/>
  <c r="AM69" i="33"/>
  <c r="AO69" i="33"/>
  <c r="AQ69" i="33"/>
  <c r="AG131" i="33"/>
  <c r="AI131" i="33"/>
  <c r="AK131" i="33"/>
  <c r="AM131" i="33"/>
  <c r="AO131" i="33"/>
  <c r="AQ131" i="33"/>
  <c r="AK34" i="24"/>
  <c r="AM34" i="24"/>
  <c r="AJ34" i="24"/>
  <c r="AL34" i="24"/>
  <c r="R25" i="24"/>
  <c r="N25" i="24"/>
  <c r="S14" i="24"/>
  <c r="B170" i="30"/>
  <c r="O14" i="24"/>
  <c r="O38" i="24"/>
  <c r="AK38" i="24"/>
  <c r="B128" i="30"/>
  <c r="O35" i="24"/>
  <c r="AK35" i="24"/>
  <c r="M13" i="24"/>
  <c r="Q13" i="24"/>
  <c r="M22" i="24"/>
  <c r="Q22" i="24"/>
  <c r="B107" i="30"/>
  <c r="T24" i="24"/>
  <c r="S38" i="24"/>
  <c r="AM38" i="24"/>
  <c r="Q35" i="24"/>
  <c r="AL35" i="24"/>
  <c r="AV35" i="24"/>
  <c r="AX35" i="24"/>
  <c r="S13" i="24"/>
  <c r="O13" i="24"/>
  <c r="Q14" i="24"/>
  <c r="M14" i="24"/>
  <c r="O22" i="24"/>
  <c r="S22" i="24"/>
  <c r="B149" i="30"/>
  <c r="R24" i="24"/>
  <c r="S35" i="24"/>
  <c r="AM35" i="24"/>
  <c r="M40" i="24"/>
  <c r="Q38" i="24"/>
  <c r="AL38" i="24"/>
  <c r="K11" i="24"/>
  <c r="B85" i="29"/>
  <c r="F69" i="31"/>
  <c r="I11" i="24"/>
  <c r="B64" i="29"/>
  <c r="F47" i="31"/>
  <c r="G11" i="24"/>
  <c r="B43" i="29"/>
  <c r="F25" i="31"/>
  <c r="B23" i="30"/>
  <c r="E22" i="24"/>
  <c r="H27" i="31"/>
  <c r="I27" i="31"/>
  <c r="H28" i="31"/>
  <c r="I28" i="31"/>
  <c r="H29" i="31"/>
  <c r="I29" i="31"/>
  <c r="H30" i="31"/>
  <c r="I30" i="31"/>
  <c r="H31" i="31"/>
  <c r="I31" i="31"/>
  <c r="H32" i="31"/>
  <c r="I32" i="31"/>
  <c r="H33" i="31"/>
  <c r="I33" i="31"/>
  <c r="H34" i="31"/>
  <c r="I34" i="31"/>
  <c r="H35" i="31"/>
  <c r="I35" i="31"/>
  <c r="H36" i="31"/>
  <c r="I36" i="31"/>
  <c r="H37" i="31"/>
  <c r="I37" i="31"/>
  <c r="H38" i="31"/>
  <c r="I38" i="31"/>
  <c r="H39" i="31"/>
  <c r="I39" i="31"/>
  <c r="H40" i="31"/>
  <c r="I40" i="31"/>
  <c r="I26" i="31"/>
  <c r="AR35" i="24"/>
  <c r="C81" i="29"/>
  <c r="J26" i="24"/>
  <c r="L8" i="31"/>
  <c r="H71" i="31"/>
  <c r="I71" i="31"/>
  <c r="H72" i="31"/>
  <c r="I72" i="31"/>
  <c r="H73" i="31"/>
  <c r="I73" i="31"/>
  <c r="H74" i="31"/>
  <c r="I74" i="31"/>
  <c r="H75" i="31"/>
  <c r="I75" i="31"/>
  <c r="H76" i="31"/>
  <c r="I76" i="31"/>
  <c r="H77" i="31"/>
  <c r="I77" i="31"/>
  <c r="H78" i="31"/>
  <c r="I78" i="31"/>
  <c r="H79" i="31"/>
  <c r="I79" i="31"/>
  <c r="H80" i="31"/>
  <c r="I80" i="31"/>
  <c r="H81" i="31"/>
  <c r="I81" i="31"/>
  <c r="H82" i="31"/>
  <c r="I82" i="31"/>
  <c r="H83" i="31"/>
  <c r="I83" i="31"/>
  <c r="H84" i="31"/>
  <c r="I84" i="31"/>
  <c r="H70" i="31"/>
  <c r="I70" i="31"/>
  <c r="H49" i="31"/>
  <c r="I49" i="31"/>
  <c r="H50" i="31"/>
  <c r="I50" i="31"/>
  <c r="H51" i="31"/>
  <c r="I51" i="31"/>
  <c r="H52" i="31"/>
  <c r="I52" i="31"/>
  <c r="H53" i="31"/>
  <c r="I53" i="31"/>
  <c r="H54" i="31"/>
  <c r="I54" i="31"/>
  <c r="H55" i="31"/>
  <c r="I55" i="31"/>
  <c r="H56" i="31"/>
  <c r="I56" i="31"/>
  <c r="H57" i="31"/>
  <c r="I57" i="31"/>
  <c r="H58" i="31"/>
  <c r="I58" i="31"/>
  <c r="H59" i="31"/>
  <c r="I59" i="31"/>
  <c r="H60" i="31"/>
  <c r="I60" i="31"/>
  <c r="H61" i="31"/>
  <c r="I61" i="31"/>
  <c r="H62" i="31"/>
  <c r="I62" i="31"/>
  <c r="H48" i="31"/>
  <c r="I48" i="31"/>
  <c r="E35" i="24"/>
  <c r="AF35" i="24"/>
  <c r="R9" i="31"/>
  <c r="R8" i="31"/>
  <c r="S8" i="31"/>
  <c r="T8" i="31"/>
  <c r="R7" i="31"/>
  <c r="R6" i="31"/>
  <c r="S6" i="31"/>
  <c r="T6" i="31"/>
  <c r="R5" i="31"/>
  <c r="I18" i="31"/>
  <c r="I17" i="31"/>
  <c r="I16" i="31"/>
  <c r="I15" i="31"/>
  <c r="I14" i="31"/>
  <c r="I13" i="31"/>
  <c r="I12" i="31"/>
  <c r="I11" i="31"/>
  <c r="I10" i="31"/>
  <c r="I9" i="31"/>
  <c r="I8" i="31"/>
  <c r="I7" i="31"/>
  <c r="I6" i="31"/>
  <c r="I5" i="31"/>
  <c r="C60" i="29"/>
  <c r="H26" i="24"/>
  <c r="C59" i="29"/>
  <c r="H24" i="24"/>
  <c r="C102" i="29"/>
  <c r="L26" i="24"/>
  <c r="C101" i="29"/>
  <c r="C80" i="29"/>
  <c r="J24" i="24"/>
  <c r="J243" i="33"/>
  <c r="I243" i="33"/>
  <c r="H243" i="33"/>
  <c r="G243" i="33"/>
  <c r="F243" i="33"/>
  <c r="E243" i="33"/>
  <c r="D243" i="33"/>
  <c r="C243" i="33"/>
  <c r="B243" i="33"/>
  <c r="J141" i="33"/>
  <c r="I141" i="33"/>
  <c r="H141" i="33"/>
  <c r="G141" i="33"/>
  <c r="F141" i="33"/>
  <c r="E141" i="33"/>
  <c r="D141" i="33"/>
  <c r="C141" i="33"/>
  <c r="B141" i="33"/>
  <c r="J39" i="33"/>
  <c r="I39" i="33"/>
  <c r="H39" i="33"/>
  <c r="G39" i="33"/>
  <c r="F39" i="33"/>
  <c r="E39" i="33"/>
  <c r="D39" i="33"/>
  <c r="C39" i="33"/>
  <c r="B39" i="33"/>
  <c r="H219" i="33"/>
  <c r="T23" i="12"/>
  <c r="T24" i="12"/>
  <c r="T25" i="12"/>
  <c r="T22" i="12"/>
  <c r="E25" i="12"/>
  <c r="F25" i="12"/>
  <c r="G25" i="12"/>
  <c r="H25" i="12"/>
  <c r="I25" i="12"/>
  <c r="J25" i="12"/>
  <c r="K25" i="12"/>
  <c r="L25" i="12"/>
  <c r="M25" i="12"/>
  <c r="N25" i="12"/>
  <c r="O25" i="12"/>
  <c r="P25" i="12"/>
  <c r="Q25" i="12"/>
  <c r="R25" i="12"/>
  <c r="S25" i="12"/>
  <c r="D25" i="12"/>
  <c r="E24" i="12"/>
  <c r="F24" i="12"/>
  <c r="G24" i="12"/>
  <c r="H24" i="12"/>
  <c r="I24" i="12"/>
  <c r="J24" i="12"/>
  <c r="K24" i="12"/>
  <c r="L24" i="12"/>
  <c r="M24" i="12"/>
  <c r="N24" i="12"/>
  <c r="O24" i="12"/>
  <c r="P24" i="12"/>
  <c r="Q24" i="12"/>
  <c r="R24" i="12"/>
  <c r="S24" i="12"/>
  <c r="D24" i="12"/>
  <c r="E23" i="12"/>
  <c r="F23" i="12"/>
  <c r="G23" i="12"/>
  <c r="H23" i="12"/>
  <c r="I23" i="12"/>
  <c r="J23" i="12"/>
  <c r="K23" i="12"/>
  <c r="L23" i="12"/>
  <c r="M23" i="12"/>
  <c r="N23" i="12"/>
  <c r="O23" i="12"/>
  <c r="P23" i="12"/>
  <c r="Q23" i="12"/>
  <c r="R23" i="12"/>
  <c r="S23" i="12"/>
  <c r="D23" i="12"/>
  <c r="E22" i="12"/>
  <c r="F22" i="12"/>
  <c r="G22" i="12"/>
  <c r="H22" i="12"/>
  <c r="I22" i="12"/>
  <c r="J22" i="12"/>
  <c r="K22" i="12"/>
  <c r="L22" i="12"/>
  <c r="M22" i="12"/>
  <c r="N22" i="12"/>
  <c r="O22" i="12"/>
  <c r="P22" i="12"/>
  <c r="Q22" i="12"/>
  <c r="R22" i="12"/>
  <c r="S22" i="12"/>
  <c r="D22" i="12"/>
  <c r="B27" i="12"/>
  <c r="AT35" i="24"/>
  <c r="AS35" i="24"/>
  <c r="E13" i="24"/>
  <c r="V14" i="24"/>
  <c r="V13" i="24"/>
  <c r="E14" i="24"/>
  <c r="E8" i="24"/>
  <c r="G35" i="24"/>
  <c r="AG35" i="24"/>
  <c r="C18" i="29"/>
  <c r="C17" i="29"/>
  <c r="G57" i="24"/>
  <c r="AN41" i="24"/>
  <c r="C39" i="29"/>
  <c r="C38" i="29"/>
  <c r="U4" i="31"/>
  <c r="U5" i="31"/>
  <c r="U6" i="31"/>
  <c r="U7" i="31"/>
  <c r="U8" i="31"/>
  <c r="U9" i="31"/>
  <c r="AX10" i="33"/>
  <c r="R67" i="30"/>
  <c r="AX11" i="33"/>
  <c r="AX13" i="33"/>
  <c r="AX14" i="33"/>
  <c r="AX15" i="33"/>
  <c r="AX16" i="33"/>
  <c r="AX17" i="33"/>
  <c r="AX18" i="33"/>
  <c r="AX19" i="33"/>
  <c r="AX20" i="33"/>
  <c r="AX21" i="33"/>
  <c r="AX22" i="33"/>
  <c r="AX23" i="33"/>
  <c r="AV11" i="33"/>
  <c r="AV13" i="33"/>
  <c r="AV14" i="33"/>
  <c r="AV15" i="33"/>
  <c r="AV16" i="33"/>
  <c r="AV17" i="33"/>
  <c r="AV18" i="33"/>
  <c r="AV19" i="33"/>
  <c r="AV20" i="33"/>
  <c r="AV21" i="33"/>
  <c r="AV22" i="33"/>
  <c r="AV23" i="33"/>
  <c r="AW11" i="33"/>
  <c r="AW12" i="33"/>
  <c r="AW14" i="33"/>
  <c r="AW15" i="33"/>
  <c r="AW16" i="33"/>
  <c r="AW17" i="33"/>
  <c r="AW18" i="33"/>
  <c r="AW19" i="33"/>
  <c r="AW20" i="33"/>
  <c r="AW21" i="33"/>
  <c r="AW22" i="33"/>
  <c r="AW23" i="33"/>
  <c r="AY10" i="33"/>
  <c r="R88" i="30"/>
  <c r="AY11" i="33"/>
  <c r="AY12" i="33"/>
  <c r="AY13" i="33"/>
  <c r="AY14" i="33"/>
  <c r="AY15" i="33"/>
  <c r="AY16" i="33"/>
  <c r="AY17" i="33"/>
  <c r="AY18" i="33"/>
  <c r="AY19" i="33"/>
  <c r="AY20" i="33"/>
  <c r="AY21" i="33"/>
  <c r="AY22" i="33"/>
  <c r="AY23" i="33"/>
  <c r="F65" i="33"/>
  <c r="F64" i="33"/>
  <c r="F63" i="33"/>
  <c r="F62" i="33"/>
  <c r="F61" i="33"/>
  <c r="F60" i="33"/>
  <c r="F59" i="33"/>
  <c r="F58" i="33"/>
  <c r="F57" i="33"/>
  <c r="F56" i="33"/>
  <c r="F55" i="33"/>
  <c r="F54" i="33"/>
  <c r="F53" i="33"/>
  <c r="F52" i="33"/>
  <c r="F51" i="33"/>
  <c r="F50" i="33"/>
  <c r="F49" i="33"/>
  <c r="F48" i="33"/>
  <c r="F47" i="33"/>
  <c r="F46" i="33"/>
  <c r="F45" i="33"/>
  <c r="F43" i="33"/>
  <c r="F42" i="33"/>
  <c r="F41" i="33"/>
  <c r="F40"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J317" i="33"/>
  <c r="I317" i="33"/>
  <c r="H317" i="33"/>
  <c r="G317" i="33"/>
  <c r="F317" i="33"/>
  <c r="E317" i="33"/>
  <c r="D317" i="33"/>
  <c r="C317" i="33"/>
  <c r="B317" i="33"/>
  <c r="J316" i="33"/>
  <c r="I316" i="33"/>
  <c r="H316" i="33"/>
  <c r="G316" i="33"/>
  <c r="F316" i="33"/>
  <c r="E316" i="33"/>
  <c r="D316" i="33"/>
  <c r="C316" i="33"/>
  <c r="B316" i="33"/>
  <c r="J315" i="33"/>
  <c r="I315" i="33"/>
  <c r="H315" i="33"/>
  <c r="G315" i="33"/>
  <c r="F315" i="33"/>
  <c r="E315" i="33"/>
  <c r="D315" i="33"/>
  <c r="C315" i="33"/>
  <c r="B315" i="33"/>
  <c r="J314" i="33"/>
  <c r="I314" i="33"/>
  <c r="H314" i="33"/>
  <c r="G314" i="33"/>
  <c r="F314" i="33"/>
  <c r="E314" i="33"/>
  <c r="D314" i="33"/>
  <c r="C314" i="33"/>
  <c r="B314" i="33"/>
  <c r="J313" i="33"/>
  <c r="I313" i="33"/>
  <c r="H313" i="33"/>
  <c r="G313" i="33"/>
  <c r="F313" i="33"/>
  <c r="E313" i="33"/>
  <c r="D313" i="33"/>
  <c r="C313" i="33"/>
  <c r="B313" i="33"/>
  <c r="J312" i="33"/>
  <c r="I312" i="33"/>
  <c r="H312" i="33"/>
  <c r="G312" i="33"/>
  <c r="F312" i="33"/>
  <c r="E312" i="33"/>
  <c r="D312" i="33"/>
  <c r="C312" i="33"/>
  <c r="B312" i="33"/>
  <c r="J311" i="33"/>
  <c r="I311" i="33"/>
  <c r="H311" i="33"/>
  <c r="G311" i="33"/>
  <c r="F311" i="33"/>
  <c r="E311" i="33"/>
  <c r="D311" i="33"/>
  <c r="C311" i="33"/>
  <c r="B311" i="33"/>
  <c r="J310" i="33"/>
  <c r="I310" i="33"/>
  <c r="H310" i="33"/>
  <c r="G310" i="33"/>
  <c r="F310" i="33"/>
  <c r="E310" i="33"/>
  <c r="D310" i="33"/>
  <c r="C310" i="33"/>
  <c r="B310" i="33"/>
  <c r="J309" i="33"/>
  <c r="I309" i="33"/>
  <c r="H309" i="33"/>
  <c r="G309" i="33"/>
  <c r="F309" i="33"/>
  <c r="E309" i="33"/>
  <c r="D309" i="33"/>
  <c r="C309" i="33"/>
  <c r="B309" i="33"/>
  <c r="J308" i="33"/>
  <c r="I308" i="33"/>
  <c r="H308" i="33"/>
  <c r="G308" i="33"/>
  <c r="F308" i="33"/>
  <c r="E308" i="33"/>
  <c r="D308" i="33"/>
  <c r="C308" i="33"/>
  <c r="B308" i="33"/>
  <c r="J307" i="33"/>
  <c r="I307" i="33"/>
  <c r="H307" i="33"/>
  <c r="G307" i="33"/>
  <c r="F307" i="33"/>
  <c r="E307" i="33"/>
  <c r="D307" i="33"/>
  <c r="C307" i="33"/>
  <c r="B307" i="33"/>
  <c r="J306" i="33"/>
  <c r="I306" i="33"/>
  <c r="H306" i="33"/>
  <c r="G306" i="33"/>
  <c r="F306" i="33"/>
  <c r="E306" i="33"/>
  <c r="D306" i="33"/>
  <c r="C306" i="33"/>
  <c r="B306" i="33"/>
  <c r="J305" i="33"/>
  <c r="I305" i="33"/>
  <c r="H305" i="33"/>
  <c r="G305" i="33"/>
  <c r="F305" i="33"/>
  <c r="E305" i="33"/>
  <c r="D305" i="33"/>
  <c r="C305" i="33"/>
  <c r="B305" i="33"/>
  <c r="J304" i="33"/>
  <c r="I304" i="33"/>
  <c r="H304" i="33"/>
  <c r="G304" i="33"/>
  <c r="F304" i="33"/>
  <c r="E304" i="33"/>
  <c r="D304" i="33"/>
  <c r="C304" i="33"/>
  <c r="B304" i="33"/>
  <c r="J303" i="33"/>
  <c r="I303" i="33"/>
  <c r="H303" i="33"/>
  <c r="G303" i="33"/>
  <c r="F303" i="33"/>
  <c r="E303" i="33"/>
  <c r="D303" i="33"/>
  <c r="C303" i="33"/>
  <c r="B303" i="33"/>
  <c r="J302" i="33"/>
  <c r="I302" i="33"/>
  <c r="H302" i="33"/>
  <c r="G302" i="33"/>
  <c r="F302" i="33"/>
  <c r="E302" i="33"/>
  <c r="D302" i="33"/>
  <c r="C302" i="33"/>
  <c r="B302" i="33"/>
  <c r="J301" i="33"/>
  <c r="I301" i="33"/>
  <c r="H301" i="33"/>
  <c r="G301" i="33"/>
  <c r="F301" i="33"/>
  <c r="E301" i="33"/>
  <c r="D301" i="33"/>
  <c r="C301" i="33"/>
  <c r="B301" i="33"/>
  <c r="J300" i="33"/>
  <c r="I300" i="33"/>
  <c r="H300" i="33"/>
  <c r="G300" i="33"/>
  <c r="F300" i="33"/>
  <c r="E300" i="33"/>
  <c r="D300" i="33"/>
  <c r="C300" i="33"/>
  <c r="B300" i="33"/>
  <c r="J299" i="33"/>
  <c r="I299" i="33"/>
  <c r="H299" i="33"/>
  <c r="G299" i="33"/>
  <c r="F299" i="33"/>
  <c r="E299" i="33"/>
  <c r="D299" i="33"/>
  <c r="C299" i="33"/>
  <c r="B299" i="33"/>
  <c r="J298" i="33"/>
  <c r="I298" i="33"/>
  <c r="H298" i="33"/>
  <c r="G298" i="33"/>
  <c r="F298" i="33"/>
  <c r="E298" i="33"/>
  <c r="D298" i="33"/>
  <c r="C298" i="33"/>
  <c r="B298" i="33"/>
  <c r="J297" i="33"/>
  <c r="I297" i="33"/>
  <c r="H297" i="33"/>
  <c r="G297" i="33"/>
  <c r="F297" i="33"/>
  <c r="E297" i="33"/>
  <c r="D297" i="33"/>
  <c r="C297" i="33"/>
  <c r="B297" i="33"/>
  <c r="J296" i="33"/>
  <c r="I296" i="33"/>
  <c r="H296" i="33"/>
  <c r="G296" i="33"/>
  <c r="F296" i="33"/>
  <c r="E296" i="33"/>
  <c r="D296" i="33"/>
  <c r="C296" i="33"/>
  <c r="B296" i="33"/>
  <c r="J295" i="33"/>
  <c r="I295" i="33"/>
  <c r="H295" i="33"/>
  <c r="G295" i="33"/>
  <c r="F295" i="33"/>
  <c r="E295" i="33"/>
  <c r="D295" i="33"/>
  <c r="C295" i="33"/>
  <c r="B295" i="33"/>
  <c r="J293" i="33"/>
  <c r="I293" i="33"/>
  <c r="H293" i="33"/>
  <c r="G293" i="33"/>
  <c r="F293" i="33"/>
  <c r="E293" i="33"/>
  <c r="D293" i="33"/>
  <c r="C293" i="33"/>
  <c r="B293" i="33"/>
  <c r="J292" i="33"/>
  <c r="I292" i="33"/>
  <c r="H292" i="33"/>
  <c r="G292" i="33"/>
  <c r="F292" i="33"/>
  <c r="E292" i="33"/>
  <c r="D292" i="33"/>
  <c r="C292" i="33"/>
  <c r="B292" i="33"/>
  <c r="J291" i="33"/>
  <c r="I291" i="33"/>
  <c r="H291" i="33"/>
  <c r="G291" i="33"/>
  <c r="F291" i="33"/>
  <c r="E291" i="33"/>
  <c r="D291" i="33"/>
  <c r="C291" i="33"/>
  <c r="B291" i="33"/>
  <c r="J290" i="33"/>
  <c r="I290" i="33"/>
  <c r="H290" i="33"/>
  <c r="G290" i="33"/>
  <c r="F290" i="33"/>
  <c r="E290" i="33"/>
  <c r="D290" i="33"/>
  <c r="C290" i="33"/>
  <c r="B290" i="33"/>
  <c r="J289" i="33"/>
  <c r="I289" i="33"/>
  <c r="H289" i="33"/>
  <c r="G289" i="33"/>
  <c r="F289" i="33"/>
  <c r="E289" i="33"/>
  <c r="D289" i="33"/>
  <c r="C289" i="33"/>
  <c r="B289" i="33"/>
  <c r="J288" i="33"/>
  <c r="I288" i="33"/>
  <c r="H288" i="33"/>
  <c r="G288" i="33"/>
  <c r="F288" i="33"/>
  <c r="E288" i="33"/>
  <c r="D288" i="33"/>
  <c r="C288" i="33"/>
  <c r="B288" i="33"/>
  <c r="J287" i="33"/>
  <c r="I287" i="33"/>
  <c r="H287" i="33"/>
  <c r="G287" i="33"/>
  <c r="F287" i="33"/>
  <c r="E287" i="33"/>
  <c r="D287" i="33"/>
  <c r="C287" i="33"/>
  <c r="B287" i="33"/>
  <c r="J286" i="33"/>
  <c r="I286" i="33"/>
  <c r="H286" i="33"/>
  <c r="G286" i="33"/>
  <c r="F286" i="33"/>
  <c r="E286" i="33"/>
  <c r="D286" i="33"/>
  <c r="C286" i="33"/>
  <c r="B286" i="33"/>
  <c r="J285" i="33"/>
  <c r="I285" i="33"/>
  <c r="H285" i="33"/>
  <c r="G285" i="33"/>
  <c r="F285" i="33"/>
  <c r="E285" i="33"/>
  <c r="D285" i="33"/>
  <c r="C285" i="33"/>
  <c r="B285" i="33"/>
  <c r="J284" i="33"/>
  <c r="I284" i="33"/>
  <c r="H284" i="33"/>
  <c r="G284" i="33"/>
  <c r="F284" i="33"/>
  <c r="E284" i="33"/>
  <c r="D284" i="33"/>
  <c r="C284" i="33"/>
  <c r="B284" i="33"/>
  <c r="J283" i="33"/>
  <c r="I283" i="33"/>
  <c r="H283" i="33"/>
  <c r="G283" i="33"/>
  <c r="F283" i="33"/>
  <c r="E283" i="33"/>
  <c r="D283" i="33"/>
  <c r="C283" i="33"/>
  <c r="B283" i="33"/>
  <c r="J282" i="33"/>
  <c r="I282" i="33"/>
  <c r="H282" i="33"/>
  <c r="G282" i="33"/>
  <c r="F282" i="33"/>
  <c r="E282" i="33"/>
  <c r="D282" i="33"/>
  <c r="C282" i="33"/>
  <c r="B282" i="33"/>
  <c r="J281" i="33"/>
  <c r="I281" i="33"/>
  <c r="H281" i="33"/>
  <c r="G281" i="33"/>
  <c r="F281" i="33"/>
  <c r="E281" i="33"/>
  <c r="D281" i="33"/>
  <c r="C281" i="33"/>
  <c r="B281" i="33"/>
  <c r="J280" i="33"/>
  <c r="I280" i="33"/>
  <c r="H280" i="33"/>
  <c r="G280" i="33"/>
  <c r="F280" i="33"/>
  <c r="E280" i="33"/>
  <c r="D280" i="33"/>
  <c r="C280" i="33"/>
  <c r="B280" i="33"/>
  <c r="J279" i="33"/>
  <c r="I279" i="33"/>
  <c r="H279" i="33"/>
  <c r="G279" i="33"/>
  <c r="F279" i="33"/>
  <c r="E279" i="33"/>
  <c r="D279" i="33"/>
  <c r="C279" i="33"/>
  <c r="B279" i="33"/>
  <c r="J278" i="33"/>
  <c r="I278" i="33"/>
  <c r="H278" i="33"/>
  <c r="G278" i="33"/>
  <c r="F278" i="33"/>
  <c r="E278" i="33"/>
  <c r="D278" i="33"/>
  <c r="C278" i="33"/>
  <c r="B278" i="33"/>
  <c r="J277" i="33"/>
  <c r="I277" i="33"/>
  <c r="H277" i="33"/>
  <c r="G277" i="33"/>
  <c r="F277" i="33"/>
  <c r="E277" i="33"/>
  <c r="D277" i="33"/>
  <c r="C277" i="33"/>
  <c r="B277" i="33"/>
  <c r="J276" i="33"/>
  <c r="I276" i="33"/>
  <c r="H276" i="33"/>
  <c r="G276" i="33"/>
  <c r="F276" i="33"/>
  <c r="E276" i="33"/>
  <c r="D276" i="33"/>
  <c r="C276" i="33"/>
  <c r="B276" i="33"/>
  <c r="J275" i="33"/>
  <c r="I275" i="33"/>
  <c r="H275" i="33"/>
  <c r="G275" i="33"/>
  <c r="F275" i="33"/>
  <c r="E275" i="33"/>
  <c r="D275" i="33"/>
  <c r="C275" i="33"/>
  <c r="B275" i="33"/>
  <c r="J274" i="33"/>
  <c r="I274" i="33"/>
  <c r="H274" i="33"/>
  <c r="G274" i="33"/>
  <c r="F274" i="33"/>
  <c r="E274" i="33"/>
  <c r="D274" i="33"/>
  <c r="C274" i="33"/>
  <c r="B274" i="33"/>
  <c r="J273" i="33"/>
  <c r="I273" i="33"/>
  <c r="H273" i="33"/>
  <c r="G273" i="33"/>
  <c r="F273" i="33"/>
  <c r="E273" i="33"/>
  <c r="D273" i="33"/>
  <c r="C273" i="33"/>
  <c r="B273" i="33"/>
  <c r="J272" i="33"/>
  <c r="I272" i="33"/>
  <c r="H272" i="33"/>
  <c r="G272" i="33"/>
  <c r="F272" i="33"/>
  <c r="E272" i="33"/>
  <c r="D272" i="33"/>
  <c r="C272" i="33"/>
  <c r="B272" i="33"/>
  <c r="J271" i="33"/>
  <c r="I271" i="33"/>
  <c r="H271" i="33"/>
  <c r="G271" i="33"/>
  <c r="F271" i="33"/>
  <c r="E271" i="33"/>
  <c r="D271" i="33"/>
  <c r="C271" i="33"/>
  <c r="B271" i="33"/>
  <c r="J270" i="33"/>
  <c r="I270" i="33"/>
  <c r="H270" i="33"/>
  <c r="G270" i="33"/>
  <c r="F270" i="33"/>
  <c r="E270" i="33"/>
  <c r="D270" i="33"/>
  <c r="C270" i="33"/>
  <c r="B270" i="33"/>
  <c r="J269" i="33"/>
  <c r="I269" i="33"/>
  <c r="H269" i="33"/>
  <c r="G269" i="33"/>
  <c r="F269" i="33"/>
  <c r="E269" i="33"/>
  <c r="D269" i="33"/>
  <c r="C269" i="33"/>
  <c r="B269" i="33"/>
  <c r="J268" i="33"/>
  <c r="I268" i="33"/>
  <c r="H268" i="33"/>
  <c r="G268" i="33"/>
  <c r="F268" i="33"/>
  <c r="E268" i="33"/>
  <c r="D268" i="33"/>
  <c r="C268" i="33"/>
  <c r="B268" i="33"/>
  <c r="J267" i="33"/>
  <c r="I267" i="33"/>
  <c r="H267" i="33"/>
  <c r="G267" i="33"/>
  <c r="F267" i="33"/>
  <c r="E267" i="33"/>
  <c r="D267" i="33"/>
  <c r="C267" i="33"/>
  <c r="B267" i="33"/>
  <c r="J266" i="33"/>
  <c r="I266" i="33"/>
  <c r="H266" i="33"/>
  <c r="G266" i="33"/>
  <c r="F266" i="33"/>
  <c r="E266" i="33"/>
  <c r="D266" i="33"/>
  <c r="C266" i="33"/>
  <c r="B266" i="33"/>
  <c r="J265" i="33"/>
  <c r="I265" i="33"/>
  <c r="H265" i="33"/>
  <c r="G265" i="33"/>
  <c r="F265" i="33"/>
  <c r="E265" i="33"/>
  <c r="D265" i="33"/>
  <c r="C265" i="33"/>
  <c r="B265" i="33"/>
  <c r="J264" i="33"/>
  <c r="I264" i="33"/>
  <c r="H264" i="33"/>
  <c r="G264" i="33"/>
  <c r="F264" i="33"/>
  <c r="E264" i="33"/>
  <c r="D264" i="33"/>
  <c r="C264" i="33"/>
  <c r="B264" i="33"/>
  <c r="J263" i="33"/>
  <c r="I263" i="33"/>
  <c r="H263" i="33"/>
  <c r="G263" i="33"/>
  <c r="F263" i="33"/>
  <c r="E263" i="33"/>
  <c r="D263" i="33"/>
  <c r="C263" i="33"/>
  <c r="B263" i="33"/>
  <c r="J262" i="33"/>
  <c r="I262" i="33"/>
  <c r="H262" i="33"/>
  <c r="G262" i="33"/>
  <c r="F262" i="33"/>
  <c r="E262" i="33"/>
  <c r="D262" i="33"/>
  <c r="C262" i="33"/>
  <c r="B262" i="33"/>
  <c r="J261" i="33"/>
  <c r="I261" i="33"/>
  <c r="H261" i="33"/>
  <c r="G261" i="33"/>
  <c r="F261" i="33"/>
  <c r="E261" i="33"/>
  <c r="D261" i="33"/>
  <c r="C261" i="33"/>
  <c r="B261" i="33"/>
  <c r="J260" i="33"/>
  <c r="I260" i="33"/>
  <c r="H260" i="33"/>
  <c r="G260" i="33"/>
  <c r="F260" i="33"/>
  <c r="E260" i="33"/>
  <c r="D260" i="33"/>
  <c r="C260" i="33"/>
  <c r="B260" i="33"/>
  <c r="J259" i="33"/>
  <c r="I259" i="33"/>
  <c r="H259" i="33"/>
  <c r="G259" i="33"/>
  <c r="F259" i="33"/>
  <c r="E259" i="33"/>
  <c r="D259" i="33"/>
  <c r="C259" i="33"/>
  <c r="B259" i="33"/>
  <c r="J252" i="33"/>
  <c r="I252" i="33"/>
  <c r="H252" i="33"/>
  <c r="G252" i="33"/>
  <c r="F252" i="33"/>
  <c r="E252" i="33"/>
  <c r="D252" i="33"/>
  <c r="C252" i="33"/>
  <c r="B252" i="33"/>
  <c r="J251" i="33"/>
  <c r="I251" i="33"/>
  <c r="H251" i="33"/>
  <c r="G251" i="33"/>
  <c r="F251" i="33"/>
  <c r="E251" i="33"/>
  <c r="D251" i="33"/>
  <c r="C251" i="33"/>
  <c r="B251" i="33"/>
  <c r="J250" i="33"/>
  <c r="I250" i="33"/>
  <c r="H250" i="33"/>
  <c r="G250" i="33"/>
  <c r="F250" i="33"/>
  <c r="E250" i="33"/>
  <c r="D250" i="33"/>
  <c r="C250" i="33"/>
  <c r="B250" i="33"/>
  <c r="J249" i="33"/>
  <c r="I249" i="33"/>
  <c r="H249" i="33"/>
  <c r="G249" i="33"/>
  <c r="F249" i="33"/>
  <c r="E249" i="33"/>
  <c r="D249" i="33"/>
  <c r="C249" i="33"/>
  <c r="B249" i="33"/>
  <c r="J247" i="33"/>
  <c r="I247" i="33"/>
  <c r="H247" i="33"/>
  <c r="G247" i="33"/>
  <c r="F247" i="33"/>
  <c r="E247" i="33"/>
  <c r="D247" i="33"/>
  <c r="C247" i="33"/>
  <c r="B247" i="33"/>
  <c r="J246" i="33"/>
  <c r="I246" i="33"/>
  <c r="H246" i="33"/>
  <c r="G246" i="33"/>
  <c r="F246" i="33"/>
  <c r="E246" i="33"/>
  <c r="D246" i="33"/>
  <c r="C246" i="33"/>
  <c r="B246" i="33"/>
  <c r="J245" i="33"/>
  <c r="I245" i="33"/>
  <c r="H245" i="33"/>
  <c r="G245" i="33"/>
  <c r="F245" i="33"/>
  <c r="E245" i="33"/>
  <c r="D245" i="33"/>
  <c r="C245" i="33"/>
  <c r="B245" i="33"/>
  <c r="J244" i="33"/>
  <c r="I244" i="33"/>
  <c r="H244" i="33"/>
  <c r="G244" i="33"/>
  <c r="F244" i="33"/>
  <c r="E244" i="33"/>
  <c r="D244" i="33"/>
  <c r="C244" i="33"/>
  <c r="B244" i="33"/>
  <c r="J242" i="33"/>
  <c r="I242" i="33"/>
  <c r="H242" i="33"/>
  <c r="G242" i="33"/>
  <c r="F242" i="33"/>
  <c r="E242" i="33"/>
  <c r="D242" i="33"/>
  <c r="C242" i="33"/>
  <c r="B242" i="33"/>
  <c r="J241" i="33"/>
  <c r="I241" i="33"/>
  <c r="H241" i="33"/>
  <c r="G241" i="33"/>
  <c r="F241" i="33"/>
  <c r="E241" i="33"/>
  <c r="D241" i="33"/>
  <c r="C241" i="33"/>
  <c r="B241" i="33"/>
  <c r="J240" i="33"/>
  <c r="I240" i="33"/>
  <c r="H240" i="33"/>
  <c r="G240" i="33"/>
  <c r="F240" i="33"/>
  <c r="E240" i="33"/>
  <c r="D240" i="33"/>
  <c r="C240" i="33"/>
  <c r="B240" i="33"/>
  <c r="J239" i="33"/>
  <c r="I239" i="33"/>
  <c r="H239" i="33"/>
  <c r="G239" i="33"/>
  <c r="F239" i="33"/>
  <c r="E239" i="33"/>
  <c r="D239" i="33"/>
  <c r="C239" i="33"/>
  <c r="B239" i="33"/>
  <c r="J238" i="33"/>
  <c r="I238" i="33"/>
  <c r="H238" i="33"/>
  <c r="G238" i="33"/>
  <c r="F238" i="33"/>
  <c r="E238" i="33"/>
  <c r="D238" i="33"/>
  <c r="C238" i="33"/>
  <c r="B238" i="33"/>
  <c r="J237" i="33"/>
  <c r="I237" i="33"/>
  <c r="H237" i="33"/>
  <c r="G237" i="33"/>
  <c r="F237" i="33"/>
  <c r="E237" i="33"/>
  <c r="D237" i="33"/>
  <c r="C237" i="33"/>
  <c r="B237" i="33"/>
  <c r="J236" i="33"/>
  <c r="I236" i="33"/>
  <c r="H236" i="33"/>
  <c r="G236" i="33"/>
  <c r="F236" i="33"/>
  <c r="E236" i="33"/>
  <c r="D236" i="33"/>
  <c r="C236" i="33"/>
  <c r="B236" i="33"/>
  <c r="J235" i="33"/>
  <c r="I235" i="33"/>
  <c r="H235" i="33"/>
  <c r="G235" i="33"/>
  <c r="F235" i="33"/>
  <c r="E235" i="33"/>
  <c r="D235" i="33"/>
  <c r="C235" i="33"/>
  <c r="B235" i="33"/>
  <c r="J234" i="33"/>
  <c r="I234" i="33"/>
  <c r="H234" i="33"/>
  <c r="G234" i="33"/>
  <c r="F234" i="33"/>
  <c r="E234" i="33"/>
  <c r="D234" i="33"/>
  <c r="C234" i="33"/>
  <c r="B234" i="33"/>
  <c r="J233" i="33"/>
  <c r="I233" i="33"/>
  <c r="H233" i="33"/>
  <c r="G233" i="33"/>
  <c r="F233" i="33"/>
  <c r="E233" i="33"/>
  <c r="D233" i="33"/>
  <c r="C233" i="33"/>
  <c r="B233" i="33"/>
  <c r="J232" i="33"/>
  <c r="I232" i="33"/>
  <c r="H232" i="33"/>
  <c r="G232" i="33"/>
  <c r="F232" i="33"/>
  <c r="E232" i="33"/>
  <c r="D232" i="33"/>
  <c r="C232" i="33"/>
  <c r="B232" i="33"/>
  <c r="J231" i="33"/>
  <c r="I231" i="33"/>
  <c r="H231" i="33"/>
  <c r="G231" i="33"/>
  <c r="F231" i="33"/>
  <c r="E231" i="33"/>
  <c r="D231" i="33"/>
  <c r="C231" i="33"/>
  <c r="B231" i="33"/>
  <c r="J230" i="33"/>
  <c r="I230" i="33"/>
  <c r="H230" i="33"/>
  <c r="G230" i="33"/>
  <c r="F230" i="33"/>
  <c r="E230" i="33"/>
  <c r="D230" i="33"/>
  <c r="C230" i="33"/>
  <c r="B230" i="33"/>
  <c r="J229" i="33"/>
  <c r="I229" i="33"/>
  <c r="H229" i="33"/>
  <c r="G229" i="33"/>
  <c r="F229" i="33"/>
  <c r="E229" i="33"/>
  <c r="D229" i="33"/>
  <c r="C229" i="33"/>
  <c r="B229" i="33"/>
  <c r="J228" i="33"/>
  <c r="I228" i="33"/>
  <c r="H228" i="33"/>
  <c r="G228" i="33"/>
  <c r="F228" i="33"/>
  <c r="E228" i="33"/>
  <c r="D228" i="33"/>
  <c r="C228" i="33"/>
  <c r="B228" i="33"/>
  <c r="J227" i="33"/>
  <c r="I227" i="33"/>
  <c r="H227" i="33"/>
  <c r="G227" i="33"/>
  <c r="F227" i="33"/>
  <c r="E227" i="33"/>
  <c r="D227" i="33"/>
  <c r="C227" i="33"/>
  <c r="B227" i="33"/>
  <c r="J226" i="33"/>
  <c r="I226" i="33"/>
  <c r="H226" i="33"/>
  <c r="G226" i="33"/>
  <c r="F226" i="33"/>
  <c r="E226" i="33"/>
  <c r="D226" i="33"/>
  <c r="C226" i="33"/>
  <c r="B226" i="33"/>
  <c r="J225" i="33"/>
  <c r="I225" i="33"/>
  <c r="H225" i="33"/>
  <c r="G225" i="33"/>
  <c r="F225" i="33"/>
  <c r="E225" i="33"/>
  <c r="D225" i="33"/>
  <c r="C225" i="33"/>
  <c r="B225" i="33"/>
  <c r="J224" i="33"/>
  <c r="I224" i="33"/>
  <c r="H224" i="33"/>
  <c r="G224" i="33"/>
  <c r="F224" i="33"/>
  <c r="E224" i="33"/>
  <c r="D224" i="33"/>
  <c r="C224" i="33"/>
  <c r="B224" i="33"/>
  <c r="J223" i="33"/>
  <c r="I223" i="33"/>
  <c r="H223" i="33"/>
  <c r="G223" i="33"/>
  <c r="F223" i="33"/>
  <c r="E223" i="33"/>
  <c r="D223" i="33"/>
  <c r="C223" i="33"/>
  <c r="B223" i="33"/>
  <c r="J222" i="33"/>
  <c r="I222" i="33"/>
  <c r="H222" i="33"/>
  <c r="G222" i="33"/>
  <c r="F222" i="33"/>
  <c r="E222" i="33"/>
  <c r="D222" i="33"/>
  <c r="C222" i="33"/>
  <c r="B222" i="33"/>
  <c r="J221" i="33"/>
  <c r="I221" i="33"/>
  <c r="H221" i="33"/>
  <c r="G221" i="33"/>
  <c r="F221" i="33"/>
  <c r="E221" i="33"/>
  <c r="D221" i="33"/>
  <c r="C221" i="33"/>
  <c r="B221" i="33"/>
  <c r="J220" i="33"/>
  <c r="I220" i="33"/>
  <c r="H220" i="33"/>
  <c r="G220" i="33"/>
  <c r="F220" i="33"/>
  <c r="E220" i="33"/>
  <c r="D220" i="33"/>
  <c r="C220" i="33"/>
  <c r="B220" i="33"/>
  <c r="J219" i="33"/>
  <c r="I219" i="33"/>
  <c r="G219" i="33"/>
  <c r="F219" i="33"/>
  <c r="E219" i="33"/>
  <c r="D219" i="33"/>
  <c r="C219" i="33"/>
  <c r="B219" i="33"/>
  <c r="J218" i="33"/>
  <c r="I218" i="33"/>
  <c r="H218" i="33"/>
  <c r="G218" i="33"/>
  <c r="F218" i="33"/>
  <c r="E218" i="33"/>
  <c r="D218" i="33"/>
  <c r="C218" i="33"/>
  <c r="B218" i="33"/>
  <c r="J217" i="33"/>
  <c r="I217" i="33"/>
  <c r="H217" i="33"/>
  <c r="G217" i="33"/>
  <c r="F217" i="33"/>
  <c r="E217" i="33"/>
  <c r="D217" i="33"/>
  <c r="C217" i="33"/>
  <c r="B217" i="33"/>
  <c r="J216" i="33"/>
  <c r="I216" i="33"/>
  <c r="H216" i="33"/>
  <c r="G216" i="33"/>
  <c r="F216" i="33"/>
  <c r="E216" i="33"/>
  <c r="D216" i="33"/>
  <c r="C216" i="33"/>
  <c r="B216" i="33"/>
  <c r="J215" i="33"/>
  <c r="I215" i="33"/>
  <c r="H215" i="33"/>
  <c r="G215" i="33"/>
  <c r="F215" i="33"/>
  <c r="E215" i="33"/>
  <c r="D215" i="33"/>
  <c r="C215" i="33"/>
  <c r="B215" i="33"/>
  <c r="J214" i="33"/>
  <c r="I214" i="33"/>
  <c r="H214" i="33"/>
  <c r="G214" i="33"/>
  <c r="F214" i="33"/>
  <c r="E214" i="33"/>
  <c r="D214" i="33"/>
  <c r="C214" i="33"/>
  <c r="B214" i="33"/>
  <c r="J213" i="33"/>
  <c r="I213" i="33"/>
  <c r="H213" i="33"/>
  <c r="G213" i="33"/>
  <c r="F213" i="33"/>
  <c r="E213" i="33"/>
  <c r="D213" i="33"/>
  <c r="C213" i="33"/>
  <c r="B213" i="33"/>
  <c r="J212" i="33"/>
  <c r="I212" i="33"/>
  <c r="H212" i="33"/>
  <c r="G212" i="33"/>
  <c r="F212" i="33"/>
  <c r="E212" i="33"/>
  <c r="D212" i="33"/>
  <c r="C212" i="33"/>
  <c r="B212" i="33"/>
  <c r="J211" i="33"/>
  <c r="I211" i="33"/>
  <c r="H211" i="33"/>
  <c r="G211" i="33"/>
  <c r="F211" i="33"/>
  <c r="E211" i="33"/>
  <c r="D211" i="33"/>
  <c r="C211" i="33"/>
  <c r="B211" i="33"/>
  <c r="J210" i="33"/>
  <c r="I210" i="33"/>
  <c r="H210" i="33"/>
  <c r="G210" i="33"/>
  <c r="F210" i="33"/>
  <c r="E210" i="33"/>
  <c r="D210" i="33"/>
  <c r="C210" i="33"/>
  <c r="B210" i="33"/>
  <c r="J209" i="33"/>
  <c r="I209" i="33"/>
  <c r="H209" i="33"/>
  <c r="G209" i="33"/>
  <c r="F209" i="33"/>
  <c r="E209" i="33"/>
  <c r="D209" i="33"/>
  <c r="C209" i="33"/>
  <c r="B209" i="33"/>
  <c r="J208" i="33"/>
  <c r="I208" i="33"/>
  <c r="H208" i="33"/>
  <c r="G208" i="33"/>
  <c r="F208" i="33"/>
  <c r="E208" i="33"/>
  <c r="D208" i="33"/>
  <c r="C208" i="33"/>
  <c r="B208" i="33"/>
  <c r="J207" i="33"/>
  <c r="I207" i="33"/>
  <c r="H207" i="33"/>
  <c r="G207" i="33"/>
  <c r="F207" i="33"/>
  <c r="E207" i="33"/>
  <c r="D207" i="33"/>
  <c r="C207" i="33"/>
  <c r="B207" i="33"/>
  <c r="J206" i="33"/>
  <c r="I206" i="33"/>
  <c r="H206" i="33"/>
  <c r="G206" i="33"/>
  <c r="F206" i="33"/>
  <c r="E206" i="33"/>
  <c r="D206" i="33"/>
  <c r="C206" i="33"/>
  <c r="B206" i="33"/>
  <c r="J205" i="33"/>
  <c r="I205" i="33"/>
  <c r="H205" i="33"/>
  <c r="G205" i="33"/>
  <c r="F205" i="33"/>
  <c r="E205" i="33"/>
  <c r="D205" i="33"/>
  <c r="C205" i="33"/>
  <c r="B205" i="33"/>
  <c r="J204" i="33"/>
  <c r="I204" i="33"/>
  <c r="H204" i="33"/>
  <c r="G204" i="33"/>
  <c r="F204" i="33"/>
  <c r="E204" i="33"/>
  <c r="D204" i="33"/>
  <c r="C204" i="33"/>
  <c r="B204" i="33"/>
  <c r="J203" i="33"/>
  <c r="I203" i="33"/>
  <c r="H203" i="33"/>
  <c r="G203" i="33"/>
  <c r="F203" i="33"/>
  <c r="E203" i="33"/>
  <c r="D203" i="33"/>
  <c r="C203" i="33"/>
  <c r="B203" i="33"/>
  <c r="J202" i="33"/>
  <c r="I202" i="33"/>
  <c r="H202" i="33"/>
  <c r="G202" i="33"/>
  <c r="F202" i="33"/>
  <c r="E202" i="33"/>
  <c r="D202" i="33"/>
  <c r="C202" i="33"/>
  <c r="B202" i="33"/>
  <c r="J201" i="33"/>
  <c r="I201" i="33"/>
  <c r="H201" i="33"/>
  <c r="G201" i="33"/>
  <c r="F201" i="33"/>
  <c r="E201" i="33"/>
  <c r="D201" i="33"/>
  <c r="C201" i="33"/>
  <c r="B201" i="33"/>
  <c r="J200" i="33"/>
  <c r="I200" i="33"/>
  <c r="H200" i="33"/>
  <c r="G200" i="33"/>
  <c r="F200" i="33"/>
  <c r="E200" i="33"/>
  <c r="D200" i="33"/>
  <c r="C200" i="33"/>
  <c r="B200" i="33"/>
  <c r="J199" i="33"/>
  <c r="I199" i="33"/>
  <c r="H199" i="33"/>
  <c r="G199" i="33"/>
  <c r="F199" i="33"/>
  <c r="E199" i="33"/>
  <c r="D199" i="33"/>
  <c r="C199" i="33"/>
  <c r="B199" i="33"/>
  <c r="J198" i="33"/>
  <c r="I198" i="33"/>
  <c r="H198" i="33"/>
  <c r="G198" i="33"/>
  <c r="F198" i="33"/>
  <c r="E198" i="33"/>
  <c r="D198" i="33"/>
  <c r="C198" i="33"/>
  <c r="B198" i="33"/>
  <c r="J197" i="33"/>
  <c r="I197" i="33"/>
  <c r="H197" i="33"/>
  <c r="G197" i="33"/>
  <c r="F197" i="33"/>
  <c r="E197" i="33"/>
  <c r="D197" i="33"/>
  <c r="C197" i="33"/>
  <c r="B197" i="33"/>
  <c r="J196" i="33"/>
  <c r="I196" i="33"/>
  <c r="H196" i="33"/>
  <c r="G196" i="33"/>
  <c r="F196" i="33"/>
  <c r="E196" i="33"/>
  <c r="D196" i="33"/>
  <c r="C196" i="33"/>
  <c r="B196" i="33"/>
  <c r="J195" i="33"/>
  <c r="I195" i="33"/>
  <c r="H195" i="33"/>
  <c r="G195" i="33"/>
  <c r="F195" i="33"/>
  <c r="E195" i="33"/>
  <c r="D195" i="33"/>
  <c r="C195" i="33"/>
  <c r="B195" i="33"/>
  <c r="J194" i="33"/>
  <c r="I194" i="33"/>
  <c r="H194" i="33"/>
  <c r="G194" i="33"/>
  <c r="F194" i="33"/>
  <c r="E194" i="33"/>
  <c r="D194" i="33"/>
  <c r="C194" i="33"/>
  <c r="B194" i="33"/>
  <c r="J189" i="33"/>
  <c r="I189" i="33"/>
  <c r="H189" i="33"/>
  <c r="G189" i="33"/>
  <c r="F189" i="33"/>
  <c r="E189" i="33"/>
  <c r="D189" i="33"/>
  <c r="C189" i="33"/>
  <c r="B189" i="33"/>
  <c r="J187" i="33"/>
  <c r="I187" i="33"/>
  <c r="H187" i="33"/>
  <c r="G187" i="33"/>
  <c r="F187" i="33"/>
  <c r="E187" i="33"/>
  <c r="D187" i="33"/>
  <c r="C187" i="33"/>
  <c r="B187" i="33"/>
  <c r="J186" i="33"/>
  <c r="I186" i="33"/>
  <c r="H186" i="33"/>
  <c r="G186" i="33"/>
  <c r="F186" i="33"/>
  <c r="E186" i="33"/>
  <c r="D186" i="33"/>
  <c r="C186" i="33"/>
  <c r="B186" i="33"/>
  <c r="J185" i="33"/>
  <c r="I185" i="33"/>
  <c r="H185" i="33"/>
  <c r="G185" i="33"/>
  <c r="F185" i="33"/>
  <c r="E185" i="33"/>
  <c r="D185" i="33"/>
  <c r="C185" i="33"/>
  <c r="B185" i="33"/>
  <c r="J184" i="33"/>
  <c r="I184" i="33"/>
  <c r="H184" i="33"/>
  <c r="G184" i="33"/>
  <c r="F184" i="33"/>
  <c r="E184" i="33"/>
  <c r="D184" i="33"/>
  <c r="C184" i="33"/>
  <c r="B184" i="33"/>
  <c r="J183" i="33"/>
  <c r="I183" i="33"/>
  <c r="H183" i="33"/>
  <c r="G183" i="33"/>
  <c r="F183" i="33"/>
  <c r="E183" i="33"/>
  <c r="D183" i="33"/>
  <c r="C183" i="33"/>
  <c r="B183" i="33"/>
  <c r="J182" i="33"/>
  <c r="I182" i="33"/>
  <c r="H182" i="33"/>
  <c r="G182" i="33"/>
  <c r="F182" i="33"/>
  <c r="E182" i="33"/>
  <c r="D182" i="33"/>
  <c r="C182" i="33"/>
  <c r="B182" i="33"/>
  <c r="J181" i="33"/>
  <c r="I181" i="33"/>
  <c r="H181" i="33"/>
  <c r="G181" i="33"/>
  <c r="F181" i="33"/>
  <c r="E181" i="33"/>
  <c r="D181" i="33"/>
  <c r="C181" i="33"/>
  <c r="B181" i="33"/>
  <c r="J180" i="33"/>
  <c r="I180" i="33"/>
  <c r="H180" i="33"/>
  <c r="G180" i="33"/>
  <c r="F180" i="33"/>
  <c r="E180" i="33"/>
  <c r="D180" i="33"/>
  <c r="C180" i="33"/>
  <c r="B180" i="33"/>
  <c r="J179" i="33"/>
  <c r="I179" i="33"/>
  <c r="H179" i="33"/>
  <c r="G179" i="33"/>
  <c r="F179" i="33"/>
  <c r="E179" i="33"/>
  <c r="D179" i="33"/>
  <c r="C179" i="33"/>
  <c r="B179" i="33"/>
  <c r="J178" i="33"/>
  <c r="I178" i="33"/>
  <c r="H178" i="33"/>
  <c r="G178" i="33"/>
  <c r="F178" i="33"/>
  <c r="E178" i="33"/>
  <c r="D178" i="33"/>
  <c r="C178" i="33"/>
  <c r="B178" i="33"/>
  <c r="J177" i="33"/>
  <c r="I177" i="33"/>
  <c r="H177" i="33"/>
  <c r="G177" i="33"/>
  <c r="F177" i="33"/>
  <c r="E177" i="33"/>
  <c r="D177" i="33"/>
  <c r="C177" i="33"/>
  <c r="B177" i="33"/>
  <c r="J176" i="33"/>
  <c r="I176" i="33"/>
  <c r="H176" i="33"/>
  <c r="G176" i="33"/>
  <c r="F176" i="33"/>
  <c r="E176" i="33"/>
  <c r="D176" i="33"/>
  <c r="C176" i="33"/>
  <c r="B176" i="33"/>
  <c r="J175" i="33"/>
  <c r="I175" i="33"/>
  <c r="H175" i="33"/>
  <c r="G175" i="33"/>
  <c r="F175" i="33"/>
  <c r="E175" i="33"/>
  <c r="D175" i="33"/>
  <c r="C175" i="33"/>
  <c r="B175" i="33"/>
  <c r="J174" i="33"/>
  <c r="I174" i="33"/>
  <c r="H174" i="33"/>
  <c r="G174" i="33"/>
  <c r="F174" i="33"/>
  <c r="E174" i="33"/>
  <c r="D174" i="33"/>
  <c r="C174" i="33"/>
  <c r="B174" i="33"/>
  <c r="J173" i="33"/>
  <c r="I173" i="33"/>
  <c r="H173" i="33"/>
  <c r="G173" i="33"/>
  <c r="F173" i="33"/>
  <c r="E173" i="33"/>
  <c r="D173" i="33"/>
  <c r="C173" i="33"/>
  <c r="B173" i="33"/>
  <c r="J172" i="33"/>
  <c r="I172" i="33"/>
  <c r="H172" i="33"/>
  <c r="G172" i="33"/>
  <c r="F172" i="33"/>
  <c r="E172" i="33"/>
  <c r="D172" i="33"/>
  <c r="C172" i="33"/>
  <c r="B172" i="33"/>
  <c r="J171" i="33"/>
  <c r="I171" i="33"/>
  <c r="H171" i="33"/>
  <c r="G171" i="33"/>
  <c r="F171" i="33"/>
  <c r="E171" i="33"/>
  <c r="D171" i="33"/>
  <c r="C171" i="33"/>
  <c r="B171" i="33"/>
  <c r="J170" i="33"/>
  <c r="I170" i="33"/>
  <c r="H170" i="33"/>
  <c r="G170" i="33"/>
  <c r="F170" i="33"/>
  <c r="E170" i="33"/>
  <c r="D170" i="33"/>
  <c r="C170" i="33"/>
  <c r="B170" i="33"/>
  <c r="J169" i="33"/>
  <c r="I169" i="33"/>
  <c r="H169" i="33"/>
  <c r="G169" i="33"/>
  <c r="F169" i="33"/>
  <c r="E169" i="33"/>
  <c r="D169" i="33"/>
  <c r="C169" i="33"/>
  <c r="B169" i="33"/>
  <c r="J168" i="33"/>
  <c r="I168" i="33"/>
  <c r="H168" i="33"/>
  <c r="G168" i="33"/>
  <c r="F168" i="33"/>
  <c r="E168" i="33"/>
  <c r="D168" i="33"/>
  <c r="C168" i="33"/>
  <c r="B168" i="33"/>
  <c r="J167" i="33"/>
  <c r="I167" i="33"/>
  <c r="H167" i="33"/>
  <c r="G167" i="33"/>
  <c r="F167" i="33"/>
  <c r="E167" i="33"/>
  <c r="D167" i="33"/>
  <c r="C167" i="33"/>
  <c r="B167" i="33"/>
  <c r="J166" i="33"/>
  <c r="I166" i="33"/>
  <c r="H166" i="33"/>
  <c r="G166" i="33"/>
  <c r="F166" i="33"/>
  <c r="E166" i="33"/>
  <c r="D166" i="33"/>
  <c r="C166" i="33"/>
  <c r="B166" i="33"/>
  <c r="J165" i="33"/>
  <c r="I165" i="33"/>
  <c r="H165" i="33"/>
  <c r="G165" i="33"/>
  <c r="F165" i="33"/>
  <c r="E165" i="33"/>
  <c r="D165" i="33"/>
  <c r="C165" i="33"/>
  <c r="B165" i="33"/>
  <c r="J164" i="33"/>
  <c r="I164" i="33"/>
  <c r="H164" i="33"/>
  <c r="G164" i="33"/>
  <c r="F164" i="33"/>
  <c r="E164" i="33"/>
  <c r="D164" i="33"/>
  <c r="C164" i="33"/>
  <c r="B164" i="33"/>
  <c r="J163" i="33"/>
  <c r="I163" i="33"/>
  <c r="H163" i="33"/>
  <c r="G163" i="33"/>
  <c r="F163" i="33"/>
  <c r="E163" i="33"/>
  <c r="D163" i="33"/>
  <c r="C163" i="33"/>
  <c r="B163" i="33"/>
  <c r="J162" i="33"/>
  <c r="I162" i="33"/>
  <c r="H162" i="33"/>
  <c r="G162" i="33"/>
  <c r="F162" i="33"/>
  <c r="E162" i="33"/>
  <c r="D162" i="33"/>
  <c r="C162" i="33"/>
  <c r="B162" i="33"/>
  <c r="J161" i="33"/>
  <c r="I161" i="33"/>
  <c r="H161" i="33"/>
  <c r="G161" i="33"/>
  <c r="F161" i="33"/>
  <c r="E161" i="33"/>
  <c r="D161" i="33"/>
  <c r="C161" i="33"/>
  <c r="B161" i="33"/>
  <c r="J160" i="33"/>
  <c r="I160" i="33"/>
  <c r="H160" i="33"/>
  <c r="G160" i="33"/>
  <c r="F160" i="33"/>
  <c r="E160" i="33"/>
  <c r="D160" i="33"/>
  <c r="C160" i="33"/>
  <c r="B160" i="33"/>
  <c r="J159" i="33"/>
  <c r="I159" i="33"/>
  <c r="H159" i="33"/>
  <c r="G159" i="33"/>
  <c r="F159" i="33"/>
  <c r="E159" i="33"/>
  <c r="D159" i="33"/>
  <c r="C159" i="33"/>
  <c r="B159" i="33"/>
  <c r="J158" i="33"/>
  <c r="I158" i="33"/>
  <c r="H158" i="33"/>
  <c r="G158" i="33"/>
  <c r="F158" i="33"/>
  <c r="E158" i="33"/>
  <c r="D158" i="33"/>
  <c r="C158" i="33"/>
  <c r="B158" i="33"/>
  <c r="J157" i="33"/>
  <c r="I157" i="33"/>
  <c r="H157" i="33"/>
  <c r="G157" i="33"/>
  <c r="F157" i="33"/>
  <c r="E157" i="33"/>
  <c r="D157" i="33"/>
  <c r="C157" i="33"/>
  <c r="B157" i="33"/>
  <c r="J156" i="33"/>
  <c r="I156" i="33"/>
  <c r="H156" i="33"/>
  <c r="G156" i="33"/>
  <c r="F156" i="33"/>
  <c r="E156" i="33"/>
  <c r="D156" i="33"/>
  <c r="C156" i="33"/>
  <c r="B156" i="33"/>
  <c r="J155" i="33"/>
  <c r="I155" i="33"/>
  <c r="H155" i="33"/>
  <c r="G155" i="33"/>
  <c r="F155" i="33"/>
  <c r="E155" i="33"/>
  <c r="D155" i="33"/>
  <c r="C155" i="33"/>
  <c r="B155" i="33"/>
  <c r="J154" i="33"/>
  <c r="I154" i="33"/>
  <c r="H154" i="33"/>
  <c r="G154" i="33"/>
  <c r="F154" i="33"/>
  <c r="E154" i="33"/>
  <c r="D154" i="33"/>
  <c r="C154" i="33"/>
  <c r="B154" i="33"/>
  <c r="J153" i="33"/>
  <c r="I153" i="33"/>
  <c r="H153" i="33"/>
  <c r="G153" i="33"/>
  <c r="F153" i="33"/>
  <c r="E153" i="33"/>
  <c r="D153" i="33"/>
  <c r="C153" i="33"/>
  <c r="B153" i="33"/>
  <c r="J152" i="33"/>
  <c r="I152" i="33"/>
  <c r="H152" i="33"/>
  <c r="G152" i="33"/>
  <c r="F152" i="33"/>
  <c r="E152" i="33"/>
  <c r="D152" i="33"/>
  <c r="C152" i="33"/>
  <c r="B152" i="33"/>
  <c r="J151" i="33"/>
  <c r="I151" i="33"/>
  <c r="H151" i="33"/>
  <c r="G151" i="33"/>
  <c r="F151" i="33"/>
  <c r="E151" i="33"/>
  <c r="D151" i="33"/>
  <c r="C151" i="33"/>
  <c r="B151" i="33"/>
  <c r="J150" i="33"/>
  <c r="I150" i="33"/>
  <c r="H150" i="33"/>
  <c r="G150" i="33"/>
  <c r="F150" i="33"/>
  <c r="E150" i="33"/>
  <c r="D150" i="33"/>
  <c r="C150" i="33"/>
  <c r="B150" i="33"/>
  <c r="J149" i="33"/>
  <c r="I149" i="33"/>
  <c r="H149" i="33"/>
  <c r="G149" i="33"/>
  <c r="F149" i="33"/>
  <c r="E149" i="33"/>
  <c r="D149" i="33"/>
  <c r="C149" i="33"/>
  <c r="B149" i="33"/>
  <c r="J148" i="33"/>
  <c r="I148" i="33"/>
  <c r="H148" i="33"/>
  <c r="G148" i="33"/>
  <c r="F148" i="33"/>
  <c r="E148" i="33"/>
  <c r="D148" i="33"/>
  <c r="C148" i="33"/>
  <c r="B148" i="33"/>
  <c r="J147" i="33"/>
  <c r="I147" i="33"/>
  <c r="H147" i="33"/>
  <c r="G147" i="33"/>
  <c r="F147" i="33"/>
  <c r="E147" i="33"/>
  <c r="D147" i="33"/>
  <c r="C147" i="33"/>
  <c r="B147" i="33"/>
  <c r="J145" i="33"/>
  <c r="I145" i="33"/>
  <c r="H145" i="33"/>
  <c r="G145" i="33"/>
  <c r="F145" i="33"/>
  <c r="E145" i="33"/>
  <c r="D145" i="33"/>
  <c r="C145" i="33"/>
  <c r="B145" i="33"/>
  <c r="J144" i="33"/>
  <c r="I144" i="33"/>
  <c r="H144" i="33"/>
  <c r="G144" i="33"/>
  <c r="F144" i="33"/>
  <c r="E144" i="33"/>
  <c r="D144" i="33"/>
  <c r="C144" i="33"/>
  <c r="B144" i="33"/>
  <c r="J143" i="33"/>
  <c r="I143" i="33"/>
  <c r="H143" i="33"/>
  <c r="G143" i="33"/>
  <c r="F143" i="33"/>
  <c r="E143" i="33"/>
  <c r="D143" i="33"/>
  <c r="C143" i="33"/>
  <c r="B143" i="33"/>
  <c r="J142" i="33"/>
  <c r="I142" i="33"/>
  <c r="H142" i="33"/>
  <c r="G142" i="33"/>
  <c r="F142" i="33"/>
  <c r="E142" i="33"/>
  <c r="D142" i="33"/>
  <c r="C142" i="33"/>
  <c r="B142" i="33"/>
  <c r="J140" i="33"/>
  <c r="I140" i="33"/>
  <c r="H140" i="33"/>
  <c r="G140" i="33"/>
  <c r="F140" i="33"/>
  <c r="E140" i="33"/>
  <c r="D140" i="33"/>
  <c r="C140" i="33"/>
  <c r="B140" i="33"/>
  <c r="J139" i="33"/>
  <c r="I139" i="33"/>
  <c r="H139" i="33"/>
  <c r="G139" i="33"/>
  <c r="F139" i="33"/>
  <c r="E139" i="33"/>
  <c r="D139" i="33"/>
  <c r="C139" i="33"/>
  <c r="B139" i="33"/>
  <c r="J138" i="33"/>
  <c r="I138" i="33"/>
  <c r="H138" i="33"/>
  <c r="G138" i="33"/>
  <c r="F138" i="33"/>
  <c r="E138" i="33"/>
  <c r="D138" i="33"/>
  <c r="C138" i="33"/>
  <c r="B138" i="33"/>
  <c r="J137" i="33"/>
  <c r="I137" i="33"/>
  <c r="H137" i="33"/>
  <c r="G137" i="33"/>
  <c r="F137" i="33"/>
  <c r="E137" i="33"/>
  <c r="D137" i="33"/>
  <c r="C137" i="33"/>
  <c r="B137" i="33"/>
  <c r="J136" i="33"/>
  <c r="I136" i="33"/>
  <c r="H136" i="33"/>
  <c r="G136" i="33"/>
  <c r="F136" i="33"/>
  <c r="E136" i="33"/>
  <c r="D136" i="33"/>
  <c r="C136" i="33"/>
  <c r="B136" i="33"/>
  <c r="J135" i="33"/>
  <c r="I135" i="33"/>
  <c r="H135" i="33"/>
  <c r="G135" i="33"/>
  <c r="F135" i="33"/>
  <c r="E135" i="33"/>
  <c r="D135" i="33"/>
  <c r="C135" i="33"/>
  <c r="B135" i="33"/>
  <c r="J134" i="33"/>
  <c r="I134" i="33"/>
  <c r="H134" i="33"/>
  <c r="G134" i="33"/>
  <c r="F134" i="33"/>
  <c r="E134" i="33"/>
  <c r="D134" i="33"/>
  <c r="C134" i="33"/>
  <c r="B134" i="33"/>
  <c r="J133" i="33"/>
  <c r="I133" i="33"/>
  <c r="H133" i="33"/>
  <c r="G133" i="33"/>
  <c r="F133" i="33"/>
  <c r="E133" i="33"/>
  <c r="D133" i="33"/>
  <c r="C133" i="33"/>
  <c r="B133" i="33"/>
  <c r="J132" i="33"/>
  <c r="I132" i="33"/>
  <c r="H132" i="33"/>
  <c r="G132" i="33"/>
  <c r="F132" i="33"/>
  <c r="E132" i="33"/>
  <c r="D132" i="33"/>
  <c r="C132" i="33"/>
  <c r="B132" i="33"/>
  <c r="J131" i="33"/>
  <c r="I131" i="33"/>
  <c r="H131" i="33"/>
  <c r="G131" i="33"/>
  <c r="F131" i="33"/>
  <c r="E131" i="33"/>
  <c r="D131" i="33"/>
  <c r="C131" i="33"/>
  <c r="B131" i="33"/>
  <c r="J127" i="33"/>
  <c r="I127" i="33"/>
  <c r="H127" i="33"/>
  <c r="G127" i="33"/>
  <c r="F127" i="33"/>
  <c r="E127" i="33"/>
  <c r="D127" i="33"/>
  <c r="C127" i="33"/>
  <c r="B127" i="33"/>
  <c r="J126" i="33"/>
  <c r="I126" i="33"/>
  <c r="H126" i="33"/>
  <c r="G126" i="33"/>
  <c r="F126" i="33"/>
  <c r="E126" i="33"/>
  <c r="D126" i="33"/>
  <c r="C126" i="33"/>
  <c r="B126" i="33"/>
  <c r="J125" i="33"/>
  <c r="I125" i="33"/>
  <c r="H125" i="33"/>
  <c r="G125" i="33"/>
  <c r="F125" i="33"/>
  <c r="E125" i="33"/>
  <c r="D125" i="33"/>
  <c r="C125" i="33"/>
  <c r="B125" i="33"/>
  <c r="J124" i="33"/>
  <c r="I124" i="33"/>
  <c r="H124" i="33"/>
  <c r="G124" i="33"/>
  <c r="F124" i="33"/>
  <c r="E124" i="33"/>
  <c r="D124" i="33"/>
  <c r="C124" i="33"/>
  <c r="B124" i="33"/>
  <c r="J123" i="33"/>
  <c r="I123" i="33"/>
  <c r="H123" i="33"/>
  <c r="G123" i="33"/>
  <c r="F123" i="33"/>
  <c r="E123" i="33"/>
  <c r="D123" i="33"/>
  <c r="C123" i="33"/>
  <c r="B123" i="33"/>
  <c r="J122" i="33"/>
  <c r="I122" i="33"/>
  <c r="H122" i="33"/>
  <c r="G122" i="33"/>
  <c r="F122" i="33"/>
  <c r="E122" i="33"/>
  <c r="D122" i="33"/>
  <c r="C122" i="33"/>
  <c r="B122" i="33"/>
  <c r="J121" i="33"/>
  <c r="I121" i="33"/>
  <c r="H121" i="33"/>
  <c r="G121" i="33"/>
  <c r="F121" i="33"/>
  <c r="E121" i="33"/>
  <c r="D121" i="33"/>
  <c r="C121" i="33"/>
  <c r="B121" i="33"/>
  <c r="J120" i="33"/>
  <c r="I120" i="33"/>
  <c r="H120" i="33"/>
  <c r="G120" i="33"/>
  <c r="F120" i="33"/>
  <c r="E120" i="33"/>
  <c r="D120" i="33"/>
  <c r="C120" i="33"/>
  <c r="B120" i="33"/>
  <c r="J119" i="33"/>
  <c r="I119" i="33"/>
  <c r="H119" i="33"/>
  <c r="G119" i="33"/>
  <c r="F119" i="33"/>
  <c r="E119" i="33"/>
  <c r="D119" i="33"/>
  <c r="C119" i="33"/>
  <c r="B119" i="33"/>
  <c r="J118" i="33"/>
  <c r="I118" i="33"/>
  <c r="H118" i="33"/>
  <c r="G118" i="33"/>
  <c r="F118" i="33"/>
  <c r="E118" i="33"/>
  <c r="D118" i="33"/>
  <c r="C118" i="33"/>
  <c r="B118" i="33"/>
  <c r="J117" i="33"/>
  <c r="I117" i="33"/>
  <c r="H117" i="33"/>
  <c r="G117" i="33"/>
  <c r="F117" i="33"/>
  <c r="E117" i="33"/>
  <c r="D117" i="33"/>
  <c r="C117" i="33"/>
  <c r="B117" i="33"/>
  <c r="J116" i="33"/>
  <c r="I116" i="33"/>
  <c r="H116" i="33"/>
  <c r="G116" i="33"/>
  <c r="F116" i="33"/>
  <c r="E116" i="33"/>
  <c r="D116" i="33"/>
  <c r="C116" i="33"/>
  <c r="B116" i="33"/>
  <c r="J115" i="33"/>
  <c r="I115" i="33"/>
  <c r="H115" i="33"/>
  <c r="G115" i="33"/>
  <c r="F115" i="33"/>
  <c r="E115" i="33"/>
  <c r="D115" i="33"/>
  <c r="C115" i="33"/>
  <c r="B115" i="33"/>
  <c r="J114" i="33"/>
  <c r="I114" i="33"/>
  <c r="H114" i="33"/>
  <c r="G114" i="33"/>
  <c r="F114" i="33"/>
  <c r="E114" i="33"/>
  <c r="D114" i="33"/>
  <c r="C114" i="33"/>
  <c r="B114" i="33"/>
  <c r="J113" i="33"/>
  <c r="I113" i="33"/>
  <c r="H113" i="33"/>
  <c r="G113" i="33"/>
  <c r="F113" i="33"/>
  <c r="E113" i="33"/>
  <c r="D113" i="33"/>
  <c r="C113" i="33"/>
  <c r="B113" i="33"/>
  <c r="J112" i="33"/>
  <c r="I112" i="33"/>
  <c r="H112" i="33"/>
  <c r="G112" i="33"/>
  <c r="F112" i="33"/>
  <c r="E112" i="33"/>
  <c r="D112" i="33"/>
  <c r="C112" i="33"/>
  <c r="B112" i="33"/>
  <c r="J111" i="33"/>
  <c r="I111" i="33"/>
  <c r="H111" i="33"/>
  <c r="G111" i="33"/>
  <c r="F111" i="33"/>
  <c r="E111" i="33"/>
  <c r="D111" i="33"/>
  <c r="C111" i="33"/>
  <c r="B111" i="33"/>
  <c r="J110" i="33"/>
  <c r="I110" i="33"/>
  <c r="H110" i="33"/>
  <c r="G110" i="33"/>
  <c r="F110" i="33"/>
  <c r="E110" i="33"/>
  <c r="D110" i="33"/>
  <c r="C110" i="33"/>
  <c r="B110" i="33"/>
  <c r="J109" i="33"/>
  <c r="I109" i="33"/>
  <c r="H109" i="33"/>
  <c r="G109" i="33"/>
  <c r="F109" i="33"/>
  <c r="E109" i="33"/>
  <c r="D109" i="33"/>
  <c r="C109" i="33"/>
  <c r="B109" i="33"/>
  <c r="J108" i="33"/>
  <c r="I108" i="33"/>
  <c r="H108" i="33"/>
  <c r="G108" i="33"/>
  <c r="F108" i="33"/>
  <c r="E108" i="33"/>
  <c r="D108" i="33"/>
  <c r="C108" i="33"/>
  <c r="B108" i="33"/>
  <c r="J107" i="33"/>
  <c r="I107" i="33"/>
  <c r="H107" i="33"/>
  <c r="G107" i="33"/>
  <c r="F107" i="33"/>
  <c r="E107" i="33"/>
  <c r="D107" i="33"/>
  <c r="C107" i="33"/>
  <c r="B107" i="33"/>
  <c r="J106" i="33"/>
  <c r="I106" i="33"/>
  <c r="H106" i="33"/>
  <c r="G106" i="33"/>
  <c r="F106" i="33"/>
  <c r="E106" i="33"/>
  <c r="D106" i="33"/>
  <c r="C106" i="33"/>
  <c r="B106" i="33"/>
  <c r="J105" i="33"/>
  <c r="I105" i="33"/>
  <c r="H105" i="33"/>
  <c r="G105" i="33"/>
  <c r="F105" i="33"/>
  <c r="E105" i="33"/>
  <c r="D105" i="33"/>
  <c r="C105" i="33"/>
  <c r="B105" i="33"/>
  <c r="J104" i="33"/>
  <c r="I104" i="33"/>
  <c r="H104" i="33"/>
  <c r="G104" i="33"/>
  <c r="F104" i="33"/>
  <c r="E104" i="33"/>
  <c r="D104" i="33"/>
  <c r="C104" i="33"/>
  <c r="B104" i="33"/>
  <c r="J103" i="33"/>
  <c r="I103" i="33"/>
  <c r="H103" i="33"/>
  <c r="G103" i="33"/>
  <c r="F103" i="33"/>
  <c r="E103" i="33"/>
  <c r="D103" i="33"/>
  <c r="C103" i="33"/>
  <c r="B103" i="33"/>
  <c r="J102" i="33"/>
  <c r="I102" i="33"/>
  <c r="H102" i="33"/>
  <c r="G102" i="33"/>
  <c r="F102" i="33"/>
  <c r="E102" i="33"/>
  <c r="D102" i="33"/>
  <c r="C102" i="33"/>
  <c r="B102" i="33"/>
  <c r="J101" i="33"/>
  <c r="I101" i="33"/>
  <c r="H101" i="33"/>
  <c r="G101" i="33"/>
  <c r="F101" i="33"/>
  <c r="E101" i="33"/>
  <c r="D101" i="33"/>
  <c r="C101" i="33"/>
  <c r="B101" i="33"/>
  <c r="J100" i="33"/>
  <c r="I100" i="33"/>
  <c r="H100" i="33"/>
  <c r="G100" i="33"/>
  <c r="F100" i="33"/>
  <c r="E100" i="33"/>
  <c r="D100" i="33"/>
  <c r="C100" i="33"/>
  <c r="B100" i="33"/>
  <c r="J99" i="33"/>
  <c r="I99" i="33"/>
  <c r="H99" i="33"/>
  <c r="G99" i="33"/>
  <c r="F99" i="33"/>
  <c r="E99" i="33"/>
  <c r="D99" i="33"/>
  <c r="C99" i="33"/>
  <c r="B99" i="33"/>
  <c r="J98" i="33"/>
  <c r="I98" i="33"/>
  <c r="H98" i="33"/>
  <c r="G98" i="33"/>
  <c r="F98" i="33"/>
  <c r="E98" i="33"/>
  <c r="D98" i="33"/>
  <c r="C98" i="33"/>
  <c r="B98" i="33"/>
  <c r="J97" i="33"/>
  <c r="I97" i="33"/>
  <c r="H97" i="33"/>
  <c r="G97" i="33"/>
  <c r="F97" i="33"/>
  <c r="E97" i="33"/>
  <c r="D97" i="33"/>
  <c r="C97" i="33"/>
  <c r="B97" i="33"/>
  <c r="J96" i="33"/>
  <c r="I96" i="33"/>
  <c r="H96" i="33"/>
  <c r="G96" i="33"/>
  <c r="F96" i="33"/>
  <c r="E96" i="33"/>
  <c r="D96" i="33"/>
  <c r="C96" i="33"/>
  <c r="B96" i="33"/>
  <c r="J95" i="33"/>
  <c r="I95" i="33"/>
  <c r="H95" i="33"/>
  <c r="G95" i="33"/>
  <c r="F95" i="33"/>
  <c r="E95" i="33"/>
  <c r="D95" i="33"/>
  <c r="C95" i="33"/>
  <c r="B95" i="33"/>
  <c r="J94" i="33"/>
  <c r="I94" i="33"/>
  <c r="H94" i="33"/>
  <c r="G94" i="33"/>
  <c r="F94" i="33"/>
  <c r="E94" i="33"/>
  <c r="D94" i="33"/>
  <c r="C94" i="33"/>
  <c r="B94" i="33"/>
  <c r="J93" i="33"/>
  <c r="I93" i="33"/>
  <c r="H93" i="33"/>
  <c r="G93" i="33"/>
  <c r="F93" i="33"/>
  <c r="E93" i="33"/>
  <c r="D93" i="33"/>
  <c r="C93" i="33"/>
  <c r="B93" i="33"/>
  <c r="J92" i="33"/>
  <c r="I92" i="33"/>
  <c r="H92" i="33"/>
  <c r="G92" i="33"/>
  <c r="F92" i="33"/>
  <c r="E92" i="33"/>
  <c r="D92" i="33"/>
  <c r="C92" i="33"/>
  <c r="B92" i="33"/>
  <c r="J91" i="33"/>
  <c r="I91" i="33"/>
  <c r="H91" i="33"/>
  <c r="G91" i="33"/>
  <c r="F91" i="33"/>
  <c r="E91" i="33"/>
  <c r="D91" i="33"/>
  <c r="C91" i="33"/>
  <c r="B91" i="33"/>
  <c r="J90" i="33"/>
  <c r="I90" i="33"/>
  <c r="H90" i="33"/>
  <c r="G90" i="33"/>
  <c r="F90" i="33"/>
  <c r="E90" i="33"/>
  <c r="D90" i="33"/>
  <c r="C90" i="33"/>
  <c r="B90" i="33"/>
  <c r="J89" i="33"/>
  <c r="I89" i="33"/>
  <c r="H89" i="33"/>
  <c r="G89" i="33"/>
  <c r="F89" i="33"/>
  <c r="E89" i="33"/>
  <c r="D89" i="33"/>
  <c r="C89" i="33"/>
  <c r="B89" i="33"/>
  <c r="J88" i="33"/>
  <c r="I88" i="33"/>
  <c r="H88" i="33"/>
  <c r="G88" i="33"/>
  <c r="F88" i="33"/>
  <c r="E88" i="33"/>
  <c r="D88" i="33"/>
  <c r="C88" i="33"/>
  <c r="B88" i="33"/>
  <c r="J86" i="33"/>
  <c r="I86" i="33"/>
  <c r="H86" i="33"/>
  <c r="G86" i="33"/>
  <c r="F86" i="33"/>
  <c r="E86" i="33"/>
  <c r="D86" i="33"/>
  <c r="C86" i="33"/>
  <c r="B86" i="33"/>
  <c r="J85" i="33"/>
  <c r="I85" i="33"/>
  <c r="H85" i="33"/>
  <c r="G85" i="33"/>
  <c r="F85" i="33"/>
  <c r="E85" i="33"/>
  <c r="D85" i="33"/>
  <c r="C85" i="33"/>
  <c r="B85" i="33"/>
  <c r="J84" i="33"/>
  <c r="I84" i="33"/>
  <c r="H84" i="33"/>
  <c r="G84" i="33"/>
  <c r="F84" i="33"/>
  <c r="E84" i="33"/>
  <c r="D84" i="33"/>
  <c r="C84" i="33"/>
  <c r="B84" i="33"/>
  <c r="J83" i="33"/>
  <c r="I83" i="33"/>
  <c r="H83" i="33"/>
  <c r="G83" i="33"/>
  <c r="F83" i="33"/>
  <c r="E83" i="33"/>
  <c r="D83" i="33"/>
  <c r="C83" i="33"/>
  <c r="B83" i="33"/>
  <c r="J82" i="33"/>
  <c r="I82" i="33"/>
  <c r="H82" i="33"/>
  <c r="G82" i="33"/>
  <c r="F82" i="33"/>
  <c r="E82" i="33"/>
  <c r="D82" i="33"/>
  <c r="C82" i="33"/>
  <c r="B82" i="33"/>
  <c r="J81" i="33"/>
  <c r="I81" i="33"/>
  <c r="H81" i="33"/>
  <c r="G81" i="33"/>
  <c r="F81" i="33"/>
  <c r="E81" i="33"/>
  <c r="D81" i="33"/>
  <c r="C81" i="33"/>
  <c r="B81" i="33"/>
  <c r="J80" i="33"/>
  <c r="I80" i="33"/>
  <c r="H80" i="33"/>
  <c r="G80" i="33"/>
  <c r="F80" i="33"/>
  <c r="E80" i="33"/>
  <c r="D80" i="33"/>
  <c r="C80" i="33"/>
  <c r="B80" i="33"/>
  <c r="J79" i="33"/>
  <c r="I79" i="33"/>
  <c r="H79" i="33"/>
  <c r="G79" i="33"/>
  <c r="F79" i="33"/>
  <c r="E79" i="33"/>
  <c r="D79" i="33"/>
  <c r="C79" i="33"/>
  <c r="B79" i="33"/>
  <c r="J78" i="33"/>
  <c r="I78" i="33"/>
  <c r="H78" i="33"/>
  <c r="G78" i="33"/>
  <c r="F78" i="33"/>
  <c r="E78" i="33"/>
  <c r="D78" i="33"/>
  <c r="C78" i="33"/>
  <c r="B78" i="33"/>
  <c r="J77" i="33"/>
  <c r="I77" i="33"/>
  <c r="H77" i="33"/>
  <c r="G77" i="33"/>
  <c r="F77" i="33"/>
  <c r="E77" i="33"/>
  <c r="D77" i="33"/>
  <c r="C77" i="33"/>
  <c r="B77" i="33"/>
  <c r="J76" i="33"/>
  <c r="I76" i="33"/>
  <c r="H76" i="33"/>
  <c r="G76" i="33"/>
  <c r="F76" i="33"/>
  <c r="E76" i="33"/>
  <c r="D76" i="33"/>
  <c r="C76" i="33"/>
  <c r="B76" i="33"/>
  <c r="J75" i="33"/>
  <c r="I75" i="33"/>
  <c r="H75" i="33"/>
  <c r="G75" i="33"/>
  <c r="F75" i="33"/>
  <c r="E75" i="33"/>
  <c r="D75" i="33"/>
  <c r="C75" i="33"/>
  <c r="B75" i="33"/>
  <c r="J74" i="33"/>
  <c r="I74" i="33"/>
  <c r="H74" i="33"/>
  <c r="G74" i="33"/>
  <c r="F74" i="33"/>
  <c r="E74" i="33"/>
  <c r="D74" i="33"/>
  <c r="C74" i="33"/>
  <c r="B74" i="33"/>
  <c r="J73" i="33"/>
  <c r="I73" i="33"/>
  <c r="H73" i="33"/>
  <c r="G73" i="33"/>
  <c r="F73" i="33"/>
  <c r="E73" i="33"/>
  <c r="D73" i="33"/>
  <c r="C73" i="33"/>
  <c r="B73" i="33"/>
  <c r="J72" i="33"/>
  <c r="I72" i="33"/>
  <c r="H72" i="33"/>
  <c r="G72" i="33"/>
  <c r="F72" i="33"/>
  <c r="E72" i="33"/>
  <c r="D72" i="33"/>
  <c r="C72" i="33"/>
  <c r="B72" i="33"/>
  <c r="J71" i="33"/>
  <c r="I71" i="33"/>
  <c r="H71" i="33"/>
  <c r="G71" i="33"/>
  <c r="F71" i="33"/>
  <c r="E71" i="33"/>
  <c r="D71" i="33"/>
  <c r="C71" i="33"/>
  <c r="B71" i="33"/>
  <c r="J70" i="33"/>
  <c r="I70" i="33"/>
  <c r="H70" i="33"/>
  <c r="G70" i="33"/>
  <c r="F70" i="33"/>
  <c r="E70" i="33"/>
  <c r="D70" i="33"/>
  <c r="C70" i="33"/>
  <c r="B70" i="33"/>
  <c r="J69" i="33"/>
  <c r="I69" i="33"/>
  <c r="H69" i="33"/>
  <c r="G69" i="33"/>
  <c r="F69" i="33"/>
  <c r="E69" i="33"/>
  <c r="D69" i="33"/>
  <c r="C69" i="33"/>
  <c r="B69" i="33"/>
  <c r="B8" i="33"/>
  <c r="C8" i="33"/>
  <c r="D8" i="33"/>
  <c r="E8" i="33"/>
  <c r="G8" i="33"/>
  <c r="H8" i="33"/>
  <c r="I8" i="33"/>
  <c r="J8" i="33"/>
  <c r="B9" i="33"/>
  <c r="C9" i="33"/>
  <c r="D9" i="33"/>
  <c r="E9" i="33"/>
  <c r="G9" i="33"/>
  <c r="H9" i="33"/>
  <c r="I9" i="33"/>
  <c r="J9" i="33"/>
  <c r="B10" i="33"/>
  <c r="C10" i="33"/>
  <c r="D10" i="33"/>
  <c r="E10" i="33"/>
  <c r="G10" i="33"/>
  <c r="H10" i="33"/>
  <c r="I10" i="33"/>
  <c r="J10" i="33"/>
  <c r="B11" i="33"/>
  <c r="C11" i="33"/>
  <c r="D11" i="33"/>
  <c r="E11" i="33"/>
  <c r="G11" i="33"/>
  <c r="H11" i="33"/>
  <c r="I11" i="33"/>
  <c r="J11" i="33"/>
  <c r="B12" i="33"/>
  <c r="C12" i="33"/>
  <c r="D12" i="33"/>
  <c r="E12" i="33"/>
  <c r="G12" i="33"/>
  <c r="H12" i="33"/>
  <c r="I12" i="33"/>
  <c r="J12" i="33"/>
  <c r="B13" i="33"/>
  <c r="C13" i="33"/>
  <c r="D13" i="33"/>
  <c r="E13" i="33"/>
  <c r="G13" i="33"/>
  <c r="H13" i="33"/>
  <c r="I13" i="33"/>
  <c r="J13" i="33"/>
  <c r="B14" i="33"/>
  <c r="C14" i="33"/>
  <c r="D14" i="33"/>
  <c r="E14" i="33"/>
  <c r="G14" i="33"/>
  <c r="H14" i="33"/>
  <c r="I14" i="33"/>
  <c r="J14" i="33"/>
  <c r="B15" i="33"/>
  <c r="C15" i="33"/>
  <c r="D15" i="33"/>
  <c r="E15" i="33"/>
  <c r="G15" i="33"/>
  <c r="H15" i="33"/>
  <c r="I15" i="33"/>
  <c r="J15" i="33"/>
  <c r="B16" i="33"/>
  <c r="C16" i="33"/>
  <c r="D16" i="33"/>
  <c r="E16" i="33"/>
  <c r="G16" i="33"/>
  <c r="H16" i="33"/>
  <c r="I16" i="33"/>
  <c r="J16" i="33"/>
  <c r="B17" i="33"/>
  <c r="C17" i="33"/>
  <c r="D17" i="33"/>
  <c r="E17" i="33"/>
  <c r="G17" i="33"/>
  <c r="H17" i="33"/>
  <c r="I17" i="33"/>
  <c r="J17" i="33"/>
  <c r="B18" i="33"/>
  <c r="C18" i="33"/>
  <c r="D18" i="33"/>
  <c r="E18" i="33"/>
  <c r="G18" i="33"/>
  <c r="H18" i="33"/>
  <c r="I18" i="33"/>
  <c r="J18" i="33"/>
  <c r="B19" i="33"/>
  <c r="C19" i="33"/>
  <c r="D19" i="33"/>
  <c r="E19" i="33"/>
  <c r="G19" i="33"/>
  <c r="H19" i="33"/>
  <c r="I19" i="33"/>
  <c r="J19" i="33"/>
  <c r="B20" i="33"/>
  <c r="C20" i="33"/>
  <c r="D20" i="33"/>
  <c r="E20" i="33"/>
  <c r="G20" i="33"/>
  <c r="H20" i="33"/>
  <c r="I20" i="33"/>
  <c r="J20" i="33"/>
  <c r="B21" i="33"/>
  <c r="C21" i="33"/>
  <c r="D21" i="33"/>
  <c r="E21" i="33"/>
  <c r="G21" i="33"/>
  <c r="H21" i="33"/>
  <c r="I21" i="33"/>
  <c r="J21" i="33"/>
  <c r="B22" i="33"/>
  <c r="C22" i="33"/>
  <c r="D22" i="33"/>
  <c r="E22" i="33"/>
  <c r="G22" i="33"/>
  <c r="H22" i="33"/>
  <c r="I22" i="33"/>
  <c r="J22" i="33"/>
  <c r="B23" i="33"/>
  <c r="C23" i="33"/>
  <c r="D23" i="33"/>
  <c r="E23" i="33"/>
  <c r="G23" i="33"/>
  <c r="H23" i="33"/>
  <c r="I23" i="33"/>
  <c r="J23" i="33"/>
  <c r="B24" i="33"/>
  <c r="C24" i="33"/>
  <c r="D24" i="33"/>
  <c r="E24" i="33"/>
  <c r="G24" i="33"/>
  <c r="H24" i="33"/>
  <c r="I24" i="33"/>
  <c r="J24" i="33"/>
  <c r="B25" i="33"/>
  <c r="C25" i="33"/>
  <c r="D25" i="33"/>
  <c r="E25" i="33"/>
  <c r="G25" i="33"/>
  <c r="H25" i="33"/>
  <c r="I25" i="33"/>
  <c r="J25" i="33"/>
  <c r="B26" i="33"/>
  <c r="C26" i="33"/>
  <c r="D26" i="33"/>
  <c r="E26" i="33"/>
  <c r="G26" i="33"/>
  <c r="H26" i="33"/>
  <c r="I26" i="33"/>
  <c r="J26" i="33"/>
  <c r="B27" i="33"/>
  <c r="C27" i="33"/>
  <c r="D27" i="33"/>
  <c r="E27" i="33"/>
  <c r="G27" i="33"/>
  <c r="H27" i="33"/>
  <c r="I27" i="33"/>
  <c r="J27" i="33"/>
  <c r="B28" i="33"/>
  <c r="C28" i="33"/>
  <c r="D28" i="33"/>
  <c r="E28" i="33"/>
  <c r="G28" i="33"/>
  <c r="H28" i="33"/>
  <c r="I28" i="33"/>
  <c r="J28" i="33"/>
  <c r="B29" i="33"/>
  <c r="C29" i="33"/>
  <c r="D29" i="33"/>
  <c r="E29" i="33"/>
  <c r="G29" i="33"/>
  <c r="H29" i="33"/>
  <c r="I29" i="33"/>
  <c r="J29" i="33"/>
  <c r="B30" i="33"/>
  <c r="C30" i="33"/>
  <c r="D30" i="33"/>
  <c r="E30" i="33"/>
  <c r="G30" i="33"/>
  <c r="H30" i="33"/>
  <c r="I30" i="33"/>
  <c r="J30" i="33"/>
  <c r="B31" i="33"/>
  <c r="C31" i="33"/>
  <c r="D31" i="33"/>
  <c r="E31" i="33"/>
  <c r="G31" i="33"/>
  <c r="H31" i="33"/>
  <c r="I31" i="33"/>
  <c r="J31" i="33"/>
  <c r="B32" i="33"/>
  <c r="C32" i="33"/>
  <c r="D32" i="33"/>
  <c r="E32" i="33"/>
  <c r="G32" i="33"/>
  <c r="H32" i="33"/>
  <c r="I32" i="33"/>
  <c r="J32" i="33"/>
  <c r="B33" i="33"/>
  <c r="C33" i="33"/>
  <c r="D33" i="33"/>
  <c r="E33" i="33"/>
  <c r="G33" i="33"/>
  <c r="H33" i="33"/>
  <c r="I33" i="33"/>
  <c r="J33" i="33"/>
  <c r="B34" i="33"/>
  <c r="C34" i="33"/>
  <c r="D34" i="33"/>
  <c r="E34" i="33"/>
  <c r="G34" i="33"/>
  <c r="H34" i="33"/>
  <c r="I34" i="33"/>
  <c r="J34" i="33"/>
  <c r="B35" i="33"/>
  <c r="C35" i="33"/>
  <c r="D35" i="33"/>
  <c r="E35" i="33"/>
  <c r="G35" i="33"/>
  <c r="H35" i="33"/>
  <c r="I35" i="33"/>
  <c r="J35" i="33"/>
  <c r="B36" i="33"/>
  <c r="C36" i="33"/>
  <c r="D36" i="33"/>
  <c r="E36" i="33"/>
  <c r="G36" i="33"/>
  <c r="H36" i="33"/>
  <c r="I36" i="33"/>
  <c r="J36" i="33"/>
  <c r="B37" i="33"/>
  <c r="C37" i="33"/>
  <c r="D37" i="33"/>
  <c r="E37" i="33"/>
  <c r="G37" i="33"/>
  <c r="H37" i="33"/>
  <c r="I37" i="33"/>
  <c r="J37" i="33"/>
  <c r="B38" i="33"/>
  <c r="C38" i="33"/>
  <c r="D38" i="33"/>
  <c r="E38" i="33"/>
  <c r="G38" i="33"/>
  <c r="H38" i="33"/>
  <c r="I38" i="33"/>
  <c r="J38" i="33"/>
  <c r="B40" i="33"/>
  <c r="C40" i="33"/>
  <c r="D40" i="33"/>
  <c r="E40" i="33"/>
  <c r="G40" i="33"/>
  <c r="H40" i="33"/>
  <c r="I40" i="33"/>
  <c r="J40" i="33"/>
  <c r="B41" i="33"/>
  <c r="C41" i="33"/>
  <c r="D41" i="33"/>
  <c r="E41" i="33"/>
  <c r="G41" i="33"/>
  <c r="H41" i="33"/>
  <c r="I41" i="33"/>
  <c r="J41" i="33"/>
  <c r="B42" i="33"/>
  <c r="C42" i="33"/>
  <c r="D42" i="33"/>
  <c r="E42" i="33"/>
  <c r="G42" i="33"/>
  <c r="H42" i="33"/>
  <c r="I42" i="33"/>
  <c r="J42" i="33"/>
  <c r="B43" i="33"/>
  <c r="C43" i="33"/>
  <c r="D43" i="33"/>
  <c r="E43" i="33"/>
  <c r="G43" i="33"/>
  <c r="H43" i="33"/>
  <c r="I43" i="33"/>
  <c r="J43" i="33"/>
  <c r="B45" i="33"/>
  <c r="C45" i="33"/>
  <c r="D45" i="33"/>
  <c r="E45" i="33"/>
  <c r="G45" i="33"/>
  <c r="H45" i="33"/>
  <c r="I45" i="33"/>
  <c r="J45" i="33"/>
  <c r="B46" i="33"/>
  <c r="C46" i="33"/>
  <c r="D46" i="33"/>
  <c r="E46" i="33"/>
  <c r="G46" i="33"/>
  <c r="H46" i="33"/>
  <c r="I46" i="33"/>
  <c r="J46" i="33"/>
  <c r="B47" i="33"/>
  <c r="C47" i="33"/>
  <c r="D47" i="33"/>
  <c r="E47" i="33"/>
  <c r="G47" i="33"/>
  <c r="H47" i="33"/>
  <c r="I47" i="33"/>
  <c r="J47" i="33"/>
  <c r="B48" i="33"/>
  <c r="C48" i="33"/>
  <c r="D48" i="33"/>
  <c r="E48" i="33"/>
  <c r="G48" i="33"/>
  <c r="H48" i="33"/>
  <c r="I48" i="33"/>
  <c r="J48" i="33"/>
  <c r="B49" i="33"/>
  <c r="C49" i="33"/>
  <c r="D49" i="33"/>
  <c r="E49" i="33"/>
  <c r="G49" i="33"/>
  <c r="H49" i="33"/>
  <c r="I49" i="33"/>
  <c r="J49" i="33"/>
  <c r="B50" i="33"/>
  <c r="C50" i="33"/>
  <c r="D50" i="33"/>
  <c r="E50" i="33"/>
  <c r="G50" i="33"/>
  <c r="H50" i="33"/>
  <c r="I50" i="33"/>
  <c r="J50" i="33"/>
  <c r="B51" i="33"/>
  <c r="C51" i="33"/>
  <c r="D51" i="33"/>
  <c r="E51" i="33"/>
  <c r="G51" i="33"/>
  <c r="H51" i="33"/>
  <c r="I51" i="33"/>
  <c r="J51" i="33"/>
  <c r="B52" i="33"/>
  <c r="C52" i="33"/>
  <c r="D52" i="33"/>
  <c r="E52" i="33"/>
  <c r="G52" i="33"/>
  <c r="H52" i="33"/>
  <c r="I52" i="33"/>
  <c r="J52" i="33"/>
  <c r="B53" i="33"/>
  <c r="C53" i="33"/>
  <c r="D53" i="33"/>
  <c r="E53" i="33"/>
  <c r="G53" i="33"/>
  <c r="H53" i="33"/>
  <c r="I53" i="33"/>
  <c r="J53" i="33"/>
  <c r="B54" i="33"/>
  <c r="C54" i="33"/>
  <c r="D54" i="33"/>
  <c r="E54" i="33"/>
  <c r="G54" i="33"/>
  <c r="H54" i="33"/>
  <c r="I54" i="33"/>
  <c r="J54" i="33"/>
  <c r="B55" i="33"/>
  <c r="C55" i="33"/>
  <c r="D55" i="33"/>
  <c r="E55" i="33"/>
  <c r="G55" i="33"/>
  <c r="H55" i="33"/>
  <c r="I55" i="33"/>
  <c r="J55" i="33"/>
  <c r="B56" i="33"/>
  <c r="C56" i="33"/>
  <c r="D56" i="33"/>
  <c r="E56" i="33"/>
  <c r="G56" i="33"/>
  <c r="H56" i="33"/>
  <c r="I56" i="33"/>
  <c r="J56" i="33"/>
  <c r="B57" i="33"/>
  <c r="C57" i="33"/>
  <c r="D57" i="33"/>
  <c r="E57" i="33"/>
  <c r="G57" i="33"/>
  <c r="H57" i="33"/>
  <c r="I57" i="33"/>
  <c r="J57" i="33"/>
  <c r="B58" i="33"/>
  <c r="C58" i="33"/>
  <c r="D58" i="33"/>
  <c r="E58" i="33"/>
  <c r="G58" i="33"/>
  <c r="H58" i="33"/>
  <c r="I58" i="33"/>
  <c r="J58" i="33"/>
  <c r="B59" i="33"/>
  <c r="C59" i="33"/>
  <c r="D59" i="33"/>
  <c r="E59" i="33"/>
  <c r="G59" i="33"/>
  <c r="H59" i="33"/>
  <c r="I59" i="33"/>
  <c r="J59" i="33"/>
  <c r="B60" i="33"/>
  <c r="C60" i="33"/>
  <c r="D60" i="33"/>
  <c r="E60" i="33"/>
  <c r="G60" i="33"/>
  <c r="H60" i="33"/>
  <c r="I60" i="33"/>
  <c r="J60" i="33"/>
  <c r="B61" i="33"/>
  <c r="C61" i="33"/>
  <c r="D61" i="33"/>
  <c r="E61" i="33"/>
  <c r="G61" i="33"/>
  <c r="H61" i="33"/>
  <c r="I61" i="33"/>
  <c r="J61" i="33"/>
  <c r="B62" i="33"/>
  <c r="C62" i="33"/>
  <c r="D62" i="33"/>
  <c r="E62" i="33"/>
  <c r="G62" i="33"/>
  <c r="H62" i="33"/>
  <c r="I62" i="33"/>
  <c r="J62" i="33"/>
  <c r="B63" i="33"/>
  <c r="C63" i="33"/>
  <c r="D63" i="33"/>
  <c r="E63" i="33"/>
  <c r="G63" i="33"/>
  <c r="H63" i="33"/>
  <c r="I63" i="33"/>
  <c r="J63" i="33"/>
  <c r="B64" i="33"/>
  <c r="C64" i="33"/>
  <c r="D64" i="33"/>
  <c r="E64" i="33"/>
  <c r="G64" i="33"/>
  <c r="H64" i="33"/>
  <c r="I64" i="33"/>
  <c r="J64" i="33"/>
  <c r="B65" i="33"/>
  <c r="C65" i="33"/>
  <c r="D65" i="33"/>
  <c r="E65" i="33"/>
  <c r="G65" i="33"/>
  <c r="H65" i="33"/>
  <c r="I65" i="33"/>
  <c r="J65" i="33"/>
  <c r="C7" i="33"/>
  <c r="D7" i="33"/>
  <c r="E7" i="33"/>
  <c r="G7" i="33"/>
  <c r="H7" i="33"/>
  <c r="I7" i="33"/>
  <c r="J7" i="33"/>
  <c r="B7" i="33"/>
  <c r="AD69" i="32"/>
  <c r="AE69" i="32"/>
  <c r="AF69" i="32"/>
  <c r="AG69" i="32"/>
  <c r="AH69" i="32"/>
  <c r="AI69" i="32"/>
  <c r="AJ69" i="32"/>
  <c r="AU69" i="32"/>
  <c r="AV69" i="32"/>
  <c r="AW69" i="32"/>
  <c r="AX69" i="32"/>
  <c r="AY69" i="32"/>
  <c r="AZ69" i="32"/>
  <c r="BA69" i="32"/>
  <c r="BL69" i="32"/>
  <c r="BM69" i="32"/>
  <c r="BN69" i="32"/>
  <c r="BO69" i="32"/>
  <c r="BP69" i="32"/>
  <c r="BQ69" i="32"/>
  <c r="BR69" i="32"/>
  <c r="AD70" i="32"/>
  <c r="AE70" i="32"/>
  <c r="AF70" i="32"/>
  <c r="AG70" i="32"/>
  <c r="AH70" i="32"/>
  <c r="AI70" i="32"/>
  <c r="AJ70" i="32"/>
  <c r="AU70" i="32"/>
  <c r="AV70" i="32"/>
  <c r="AW70" i="32"/>
  <c r="AX70" i="32"/>
  <c r="AY70" i="32"/>
  <c r="AZ70" i="32"/>
  <c r="BA70" i="32"/>
  <c r="BL70" i="32"/>
  <c r="BM70" i="32"/>
  <c r="BN70" i="32"/>
  <c r="BO70" i="32"/>
  <c r="BP70" i="32"/>
  <c r="BQ70" i="32"/>
  <c r="BR70" i="32"/>
  <c r="AD71" i="32"/>
  <c r="AE71" i="32"/>
  <c r="AF71" i="32"/>
  <c r="AG71" i="32"/>
  <c r="AH71" i="32"/>
  <c r="AI71" i="32"/>
  <c r="AJ71" i="32"/>
  <c r="AU71" i="32"/>
  <c r="AV71" i="32"/>
  <c r="AW71" i="32"/>
  <c r="AX71" i="32"/>
  <c r="AY71" i="32"/>
  <c r="AZ71" i="32"/>
  <c r="BA71" i="32"/>
  <c r="BL71" i="32"/>
  <c r="BM71" i="32"/>
  <c r="BN71" i="32"/>
  <c r="BO71" i="32"/>
  <c r="BP71" i="32"/>
  <c r="BQ71" i="32"/>
  <c r="BR71" i="32"/>
  <c r="AD72" i="32"/>
  <c r="AE72" i="32"/>
  <c r="AF72" i="32"/>
  <c r="AG72" i="32"/>
  <c r="AH72" i="32"/>
  <c r="AI72" i="32"/>
  <c r="AJ72" i="32"/>
  <c r="AU72" i="32"/>
  <c r="AV72" i="32"/>
  <c r="AW72" i="32"/>
  <c r="AX72" i="32"/>
  <c r="AY72" i="32"/>
  <c r="AZ72" i="32"/>
  <c r="BA72" i="32"/>
  <c r="BL72" i="32"/>
  <c r="BM72" i="32"/>
  <c r="BN72" i="32"/>
  <c r="BO72" i="32"/>
  <c r="BP72" i="32"/>
  <c r="BQ72" i="32"/>
  <c r="BR72" i="32"/>
  <c r="AD73" i="32"/>
  <c r="AE73" i="32"/>
  <c r="AF73" i="32"/>
  <c r="AG73" i="32"/>
  <c r="AH73" i="32"/>
  <c r="AI73" i="32"/>
  <c r="AJ73" i="32"/>
  <c r="AU73" i="32"/>
  <c r="AV73" i="32"/>
  <c r="AW73" i="32"/>
  <c r="AX73" i="32"/>
  <c r="AY73" i="32"/>
  <c r="AZ73" i="32"/>
  <c r="BA73" i="32"/>
  <c r="BL73" i="32"/>
  <c r="BM73" i="32"/>
  <c r="BN73" i="32"/>
  <c r="BO73" i="32"/>
  <c r="BP73" i="32"/>
  <c r="BQ73" i="32"/>
  <c r="BR73" i="32"/>
  <c r="AD74" i="32"/>
  <c r="AE74" i="32"/>
  <c r="AF74" i="32"/>
  <c r="AG74" i="32"/>
  <c r="AH74" i="32"/>
  <c r="AI74" i="32"/>
  <c r="AJ74" i="32"/>
  <c r="AU74" i="32"/>
  <c r="AV74" i="32"/>
  <c r="AW74" i="32"/>
  <c r="AX74" i="32"/>
  <c r="AY74" i="32"/>
  <c r="AZ74" i="32"/>
  <c r="BA74" i="32"/>
  <c r="BL74" i="32"/>
  <c r="BM74" i="32"/>
  <c r="BN74" i="32"/>
  <c r="BO74" i="32"/>
  <c r="BP74" i="32"/>
  <c r="BQ74" i="32"/>
  <c r="BR74" i="32"/>
  <c r="AD75" i="32"/>
  <c r="AE75" i="32"/>
  <c r="AF75" i="32"/>
  <c r="AG75" i="32"/>
  <c r="AH75" i="32"/>
  <c r="AI75" i="32"/>
  <c r="AJ75" i="32"/>
  <c r="AU75" i="32"/>
  <c r="AV75" i="32"/>
  <c r="AW75" i="32"/>
  <c r="AX75" i="32"/>
  <c r="AY75" i="32"/>
  <c r="AZ75" i="32"/>
  <c r="BA75" i="32"/>
  <c r="BL75" i="32"/>
  <c r="BM75" i="32"/>
  <c r="BN75" i="32"/>
  <c r="BO75" i="32"/>
  <c r="BP75" i="32"/>
  <c r="BQ75" i="32"/>
  <c r="BR75" i="32"/>
  <c r="AD76" i="32"/>
  <c r="AE76" i="32"/>
  <c r="AF76" i="32"/>
  <c r="AG76" i="32"/>
  <c r="AH76" i="32"/>
  <c r="AI76" i="32"/>
  <c r="AJ76" i="32"/>
  <c r="AU76" i="32"/>
  <c r="AV76" i="32"/>
  <c r="AW76" i="32"/>
  <c r="AX76" i="32"/>
  <c r="AY76" i="32"/>
  <c r="AZ76" i="32"/>
  <c r="BA76" i="32"/>
  <c r="BL76" i="32"/>
  <c r="BM76" i="32"/>
  <c r="BN76" i="32"/>
  <c r="BO76" i="32"/>
  <c r="BP76" i="32"/>
  <c r="BQ76" i="32"/>
  <c r="BR76" i="32"/>
  <c r="AD77" i="32"/>
  <c r="AE77" i="32"/>
  <c r="AF77" i="32"/>
  <c r="AG77" i="32"/>
  <c r="AH77" i="32"/>
  <c r="AI77" i="32"/>
  <c r="AJ77" i="32"/>
  <c r="AU77" i="32"/>
  <c r="AV77" i="32"/>
  <c r="AW77" i="32"/>
  <c r="AX77" i="32"/>
  <c r="AY77" i="32"/>
  <c r="AZ77" i="32"/>
  <c r="BA77" i="32"/>
  <c r="BL77" i="32"/>
  <c r="BM77" i="32"/>
  <c r="BN77" i="32"/>
  <c r="BO77" i="32"/>
  <c r="BP77" i="32"/>
  <c r="BQ77" i="32"/>
  <c r="BR77" i="32"/>
  <c r="AD78" i="32"/>
  <c r="AE78" i="32"/>
  <c r="AF78" i="32"/>
  <c r="AG78" i="32"/>
  <c r="AH78" i="32"/>
  <c r="AI78" i="32"/>
  <c r="AJ78" i="32"/>
  <c r="AU78" i="32"/>
  <c r="AV78" i="32"/>
  <c r="AW78" i="32"/>
  <c r="AX78" i="32"/>
  <c r="AY78" i="32"/>
  <c r="AZ78" i="32"/>
  <c r="BA78" i="32"/>
  <c r="BL78" i="32"/>
  <c r="BM78" i="32"/>
  <c r="BN78" i="32"/>
  <c r="BO78" i="32"/>
  <c r="BP78" i="32"/>
  <c r="BQ78" i="32"/>
  <c r="BR78" i="32"/>
  <c r="AD79" i="32"/>
  <c r="AE79" i="32"/>
  <c r="AF79" i="32"/>
  <c r="AG79" i="32"/>
  <c r="AH79" i="32"/>
  <c r="AI79" i="32"/>
  <c r="AJ79" i="32"/>
  <c r="AU79" i="32"/>
  <c r="AV79" i="32"/>
  <c r="AW79" i="32"/>
  <c r="AX79" i="32"/>
  <c r="AY79" i="32"/>
  <c r="AZ79" i="32"/>
  <c r="BA79" i="32"/>
  <c r="BL79" i="32"/>
  <c r="BM79" i="32"/>
  <c r="BN79" i="32"/>
  <c r="BO79" i="32"/>
  <c r="BP79" i="32"/>
  <c r="BQ79" i="32"/>
  <c r="BR79" i="32"/>
  <c r="AD80" i="32"/>
  <c r="AE80" i="32"/>
  <c r="AF80" i="32"/>
  <c r="AG80" i="32"/>
  <c r="AH80" i="32"/>
  <c r="AI80" i="32"/>
  <c r="AJ80" i="32"/>
  <c r="AU80" i="32"/>
  <c r="AV80" i="32"/>
  <c r="AW80" i="32"/>
  <c r="AX80" i="32"/>
  <c r="AY80" i="32"/>
  <c r="AZ80" i="32"/>
  <c r="BA80" i="32"/>
  <c r="BL80" i="32"/>
  <c r="BM80" i="32"/>
  <c r="BN80" i="32"/>
  <c r="BO80" i="32"/>
  <c r="BP80" i="32"/>
  <c r="BQ80" i="32"/>
  <c r="BR80" i="32"/>
  <c r="AD81" i="32"/>
  <c r="AE81" i="32"/>
  <c r="AF81" i="32"/>
  <c r="AG81" i="32"/>
  <c r="AH81" i="32"/>
  <c r="AI81" i="32"/>
  <c r="AJ81" i="32"/>
  <c r="AU81" i="32"/>
  <c r="AV81" i="32"/>
  <c r="AW81" i="32"/>
  <c r="AX81" i="32"/>
  <c r="AY81" i="32"/>
  <c r="AZ81" i="32"/>
  <c r="BA81" i="32"/>
  <c r="BL81" i="32"/>
  <c r="BM81" i="32"/>
  <c r="BN81" i="32"/>
  <c r="BO81" i="32"/>
  <c r="BP81" i="32"/>
  <c r="BQ81" i="32"/>
  <c r="BR81" i="32"/>
  <c r="AD82" i="32"/>
  <c r="AE82" i="32"/>
  <c r="AF82" i="32"/>
  <c r="AG82" i="32"/>
  <c r="AH82" i="32"/>
  <c r="AI82" i="32"/>
  <c r="AJ82" i="32"/>
  <c r="AU82" i="32"/>
  <c r="AV82" i="32"/>
  <c r="AW82" i="32"/>
  <c r="AX82" i="32"/>
  <c r="AY82" i="32"/>
  <c r="AZ82" i="32"/>
  <c r="BA82" i="32"/>
  <c r="BL82" i="32"/>
  <c r="BM82" i="32"/>
  <c r="BN82" i="32"/>
  <c r="BO82" i="32"/>
  <c r="BP82" i="32"/>
  <c r="BQ82" i="32"/>
  <c r="BR82" i="32"/>
  <c r="AD83" i="32"/>
  <c r="AE83" i="32"/>
  <c r="AF83" i="32"/>
  <c r="AG83" i="32"/>
  <c r="AH83" i="32"/>
  <c r="AI83" i="32"/>
  <c r="AJ83" i="32"/>
  <c r="AU83" i="32"/>
  <c r="AV83" i="32"/>
  <c r="AW83" i="32"/>
  <c r="AX83" i="32"/>
  <c r="AY83" i="32"/>
  <c r="AZ83" i="32"/>
  <c r="BA83" i="32"/>
  <c r="BL83" i="32"/>
  <c r="BM83" i="32"/>
  <c r="BN83" i="32"/>
  <c r="BO83" i="32"/>
  <c r="BP83" i="32"/>
  <c r="BQ83" i="32"/>
  <c r="BR83" i="32"/>
  <c r="AD84" i="32"/>
  <c r="AE84" i="32"/>
  <c r="AF84" i="32"/>
  <c r="AG84" i="32"/>
  <c r="AH84" i="32"/>
  <c r="AI84" i="32"/>
  <c r="AJ84" i="32"/>
  <c r="AU84" i="32"/>
  <c r="AV84" i="32"/>
  <c r="AW84" i="32"/>
  <c r="AX84" i="32"/>
  <c r="AY84" i="32"/>
  <c r="AZ84" i="32"/>
  <c r="BA84" i="32"/>
  <c r="BL84" i="32"/>
  <c r="BM84" i="32"/>
  <c r="BN84" i="32"/>
  <c r="BO84" i="32"/>
  <c r="BP84" i="32"/>
  <c r="BQ84" i="32"/>
  <c r="BR84" i="32"/>
  <c r="AD85" i="32"/>
  <c r="AE85" i="32"/>
  <c r="AF85" i="32"/>
  <c r="AG85" i="32"/>
  <c r="AH85" i="32"/>
  <c r="AI85" i="32"/>
  <c r="AJ85" i="32"/>
  <c r="AU85" i="32"/>
  <c r="AV85" i="32"/>
  <c r="AW85" i="32"/>
  <c r="AX85" i="32"/>
  <c r="AY85" i="32"/>
  <c r="AZ85" i="32"/>
  <c r="BA85" i="32"/>
  <c r="BL85" i="32"/>
  <c r="BM85" i="32"/>
  <c r="BN85" i="32"/>
  <c r="BO85" i="32"/>
  <c r="BP85" i="32"/>
  <c r="BQ85" i="32"/>
  <c r="BR85" i="32"/>
  <c r="AD86" i="32"/>
  <c r="AE86" i="32"/>
  <c r="AF86" i="32"/>
  <c r="AG86" i="32"/>
  <c r="AH86" i="32"/>
  <c r="AI86" i="32"/>
  <c r="AJ86" i="32"/>
  <c r="AU86" i="32"/>
  <c r="AV86" i="32"/>
  <c r="AW86" i="32"/>
  <c r="AX86" i="32"/>
  <c r="AY86" i="32"/>
  <c r="AZ86" i="32"/>
  <c r="BA86" i="32"/>
  <c r="BL86" i="32"/>
  <c r="BM86" i="32"/>
  <c r="BN86" i="32"/>
  <c r="BO86" i="32"/>
  <c r="BP86" i="32"/>
  <c r="BQ86" i="32"/>
  <c r="BR86" i="32"/>
  <c r="AD87" i="32"/>
  <c r="AE87" i="32"/>
  <c r="AF87" i="32"/>
  <c r="AG87" i="32"/>
  <c r="AH87" i="32"/>
  <c r="AI87" i="32"/>
  <c r="AJ87" i="32"/>
  <c r="AU87" i="32"/>
  <c r="AV87" i="32"/>
  <c r="AW87" i="32"/>
  <c r="AX87" i="32"/>
  <c r="AY87" i="32"/>
  <c r="AZ87" i="32"/>
  <c r="BA87" i="32"/>
  <c r="BL87" i="32"/>
  <c r="BM87" i="32"/>
  <c r="BN87" i="32"/>
  <c r="BO87" i="32"/>
  <c r="BP87" i="32"/>
  <c r="BQ87" i="32"/>
  <c r="BR87" i="32"/>
  <c r="AD88" i="32"/>
  <c r="AE88" i="32"/>
  <c r="AF88" i="32"/>
  <c r="AG88" i="32"/>
  <c r="AH88" i="32"/>
  <c r="AI88" i="32"/>
  <c r="AJ88" i="32"/>
  <c r="AU88" i="32"/>
  <c r="AV88" i="32"/>
  <c r="AW88" i="32"/>
  <c r="AX88" i="32"/>
  <c r="AY88" i="32"/>
  <c r="AZ88" i="32"/>
  <c r="BA88" i="32"/>
  <c r="BL88" i="32"/>
  <c r="BM88" i="32"/>
  <c r="BN88" i="32"/>
  <c r="BO88" i="32"/>
  <c r="BP88" i="32"/>
  <c r="BQ88" i="32"/>
  <c r="BR88" i="32"/>
  <c r="AD89" i="32"/>
  <c r="AE89" i="32"/>
  <c r="AF89" i="32"/>
  <c r="AG89" i="32"/>
  <c r="AH89" i="32"/>
  <c r="AI89" i="32"/>
  <c r="AJ89" i="32"/>
  <c r="AU89" i="32"/>
  <c r="AV89" i="32"/>
  <c r="AW89" i="32"/>
  <c r="AX89" i="32"/>
  <c r="AY89" i="32"/>
  <c r="AZ89" i="32"/>
  <c r="BA89" i="32"/>
  <c r="BL89" i="32"/>
  <c r="BM89" i="32"/>
  <c r="BN89" i="32"/>
  <c r="BO89" i="32"/>
  <c r="BP89" i="32"/>
  <c r="BQ89" i="32"/>
  <c r="BR89" i="32"/>
  <c r="AD90" i="32"/>
  <c r="AE90" i="32"/>
  <c r="AF90" i="32"/>
  <c r="AG90" i="32"/>
  <c r="AH90" i="32"/>
  <c r="AI90" i="32"/>
  <c r="AJ90" i="32"/>
  <c r="AU90" i="32"/>
  <c r="AV90" i="32"/>
  <c r="AW90" i="32"/>
  <c r="AX90" i="32"/>
  <c r="AY90" i="32"/>
  <c r="AZ90" i="32"/>
  <c r="BA90" i="32"/>
  <c r="BL90" i="32"/>
  <c r="BM90" i="32"/>
  <c r="BN90" i="32"/>
  <c r="BO90" i="32"/>
  <c r="BP90" i="32"/>
  <c r="BQ90" i="32"/>
  <c r="BR90" i="32"/>
  <c r="AD91" i="32"/>
  <c r="AE91" i="32"/>
  <c r="AF91" i="32"/>
  <c r="AG91" i="32"/>
  <c r="AH91" i="32"/>
  <c r="AI91" i="32"/>
  <c r="AJ91" i="32"/>
  <c r="AU91" i="32"/>
  <c r="AV91" i="32"/>
  <c r="AW91" i="32"/>
  <c r="AX91" i="32"/>
  <c r="AY91" i="32"/>
  <c r="AZ91" i="32"/>
  <c r="BA91" i="32"/>
  <c r="BL91" i="32"/>
  <c r="BM91" i="32"/>
  <c r="BN91" i="32"/>
  <c r="BO91" i="32"/>
  <c r="BP91" i="32"/>
  <c r="BQ91" i="32"/>
  <c r="BR91" i="32"/>
  <c r="AD92" i="32"/>
  <c r="AE92" i="32"/>
  <c r="AF92" i="32"/>
  <c r="AG92" i="32"/>
  <c r="AH92" i="32"/>
  <c r="AI92" i="32"/>
  <c r="AJ92" i="32"/>
  <c r="AU92" i="32"/>
  <c r="AV92" i="32"/>
  <c r="AW92" i="32"/>
  <c r="AX92" i="32"/>
  <c r="AY92" i="32"/>
  <c r="AZ92" i="32"/>
  <c r="BA92" i="32"/>
  <c r="BL92" i="32"/>
  <c r="BM92" i="32"/>
  <c r="BN92" i="32"/>
  <c r="BO92" i="32"/>
  <c r="BP92" i="32"/>
  <c r="BQ92" i="32"/>
  <c r="BR92" i="32"/>
  <c r="AD93" i="32"/>
  <c r="AE93" i="32"/>
  <c r="AF93" i="32"/>
  <c r="AG93" i="32"/>
  <c r="AH93" i="32"/>
  <c r="AI93" i="32"/>
  <c r="AJ93" i="32"/>
  <c r="AU93" i="32"/>
  <c r="AV93" i="32"/>
  <c r="AW93" i="32"/>
  <c r="AX93" i="32"/>
  <c r="AY93" i="32"/>
  <c r="AZ93" i="32"/>
  <c r="BA93" i="32"/>
  <c r="BL93" i="32"/>
  <c r="BM93" i="32"/>
  <c r="BN93" i="32"/>
  <c r="BO93" i="32"/>
  <c r="BP93" i="32"/>
  <c r="BQ93" i="32"/>
  <c r="BR93" i="32"/>
  <c r="AD94" i="32"/>
  <c r="AE94" i="32"/>
  <c r="AF94" i="32"/>
  <c r="AG94" i="32"/>
  <c r="AH94" i="32"/>
  <c r="AI94" i="32"/>
  <c r="AJ94" i="32"/>
  <c r="AU94" i="32"/>
  <c r="AV94" i="32"/>
  <c r="AW94" i="32"/>
  <c r="AX94" i="32"/>
  <c r="AY94" i="32"/>
  <c r="AZ94" i="32"/>
  <c r="BA94" i="32"/>
  <c r="BL94" i="32"/>
  <c r="BM94" i="32"/>
  <c r="BN94" i="32"/>
  <c r="BO94" i="32"/>
  <c r="BP94" i="32"/>
  <c r="BQ94" i="32"/>
  <c r="BR94" i="32"/>
  <c r="AD95" i="32"/>
  <c r="AE95" i="32"/>
  <c r="AF95" i="32"/>
  <c r="AG95" i="32"/>
  <c r="AH95" i="32"/>
  <c r="AI95" i="32"/>
  <c r="AJ95" i="32"/>
  <c r="AU95" i="32"/>
  <c r="AV95" i="32"/>
  <c r="AW95" i="32"/>
  <c r="AX95" i="32"/>
  <c r="AY95" i="32"/>
  <c r="AZ95" i="32"/>
  <c r="BA95" i="32"/>
  <c r="BL95" i="32"/>
  <c r="BM95" i="32"/>
  <c r="BN95" i="32"/>
  <c r="BO95" i="32"/>
  <c r="BP95" i="32"/>
  <c r="BQ95" i="32"/>
  <c r="BR95" i="32"/>
  <c r="AD96" i="32"/>
  <c r="AE96" i="32"/>
  <c r="AF96" i="32"/>
  <c r="AG96" i="32"/>
  <c r="AH96" i="32"/>
  <c r="AI96" i="32"/>
  <c r="AJ96" i="32"/>
  <c r="AU96" i="32"/>
  <c r="AV96" i="32"/>
  <c r="AW96" i="32"/>
  <c r="AX96" i="32"/>
  <c r="AY96" i="32"/>
  <c r="AZ96" i="32"/>
  <c r="BA96" i="32"/>
  <c r="BL96" i="32"/>
  <c r="BM96" i="32"/>
  <c r="BN96" i="32"/>
  <c r="BO96" i="32"/>
  <c r="BP96" i="32"/>
  <c r="BQ96" i="32"/>
  <c r="BR96" i="32"/>
  <c r="AD97" i="32"/>
  <c r="AE97" i="32"/>
  <c r="AF97" i="32"/>
  <c r="AG97" i="32"/>
  <c r="AH97" i="32"/>
  <c r="AI97" i="32"/>
  <c r="AJ97" i="32"/>
  <c r="AU97" i="32"/>
  <c r="AV97" i="32"/>
  <c r="AW97" i="32"/>
  <c r="AX97" i="32"/>
  <c r="AY97" i="32"/>
  <c r="AZ97" i="32"/>
  <c r="BA97" i="32"/>
  <c r="BL97" i="32"/>
  <c r="BM97" i="32"/>
  <c r="BN97" i="32"/>
  <c r="BO97" i="32"/>
  <c r="BP97" i="32"/>
  <c r="BQ97" i="32"/>
  <c r="BR97" i="32"/>
  <c r="AD98" i="32"/>
  <c r="AE98" i="32"/>
  <c r="AF98" i="32"/>
  <c r="AG98" i="32"/>
  <c r="AH98" i="32"/>
  <c r="AI98" i="32"/>
  <c r="AJ98" i="32"/>
  <c r="AU98" i="32"/>
  <c r="AV98" i="32"/>
  <c r="AW98" i="32"/>
  <c r="AX98" i="32"/>
  <c r="AY98" i="32"/>
  <c r="AZ98" i="32"/>
  <c r="BA98" i="32"/>
  <c r="BL98" i="32"/>
  <c r="BM98" i="32"/>
  <c r="BN98" i="32"/>
  <c r="BO98" i="32"/>
  <c r="BP98" i="32"/>
  <c r="BQ98" i="32"/>
  <c r="BR98" i="32"/>
  <c r="AD99" i="32"/>
  <c r="AE99" i="32"/>
  <c r="AF99" i="32"/>
  <c r="AG99" i="32"/>
  <c r="AH99" i="32"/>
  <c r="AI99" i="32"/>
  <c r="AJ99" i="32"/>
  <c r="AU99" i="32"/>
  <c r="AV99" i="32"/>
  <c r="AW99" i="32"/>
  <c r="AX99" i="32"/>
  <c r="AY99" i="32"/>
  <c r="AZ99" i="32"/>
  <c r="BA99" i="32"/>
  <c r="BL99" i="32"/>
  <c r="BM99" i="32"/>
  <c r="BN99" i="32"/>
  <c r="BO99" i="32"/>
  <c r="BP99" i="32"/>
  <c r="BQ99" i="32"/>
  <c r="BR99" i="32"/>
  <c r="AD100" i="32"/>
  <c r="AE100" i="32"/>
  <c r="AF100" i="32"/>
  <c r="AG100" i="32"/>
  <c r="AH100" i="32"/>
  <c r="AI100" i="32"/>
  <c r="AJ100" i="32"/>
  <c r="AU100" i="32"/>
  <c r="AV100" i="32"/>
  <c r="AW100" i="32"/>
  <c r="AX100" i="32"/>
  <c r="AY100" i="32"/>
  <c r="AZ100" i="32"/>
  <c r="BA100" i="32"/>
  <c r="BL100" i="32"/>
  <c r="BM100" i="32"/>
  <c r="BN100" i="32"/>
  <c r="BO100" i="32"/>
  <c r="BP100" i="32"/>
  <c r="BQ100" i="32"/>
  <c r="BR100" i="32"/>
  <c r="AD101" i="32"/>
  <c r="AE101" i="32"/>
  <c r="AF101" i="32"/>
  <c r="AG101" i="32"/>
  <c r="AH101" i="32"/>
  <c r="AI101" i="32"/>
  <c r="AJ101" i="32"/>
  <c r="AU101" i="32"/>
  <c r="AV101" i="32"/>
  <c r="AW101" i="32"/>
  <c r="AX101" i="32"/>
  <c r="AY101" i="32"/>
  <c r="AZ101" i="32"/>
  <c r="BA101" i="32"/>
  <c r="BL101" i="32"/>
  <c r="BM101" i="32"/>
  <c r="BN101" i="32"/>
  <c r="BO101" i="32"/>
  <c r="BP101" i="32"/>
  <c r="BQ101" i="32"/>
  <c r="BR101" i="32"/>
  <c r="AD102" i="32"/>
  <c r="AE102" i="32"/>
  <c r="AF102" i="32"/>
  <c r="AG102" i="32"/>
  <c r="AH102" i="32"/>
  <c r="AI102" i="32"/>
  <c r="AJ102" i="32"/>
  <c r="AU102" i="32"/>
  <c r="AV102" i="32"/>
  <c r="AW102" i="32"/>
  <c r="AX102" i="32"/>
  <c r="AY102" i="32"/>
  <c r="AZ102" i="32"/>
  <c r="BA102" i="32"/>
  <c r="BL102" i="32"/>
  <c r="BM102" i="32"/>
  <c r="BN102" i="32"/>
  <c r="BO102" i="32"/>
  <c r="BP102" i="32"/>
  <c r="BQ102" i="32"/>
  <c r="BR102" i="32"/>
  <c r="AD103" i="32"/>
  <c r="AE103" i="32"/>
  <c r="AF103" i="32"/>
  <c r="AG103" i="32"/>
  <c r="AH103" i="32"/>
  <c r="AI103" i="32"/>
  <c r="AJ103" i="32"/>
  <c r="AU103" i="32"/>
  <c r="AV103" i="32"/>
  <c r="AW103" i="32"/>
  <c r="AX103" i="32"/>
  <c r="AY103" i="32"/>
  <c r="AZ103" i="32"/>
  <c r="BA103" i="32"/>
  <c r="BL103" i="32"/>
  <c r="BM103" i="32"/>
  <c r="BN103" i="32"/>
  <c r="BO103" i="32"/>
  <c r="BP103" i="32"/>
  <c r="BQ103" i="32"/>
  <c r="BR103" i="32"/>
  <c r="AD104" i="32"/>
  <c r="AE104" i="32"/>
  <c r="AF104" i="32"/>
  <c r="AG104" i="32"/>
  <c r="AH104" i="32"/>
  <c r="AI104" i="32"/>
  <c r="AJ104" i="32"/>
  <c r="AU104" i="32"/>
  <c r="AV104" i="32"/>
  <c r="AW104" i="32"/>
  <c r="AX104" i="32"/>
  <c r="AY104" i="32"/>
  <c r="AZ104" i="32"/>
  <c r="BA104" i="32"/>
  <c r="BL104" i="32"/>
  <c r="BM104" i="32"/>
  <c r="BN104" i="32"/>
  <c r="BO104" i="32"/>
  <c r="BP104" i="32"/>
  <c r="BQ104" i="32"/>
  <c r="BR104" i="32"/>
  <c r="AD105" i="32"/>
  <c r="AE105" i="32"/>
  <c r="AF105" i="32"/>
  <c r="AG105" i="32"/>
  <c r="AH105" i="32"/>
  <c r="AI105" i="32"/>
  <c r="AJ105" i="32"/>
  <c r="AU105" i="32"/>
  <c r="AV105" i="32"/>
  <c r="AW105" i="32"/>
  <c r="AX105" i="32"/>
  <c r="AY105" i="32"/>
  <c r="AZ105" i="32"/>
  <c r="BA105" i="32"/>
  <c r="BL105" i="32"/>
  <c r="BM105" i="32"/>
  <c r="BN105" i="32"/>
  <c r="BO105" i="32"/>
  <c r="BP105" i="32"/>
  <c r="BQ105" i="32"/>
  <c r="BR105" i="32"/>
  <c r="AD106" i="32"/>
  <c r="AE106" i="32"/>
  <c r="AF106" i="32"/>
  <c r="AG106" i="32"/>
  <c r="AH106" i="32"/>
  <c r="AI106" i="32"/>
  <c r="AJ106" i="32"/>
  <c r="AU106" i="32"/>
  <c r="AV106" i="32"/>
  <c r="AW106" i="32"/>
  <c r="AX106" i="32"/>
  <c r="AY106" i="32"/>
  <c r="AZ106" i="32"/>
  <c r="BA106" i="32"/>
  <c r="BL106" i="32"/>
  <c r="BM106" i="32"/>
  <c r="BN106" i="32"/>
  <c r="BO106" i="32"/>
  <c r="BP106" i="32"/>
  <c r="BQ106" i="32"/>
  <c r="BR106" i="32"/>
  <c r="AD107" i="32"/>
  <c r="AE107" i="32"/>
  <c r="AF107" i="32"/>
  <c r="AG107" i="32"/>
  <c r="AH107" i="32"/>
  <c r="AI107" i="32"/>
  <c r="AJ107" i="32"/>
  <c r="AU107" i="32"/>
  <c r="AV107" i="32"/>
  <c r="AW107" i="32"/>
  <c r="AX107" i="32"/>
  <c r="AY107" i="32"/>
  <c r="AZ107" i="32"/>
  <c r="BA107" i="32"/>
  <c r="BL107" i="32"/>
  <c r="BM107" i="32"/>
  <c r="BN107" i="32"/>
  <c r="BO107" i="32"/>
  <c r="BP107" i="32"/>
  <c r="BQ107" i="32"/>
  <c r="BR107" i="32"/>
  <c r="AD108" i="32"/>
  <c r="AE108" i="32"/>
  <c r="AF108" i="32"/>
  <c r="AG108" i="32"/>
  <c r="AH108" i="32"/>
  <c r="AI108" i="32"/>
  <c r="AJ108" i="32"/>
  <c r="AU108" i="32"/>
  <c r="AV108" i="32"/>
  <c r="AW108" i="32"/>
  <c r="AX108" i="32"/>
  <c r="AY108" i="32"/>
  <c r="AZ108" i="32"/>
  <c r="BA108" i="32"/>
  <c r="BL108" i="32"/>
  <c r="BM108" i="32"/>
  <c r="BN108" i="32"/>
  <c r="BO108" i="32"/>
  <c r="BP108" i="32"/>
  <c r="BQ108" i="32"/>
  <c r="BR108" i="32"/>
  <c r="AD109" i="32"/>
  <c r="AE109" i="32"/>
  <c r="AF109" i="32"/>
  <c r="AG109" i="32"/>
  <c r="AH109" i="32"/>
  <c r="AI109" i="32"/>
  <c r="AJ109" i="32"/>
  <c r="AU109" i="32"/>
  <c r="AV109" i="32"/>
  <c r="AW109" i="32"/>
  <c r="AX109" i="32"/>
  <c r="AY109" i="32"/>
  <c r="AZ109" i="32"/>
  <c r="BA109" i="32"/>
  <c r="BL109" i="32"/>
  <c r="BM109" i="32"/>
  <c r="BN109" i="32"/>
  <c r="BO109" i="32"/>
  <c r="BP109" i="32"/>
  <c r="BQ109" i="32"/>
  <c r="BR109" i="32"/>
  <c r="AD110" i="32"/>
  <c r="AE110" i="32"/>
  <c r="AF110" i="32"/>
  <c r="AG110" i="32"/>
  <c r="AH110" i="32"/>
  <c r="AI110" i="32"/>
  <c r="AJ110" i="32"/>
  <c r="AU110" i="32"/>
  <c r="AV110" i="32"/>
  <c r="AW110" i="32"/>
  <c r="AX110" i="32"/>
  <c r="AY110" i="32"/>
  <c r="AZ110" i="32"/>
  <c r="BA110" i="32"/>
  <c r="BL110" i="32"/>
  <c r="BM110" i="32"/>
  <c r="BN110" i="32"/>
  <c r="BO110" i="32"/>
  <c r="BP110" i="32"/>
  <c r="BQ110" i="32"/>
  <c r="BR110" i="32"/>
  <c r="AD111" i="32"/>
  <c r="AE111" i="32"/>
  <c r="AF111" i="32"/>
  <c r="AG111" i="32"/>
  <c r="AH111" i="32"/>
  <c r="AI111" i="32"/>
  <c r="AJ111" i="32"/>
  <c r="AU111" i="32"/>
  <c r="AV111" i="32"/>
  <c r="AW111" i="32"/>
  <c r="AX111" i="32"/>
  <c r="AY111" i="32"/>
  <c r="AZ111" i="32"/>
  <c r="BA111" i="32"/>
  <c r="BL111" i="32"/>
  <c r="BM111" i="32"/>
  <c r="BN111" i="32"/>
  <c r="BO111" i="32"/>
  <c r="BP111" i="32"/>
  <c r="BQ111" i="32"/>
  <c r="BR111" i="32"/>
  <c r="AD112" i="32"/>
  <c r="AE112" i="32"/>
  <c r="AF112" i="32"/>
  <c r="AG112" i="32"/>
  <c r="AH112" i="32"/>
  <c r="AI112" i="32"/>
  <c r="AJ112" i="32"/>
  <c r="AU112" i="32"/>
  <c r="AV112" i="32"/>
  <c r="AW112" i="32"/>
  <c r="AX112" i="32"/>
  <c r="AY112" i="32"/>
  <c r="AZ112" i="32"/>
  <c r="BA112" i="32"/>
  <c r="BL112" i="32"/>
  <c r="BM112" i="32"/>
  <c r="BN112" i="32"/>
  <c r="BO112" i="32"/>
  <c r="BP112" i="32"/>
  <c r="BQ112" i="32"/>
  <c r="BR112" i="32"/>
  <c r="AD113" i="32"/>
  <c r="AE113" i="32"/>
  <c r="AF113" i="32"/>
  <c r="AG113" i="32"/>
  <c r="AH113" i="32"/>
  <c r="AI113" i="32"/>
  <c r="AJ113" i="32"/>
  <c r="AU113" i="32"/>
  <c r="AV113" i="32"/>
  <c r="AW113" i="32"/>
  <c r="AX113" i="32"/>
  <c r="AY113" i="32"/>
  <c r="AZ113" i="32"/>
  <c r="BA113" i="32"/>
  <c r="BL113" i="32"/>
  <c r="BM113" i="32"/>
  <c r="BN113" i="32"/>
  <c r="BO113" i="32"/>
  <c r="BP113" i="32"/>
  <c r="BQ113" i="32"/>
  <c r="BR113" i="32"/>
  <c r="AD114" i="32"/>
  <c r="AE114" i="32"/>
  <c r="AF114" i="32"/>
  <c r="AG114" i="32"/>
  <c r="AH114" i="32"/>
  <c r="AI114" i="32"/>
  <c r="AJ114" i="32"/>
  <c r="AU114" i="32"/>
  <c r="AV114" i="32"/>
  <c r="AW114" i="32"/>
  <c r="AX114" i="32"/>
  <c r="AY114" i="32"/>
  <c r="AZ114" i="32"/>
  <c r="BA114" i="32"/>
  <c r="BL114" i="32"/>
  <c r="BM114" i="32"/>
  <c r="BN114" i="32"/>
  <c r="BO114" i="32"/>
  <c r="BP114" i="32"/>
  <c r="BQ114" i="32"/>
  <c r="BR114" i="32"/>
  <c r="AD115" i="32"/>
  <c r="AE115" i="32"/>
  <c r="AF115" i="32"/>
  <c r="AG115" i="32"/>
  <c r="AH115" i="32"/>
  <c r="AI115" i="32"/>
  <c r="AJ115" i="32"/>
  <c r="AU115" i="32"/>
  <c r="AV115" i="32"/>
  <c r="AW115" i="32"/>
  <c r="AX115" i="32"/>
  <c r="AY115" i="32"/>
  <c r="AZ115" i="32"/>
  <c r="BA115" i="32"/>
  <c r="BL115" i="32"/>
  <c r="BM115" i="32"/>
  <c r="BN115" i="32"/>
  <c r="BO115" i="32"/>
  <c r="BP115" i="32"/>
  <c r="BQ115" i="32"/>
  <c r="BR115" i="32"/>
  <c r="AD116" i="32"/>
  <c r="AE116" i="32"/>
  <c r="AF116" i="32"/>
  <c r="AG116" i="32"/>
  <c r="AH116" i="32"/>
  <c r="AI116" i="32"/>
  <c r="AJ116" i="32"/>
  <c r="AU116" i="32"/>
  <c r="AV116" i="32"/>
  <c r="AW116" i="32"/>
  <c r="AX116" i="32"/>
  <c r="AY116" i="32"/>
  <c r="AZ116" i="32"/>
  <c r="BA116" i="32"/>
  <c r="BL116" i="32"/>
  <c r="BM116" i="32"/>
  <c r="BN116" i="32"/>
  <c r="BO116" i="32"/>
  <c r="BP116" i="32"/>
  <c r="BQ116" i="32"/>
  <c r="BR116" i="32"/>
  <c r="AD117" i="32"/>
  <c r="AE117" i="32"/>
  <c r="AF117" i="32"/>
  <c r="AG117" i="32"/>
  <c r="AH117" i="32"/>
  <c r="AI117" i="32"/>
  <c r="AJ117" i="32"/>
  <c r="AU117" i="32"/>
  <c r="AV117" i="32"/>
  <c r="AW117" i="32"/>
  <c r="AX117" i="32"/>
  <c r="AY117" i="32"/>
  <c r="AZ117" i="32"/>
  <c r="BA117" i="32"/>
  <c r="BL117" i="32"/>
  <c r="BM117" i="32"/>
  <c r="BN117" i="32"/>
  <c r="BO117" i="32"/>
  <c r="BP117" i="32"/>
  <c r="BQ117" i="32"/>
  <c r="BR117" i="32"/>
  <c r="AD118" i="32"/>
  <c r="AE118" i="32"/>
  <c r="AF118" i="32"/>
  <c r="AG118" i="32"/>
  <c r="AH118" i="32"/>
  <c r="AI118" i="32"/>
  <c r="AJ118" i="32"/>
  <c r="AU118" i="32"/>
  <c r="AV118" i="32"/>
  <c r="AW118" i="32"/>
  <c r="AX118" i="32"/>
  <c r="AY118" i="32"/>
  <c r="AZ118" i="32"/>
  <c r="BA118" i="32"/>
  <c r="BL118" i="32"/>
  <c r="BM118" i="32"/>
  <c r="BN118" i="32"/>
  <c r="BO118" i="32"/>
  <c r="BP118" i="32"/>
  <c r="BQ118" i="32"/>
  <c r="BR118" i="32"/>
  <c r="AD119" i="32"/>
  <c r="AE119" i="32"/>
  <c r="AF119" i="32"/>
  <c r="AG119" i="32"/>
  <c r="AH119" i="32"/>
  <c r="AI119" i="32"/>
  <c r="AJ119" i="32"/>
  <c r="AU119" i="32"/>
  <c r="AV119" i="32"/>
  <c r="AW119" i="32"/>
  <c r="AX119" i="32"/>
  <c r="AY119" i="32"/>
  <c r="AZ119" i="32"/>
  <c r="BA119" i="32"/>
  <c r="BL119" i="32"/>
  <c r="BM119" i="32"/>
  <c r="BN119" i="32"/>
  <c r="BO119" i="32"/>
  <c r="BP119" i="32"/>
  <c r="BQ119" i="32"/>
  <c r="BR119" i="32"/>
  <c r="AD120" i="32"/>
  <c r="AE120" i="32"/>
  <c r="AF120" i="32"/>
  <c r="AG120" i="32"/>
  <c r="AH120" i="32"/>
  <c r="AI120" i="32"/>
  <c r="AJ120" i="32"/>
  <c r="AU120" i="32"/>
  <c r="AV120" i="32"/>
  <c r="AW120" i="32"/>
  <c r="AX120" i="32"/>
  <c r="AY120" i="32"/>
  <c r="AZ120" i="32"/>
  <c r="BA120" i="32"/>
  <c r="BL120" i="32"/>
  <c r="BM120" i="32"/>
  <c r="BN120" i="32"/>
  <c r="BO120" i="32"/>
  <c r="BP120" i="32"/>
  <c r="BQ120" i="32"/>
  <c r="BR120" i="32"/>
  <c r="AD121" i="32"/>
  <c r="AE121" i="32"/>
  <c r="AF121" i="32"/>
  <c r="AG121" i="32"/>
  <c r="AH121" i="32"/>
  <c r="AI121" i="32"/>
  <c r="AJ121" i="32"/>
  <c r="AU121" i="32"/>
  <c r="AV121" i="32"/>
  <c r="AW121" i="32"/>
  <c r="AX121" i="32"/>
  <c r="AY121" i="32"/>
  <c r="AZ121" i="32"/>
  <c r="BA121" i="32"/>
  <c r="BL121" i="32"/>
  <c r="BM121" i="32"/>
  <c r="BN121" i="32"/>
  <c r="BO121" i="32"/>
  <c r="BP121" i="32"/>
  <c r="BQ121" i="32"/>
  <c r="BR121" i="32"/>
  <c r="AD122" i="32"/>
  <c r="AE122" i="32"/>
  <c r="AF122" i="32"/>
  <c r="AG122" i="32"/>
  <c r="AH122" i="32"/>
  <c r="AI122" i="32"/>
  <c r="AJ122" i="32"/>
  <c r="AU122" i="32"/>
  <c r="AV122" i="32"/>
  <c r="AW122" i="32"/>
  <c r="AX122" i="32"/>
  <c r="AY122" i="32"/>
  <c r="AZ122" i="32"/>
  <c r="BA122" i="32"/>
  <c r="BL122" i="32"/>
  <c r="BM122" i="32"/>
  <c r="BN122" i="32"/>
  <c r="BO122" i="32"/>
  <c r="BP122" i="32"/>
  <c r="BQ122" i="32"/>
  <c r="BR122" i="32"/>
  <c r="AD123" i="32"/>
  <c r="AE123" i="32"/>
  <c r="AF123" i="32"/>
  <c r="AG123" i="32"/>
  <c r="AH123" i="32"/>
  <c r="AI123" i="32"/>
  <c r="AJ123" i="32"/>
  <c r="AU123" i="32"/>
  <c r="AV123" i="32"/>
  <c r="AW123" i="32"/>
  <c r="AX123" i="32"/>
  <c r="AY123" i="32"/>
  <c r="AZ123" i="32"/>
  <c r="BA123" i="32"/>
  <c r="BL123" i="32"/>
  <c r="BM123" i="32"/>
  <c r="BN123" i="32"/>
  <c r="BO123" i="32"/>
  <c r="BP123" i="32"/>
  <c r="BQ123" i="32"/>
  <c r="BR123" i="32"/>
  <c r="AD124" i="32"/>
  <c r="AE124" i="32"/>
  <c r="AF124" i="32"/>
  <c r="AG124" i="32"/>
  <c r="AH124" i="32"/>
  <c r="AI124" i="32"/>
  <c r="AJ124" i="32"/>
  <c r="AU124" i="32"/>
  <c r="AV124" i="32"/>
  <c r="AW124" i="32"/>
  <c r="AX124" i="32"/>
  <c r="AY124" i="32"/>
  <c r="AZ124" i="32"/>
  <c r="BA124" i="32"/>
  <c r="BL124" i="32"/>
  <c r="BM124" i="32"/>
  <c r="BN124" i="32"/>
  <c r="BO124" i="32"/>
  <c r="BP124" i="32"/>
  <c r="BQ124" i="32"/>
  <c r="BR124" i="32"/>
  <c r="AD125" i="32"/>
  <c r="AE125" i="32"/>
  <c r="AF125" i="32"/>
  <c r="AG125" i="32"/>
  <c r="AH125" i="32"/>
  <c r="AI125" i="32"/>
  <c r="AJ125" i="32"/>
  <c r="AU125" i="32"/>
  <c r="AV125" i="32"/>
  <c r="AW125" i="32"/>
  <c r="AX125" i="32"/>
  <c r="AY125" i="32"/>
  <c r="AZ125" i="32"/>
  <c r="BA125" i="32"/>
  <c r="BL125" i="32"/>
  <c r="BM125" i="32"/>
  <c r="BN125" i="32"/>
  <c r="BO125" i="32"/>
  <c r="BP125" i="32"/>
  <c r="BQ125" i="32"/>
  <c r="BR125" i="32"/>
  <c r="AD126" i="32"/>
  <c r="AE126" i="32"/>
  <c r="AF126" i="32"/>
  <c r="AG126" i="32"/>
  <c r="AH126" i="32"/>
  <c r="AI126" i="32"/>
  <c r="AJ126" i="32"/>
  <c r="AU126" i="32"/>
  <c r="AV126" i="32"/>
  <c r="AW126" i="32"/>
  <c r="AX126" i="32"/>
  <c r="AY126" i="32"/>
  <c r="AZ126" i="32"/>
  <c r="BA126" i="32"/>
  <c r="BL126" i="32"/>
  <c r="BM126" i="32"/>
  <c r="BN126" i="32"/>
  <c r="BO126" i="32"/>
  <c r="BP126" i="32"/>
  <c r="BQ126" i="32"/>
  <c r="BR126" i="32"/>
  <c r="AD127" i="32"/>
  <c r="AE127" i="32"/>
  <c r="AF127" i="32"/>
  <c r="AG127" i="32"/>
  <c r="AH127" i="32"/>
  <c r="AI127" i="32"/>
  <c r="AJ127" i="32"/>
  <c r="AU127" i="32"/>
  <c r="AV127" i="32"/>
  <c r="AW127" i="32"/>
  <c r="AX127" i="32"/>
  <c r="AY127" i="32"/>
  <c r="AZ127" i="32"/>
  <c r="BA127" i="32"/>
  <c r="BL127" i="32"/>
  <c r="BM127" i="32"/>
  <c r="BN127" i="32"/>
  <c r="BO127" i="32"/>
  <c r="BP127" i="32"/>
  <c r="BQ127" i="32"/>
  <c r="BR127" i="32"/>
  <c r="AD130" i="32"/>
  <c r="AE130" i="32"/>
  <c r="AF130" i="32"/>
  <c r="AG130" i="32"/>
  <c r="AH130" i="32"/>
  <c r="AI130" i="32"/>
  <c r="AJ130" i="32"/>
  <c r="AU130" i="32"/>
  <c r="AV130" i="32"/>
  <c r="AW130" i="32"/>
  <c r="AX130" i="32"/>
  <c r="AY130" i="32"/>
  <c r="AZ130" i="32"/>
  <c r="BA130" i="32"/>
  <c r="BL130" i="32"/>
  <c r="BM130" i="32"/>
  <c r="BN130" i="32"/>
  <c r="BO130" i="32"/>
  <c r="BP130" i="32"/>
  <c r="BQ130" i="32"/>
  <c r="BR130" i="32"/>
  <c r="AD131" i="32"/>
  <c r="AE131" i="32"/>
  <c r="AF131" i="32"/>
  <c r="AG131" i="32"/>
  <c r="AH131" i="32"/>
  <c r="AI131" i="32"/>
  <c r="AJ131" i="32"/>
  <c r="AU131" i="32"/>
  <c r="AV131" i="32"/>
  <c r="AW131" i="32"/>
  <c r="AX131" i="32"/>
  <c r="AY131" i="32"/>
  <c r="AZ131" i="32"/>
  <c r="BA131" i="32"/>
  <c r="BL131" i="32"/>
  <c r="BM131" i="32"/>
  <c r="BN131" i="32"/>
  <c r="BO131" i="32"/>
  <c r="BP131" i="32"/>
  <c r="BQ131" i="32"/>
  <c r="BR131" i="32"/>
  <c r="AD132" i="32"/>
  <c r="AE132" i="32"/>
  <c r="AF132" i="32"/>
  <c r="AG132" i="32"/>
  <c r="AH132" i="32"/>
  <c r="AI132" i="32"/>
  <c r="AJ132" i="32"/>
  <c r="AU132" i="32"/>
  <c r="AV132" i="32"/>
  <c r="AW132" i="32"/>
  <c r="AX132" i="32"/>
  <c r="AY132" i="32"/>
  <c r="AZ132" i="32"/>
  <c r="BA132" i="32"/>
  <c r="BL132" i="32"/>
  <c r="BM132" i="32"/>
  <c r="BN132" i="32"/>
  <c r="BO132" i="32"/>
  <c r="BP132" i="32"/>
  <c r="BQ132" i="32"/>
  <c r="BR132" i="32"/>
  <c r="AD133" i="32"/>
  <c r="AE133" i="32"/>
  <c r="AF133" i="32"/>
  <c r="AG133" i="32"/>
  <c r="AH133" i="32"/>
  <c r="AI133" i="32"/>
  <c r="AJ133" i="32"/>
  <c r="AU133" i="32"/>
  <c r="AV133" i="32"/>
  <c r="AW133" i="32"/>
  <c r="AX133" i="32"/>
  <c r="AY133" i="32"/>
  <c r="AZ133" i="32"/>
  <c r="BA133" i="32"/>
  <c r="BL133" i="32"/>
  <c r="BM133" i="32"/>
  <c r="BN133" i="32"/>
  <c r="BO133" i="32"/>
  <c r="BP133" i="32"/>
  <c r="BQ133" i="32"/>
  <c r="BR133" i="32"/>
  <c r="AD134" i="32"/>
  <c r="AE134" i="32"/>
  <c r="AF134" i="32"/>
  <c r="AG134" i="32"/>
  <c r="AH134" i="32"/>
  <c r="AI134" i="32"/>
  <c r="AJ134" i="32"/>
  <c r="AU134" i="32"/>
  <c r="AV134" i="32"/>
  <c r="AW134" i="32"/>
  <c r="AX134" i="32"/>
  <c r="AY134" i="32"/>
  <c r="AZ134" i="32"/>
  <c r="BA134" i="32"/>
  <c r="BL134" i="32"/>
  <c r="BM134" i="32"/>
  <c r="BN134" i="32"/>
  <c r="BO134" i="32"/>
  <c r="BP134" i="32"/>
  <c r="BQ134" i="32"/>
  <c r="BR134" i="32"/>
  <c r="AD135" i="32"/>
  <c r="AE135" i="32"/>
  <c r="AF135" i="32"/>
  <c r="AG135" i="32"/>
  <c r="AH135" i="32"/>
  <c r="AI135" i="32"/>
  <c r="AJ135" i="32"/>
  <c r="AU135" i="32"/>
  <c r="AV135" i="32"/>
  <c r="AW135" i="32"/>
  <c r="AX135" i="32"/>
  <c r="AY135" i="32"/>
  <c r="AZ135" i="32"/>
  <c r="BA135" i="32"/>
  <c r="BL135" i="32"/>
  <c r="BM135" i="32"/>
  <c r="BN135" i="32"/>
  <c r="BO135" i="32"/>
  <c r="BP135" i="32"/>
  <c r="BQ135" i="32"/>
  <c r="BR135" i="32"/>
  <c r="AD136" i="32"/>
  <c r="AE136" i="32"/>
  <c r="AF136" i="32"/>
  <c r="AG136" i="32"/>
  <c r="AH136" i="32"/>
  <c r="AI136" i="32"/>
  <c r="AJ136" i="32"/>
  <c r="AU136" i="32"/>
  <c r="AV136" i="32"/>
  <c r="AW136" i="32"/>
  <c r="AX136" i="32"/>
  <c r="AY136" i="32"/>
  <c r="AZ136" i="32"/>
  <c r="BA136" i="32"/>
  <c r="BL136" i="32"/>
  <c r="BM136" i="32"/>
  <c r="BN136" i="32"/>
  <c r="BO136" i="32"/>
  <c r="BP136" i="32"/>
  <c r="BQ136" i="32"/>
  <c r="BR136" i="32"/>
  <c r="AD137" i="32"/>
  <c r="AE137" i="32"/>
  <c r="AF137" i="32"/>
  <c r="AG137" i="32"/>
  <c r="AH137" i="32"/>
  <c r="AI137" i="32"/>
  <c r="AJ137" i="32"/>
  <c r="AU137" i="32"/>
  <c r="AV137" i="32"/>
  <c r="AW137" i="32"/>
  <c r="AX137" i="32"/>
  <c r="AY137" i="32"/>
  <c r="AZ137" i="32"/>
  <c r="BA137" i="32"/>
  <c r="BL137" i="32"/>
  <c r="BM137" i="32"/>
  <c r="BN137" i="32"/>
  <c r="BO137" i="32"/>
  <c r="BP137" i="32"/>
  <c r="BQ137" i="32"/>
  <c r="BR137" i="32"/>
  <c r="AD138" i="32"/>
  <c r="AE138" i="32"/>
  <c r="AF138" i="32"/>
  <c r="AG138" i="32"/>
  <c r="AH138" i="32"/>
  <c r="AI138" i="32"/>
  <c r="AJ138" i="32"/>
  <c r="AU138" i="32"/>
  <c r="AV138" i="32"/>
  <c r="AW138" i="32"/>
  <c r="AX138" i="32"/>
  <c r="AY138" i="32"/>
  <c r="AZ138" i="32"/>
  <c r="BA138" i="32"/>
  <c r="BL138" i="32"/>
  <c r="BM138" i="32"/>
  <c r="BN138" i="32"/>
  <c r="BO138" i="32"/>
  <c r="BP138" i="32"/>
  <c r="BQ138" i="32"/>
  <c r="BR138" i="32"/>
  <c r="AD139" i="32"/>
  <c r="AE139" i="32"/>
  <c r="AF139" i="32"/>
  <c r="AG139" i="32"/>
  <c r="AH139" i="32"/>
  <c r="AI139" i="32"/>
  <c r="AJ139" i="32"/>
  <c r="AU139" i="32"/>
  <c r="AV139" i="32"/>
  <c r="AW139" i="32"/>
  <c r="AX139" i="32"/>
  <c r="AY139" i="32"/>
  <c r="AZ139" i="32"/>
  <c r="BA139" i="32"/>
  <c r="BL139" i="32"/>
  <c r="BM139" i="32"/>
  <c r="BN139" i="32"/>
  <c r="BO139" i="32"/>
  <c r="BP139" i="32"/>
  <c r="BQ139" i="32"/>
  <c r="BR139" i="32"/>
  <c r="AD140" i="32"/>
  <c r="AE140" i="32"/>
  <c r="AF140" i="32"/>
  <c r="AG140" i="32"/>
  <c r="AH140" i="32"/>
  <c r="AI140" i="32"/>
  <c r="AJ140" i="32"/>
  <c r="AU140" i="32"/>
  <c r="AV140" i="32"/>
  <c r="AW140" i="32"/>
  <c r="AX140" i="32"/>
  <c r="AY140" i="32"/>
  <c r="AZ140" i="32"/>
  <c r="BA140" i="32"/>
  <c r="BL140" i="32"/>
  <c r="BM140" i="32"/>
  <c r="BN140" i="32"/>
  <c r="BO140" i="32"/>
  <c r="BP140" i="32"/>
  <c r="BQ140" i="32"/>
  <c r="BR140" i="32"/>
  <c r="AD141" i="32"/>
  <c r="AE141" i="32"/>
  <c r="AF141" i="32"/>
  <c r="AG141" i="32"/>
  <c r="AH141" i="32"/>
  <c r="AI141" i="32"/>
  <c r="AJ141" i="32"/>
  <c r="AU141" i="32"/>
  <c r="AV141" i="32"/>
  <c r="AW141" i="32"/>
  <c r="AX141" i="32"/>
  <c r="AY141" i="32"/>
  <c r="AZ141" i="32"/>
  <c r="BA141" i="32"/>
  <c r="BL141" i="32"/>
  <c r="BM141" i="32"/>
  <c r="BN141" i="32"/>
  <c r="BO141" i="32"/>
  <c r="BP141" i="32"/>
  <c r="BQ141" i="32"/>
  <c r="BR141" i="32"/>
  <c r="AD142" i="32"/>
  <c r="AE142" i="32"/>
  <c r="AF142" i="32"/>
  <c r="AG142" i="32"/>
  <c r="AH142" i="32"/>
  <c r="AI142" i="32"/>
  <c r="AJ142" i="32"/>
  <c r="AU142" i="32"/>
  <c r="AV142" i="32"/>
  <c r="AW142" i="32"/>
  <c r="AX142" i="32"/>
  <c r="AY142" i="32"/>
  <c r="AZ142" i="32"/>
  <c r="BA142" i="32"/>
  <c r="BL142" i="32"/>
  <c r="BM142" i="32"/>
  <c r="BN142" i="32"/>
  <c r="BO142" i="32"/>
  <c r="BP142" i="32"/>
  <c r="BQ142" i="32"/>
  <c r="BR142" i="32"/>
  <c r="AD143" i="32"/>
  <c r="AE143" i="32"/>
  <c r="AF143" i="32"/>
  <c r="AG143" i="32"/>
  <c r="AH143" i="32"/>
  <c r="AI143" i="32"/>
  <c r="AJ143" i="32"/>
  <c r="AU143" i="32"/>
  <c r="AV143" i="32"/>
  <c r="AW143" i="32"/>
  <c r="AX143" i="32"/>
  <c r="AY143" i="32"/>
  <c r="AZ143" i="32"/>
  <c r="BA143" i="32"/>
  <c r="BL143" i="32"/>
  <c r="BM143" i="32"/>
  <c r="BN143" i="32"/>
  <c r="BO143" i="32"/>
  <c r="BP143" i="32"/>
  <c r="BQ143" i="32"/>
  <c r="BR143" i="32"/>
  <c r="AD144" i="32"/>
  <c r="AE144" i="32"/>
  <c r="AF144" i="32"/>
  <c r="AG144" i="32"/>
  <c r="AH144" i="32"/>
  <c r="AI144" i="32"/>
  <c r="AJ144" i="32"/>
  <c r="AU144" i="32"/>
  <c r="AV144" i="32"/>
  <c r="AW144" i="32"/>
  <c r="AX144" i="32"/>
  <c r="AY144" i="32"/>
  <c r="AZ144" i="32"/>
  <c r="BA144" i="32"/>
  <c r="BL144" i="32"/>
  <c r="BM144" i="32"/>
  <c r="BN144" i="32"/>
  <c r="BO144" i="32"/>
  <c r="BP144" i="32"/>
  <c r="BQ144" i="32"/>
  <c r="BR144" i="32"/>
  <c r="AD145" i="32"/>
  <c r="AE145" i="32"/>
  <c r="AF145" i="32"/>
  <c r="AG145" i="32"/>
  <c r="AH145" i="32"/>
  <c r="AI145" i="32"/>
  <c r="AJ145" i="32"/>
  <c r="AU145" i="32"/>
  <c r="AV145" i="32"/>
  <c r="AW145" i="32"/>
  <c r="AX145" i="32"/>
  <c r="AY145" i="32"/>
  <c r="AZ145" i="32"/>
  <c r="BA145" i="32"/>
  <c r="BL145" i="32"/>
  <c r="BM145" i="32"/>
  <c r="BN145" i="32"/>
  <c r="BO145" i="32"/>
  <c r="BP145" i="32"/>
  <c r="BQ145" i="32"/>
  <c r="BR145" i="32"/>
  <c r="AD146" i="32"/>
  <c r="AE146" i="32"/>
  <c r="AF146" i="32"/>
  <c r="AG146" i="32"/>
  <c r="AH146" i="32"/>
  <c r="AI146" i="32"/>
  <c r="AJ146" i="32"/>
  <c r="AU146" i="32"/>
  <c r="AV146" i="32"/>
  <c r="AW146" i="32"/>
  <c r="AX146" i="32"/>
  <c r="AY146" i="32"/>
  <c r="AZ146" i="32"/>
  <c r="BA146" i="32"/>
  <c r="BL146" i="32"/>
  <c r="BM146" i="32"/>
  <c r="BN146" i="32"/>
  <c r="BO146" i="32"/>
  <c r="BP146" i="32"/>
  <c r="BQ146" i="32"/>
  <c r="BR146" i="32"/>
  <c r="AD147" i="32"/>
  <c r="AE147" i="32"/>
  <c r="AF147" i="32"/>
  <c r="AG147" i="32"/>
  <c r="AH147" i="32"/>
  <c r="AI147" i="32"/>
  <c r="AJ147" i="32"/>
  <c r="AU147" i="32"/>
  <c r="AV147" i="32"/>
  <c r="AW147" i="32"/>
  <c r="AX147" i="32"/>
  <c r="AY147" i="32"/>
  <c r="AZ147" i="32"/>
  <c r="BA147" i="32"/>
  <c r="BL147" i="32"/>
  <c r="BM147" i="32"/>
  <c r="BN147" i="32"/>
  <c r="BO147" i="32"/>
  <c r="BP147" i="32"/>
  <c r="BQ147" i="32"/>
  <c r="BR147" i="32"/>
  <c r="AD148" i="32"/>
  <c r="AE148" i="32"/>
  <c r="AF148" i="32"/>
  <c r="AG148" i="32"/>
  <c r="AH148" i="32"/>
  <c r="AI148" i="32"/>
  <c r="AJ148" i="32"/>
  <c r="AU148" i="32"/>
  <c r="AV148" i="32"/>
  <c r="AW148" i="32"/>
  <c r="AX148" i="32"/>
  <c r="AY148" i="32"/>
  <c r="AZ148" i="32"/>
  <c r="BA148" i="32"/>
  <c r="BL148" i="32"/>
  <c r="BM148" i="32"/>
  <c r="BN148" i="32"/>
  <c r="BO148" i="32"/>
  <c r="BP148" i="32"/>
  <c r="BQ148" i="32"/>
  <c r="BR148" i="32"/>
  <c r="AD149" i="32"/>
  <c r="AE149" i="32"/>
  <c r="AF149" i="32"/>
  <c r="AG149" i="32"/>
  <c r="AH149" i="32"/>
  <c r="AI149" i="32"/>
  <c r="AJ149" i="32"/>
  <c r="AU149" i="32"/>
  <c r="AV149" i="32"/>
  <c r="AW149" i="32"/>
  <c r="AX149" i="32"/>
  <c r="AY149" i="32"/>
  <c r="AZ149" i="32"/>
  <c r="BA149" i="32"/>
  <c r="BL149" i="32"/>
  <c r="BM149" i="32"/>
  <c r="BN149" i="32"/>
  <c r="BO149" i="32"/>
  <c r="BP149" i="32"/>
  <c r="BQ149" i="32"/>
  <c r="BR149" i="32"/>
  <c r="AD150" i="32"/>
  <c r="AE150" i="32"/>
  <c r="AF150" i="32"/>
  <c r="AG150" i="32"/>
  <c r="AH150" i="32"/>
  <c r="AI150" i="32"/>
  <c r="AJ150" i="32"/>
  <c r="AU150" i="32"/>
  <c r="AV150" i="32"/>
  <c r="AW150" i="32"/>
  <c r="AX150" i="32"/>
  <c r="AY150" i="32"/>
  <c r="AZ150" i="32"/>
  <c r="BA150" i="32"/>
  <c r="BL150" i="32"/>
  <c r="BM150" i="32"/>
  <c r="BN150" i="32"/>
  <c r="BO150" i="32"/>
  <c r="BP150" i="32"/>
  <c r="BQ150" i="32"/>
  <c r="BR150" i="32"/>
  <c r="AD151" i="32"/>
  <c r="AE151" i="32"/>
  <c r="AF151" i="32"/>
  <c r="AG151" i="32"/>
  <c r="AH151" i="32"/>
  <c r="AI151" i="32"/>
  <c r="AJ151" i="32"/>
  <c r="AU151" i="32"/>
  <c r="AV151" i="32"/>
  <c r="AW151" i="32"/>
  <c r="AX151" i="32"/>
  <c r="AY151" i="32"/>
  <c r="AZ151" i="32"/>
  <c r="BA151" i="32"/>
  <c r="BL151" i="32"/>
  <c r="BM151" i="32"/>
  <c r="BN151" i="32"/>
  <c r="BO151" i="32"/>
  <c r="BP151" i="32"/>
  <c r="BQ151" i="32"/>
  <c r="BR151" i="32"/>
  <c r="AD152" i="32"/>
  <c r="AE152" i="32"/>
  <c r="AF152" i="32"/>
  <c r="AG152" i="32"/>
  <c r="AH152" i="32"/>
  <c r="AI152" i="32"/>
  <c r="AJ152" i="32"/>
  <c r="AU152" i="32"/>
  <c r="AV152" i="32"/>
  <c r="AW152" i="32"/>
  <c r="AX152" i="32"/>
  <c r="AY152" i="32"/>
  <c r="AZ152" i="32"/>
  <c r="BA152" i="32"/>
  <c r="BL152" i="32"/>
  <c r="BM152" i="32"/>
  <c r="BN152" i="32"/>
  <c r="BO152" i="32"/>
  <c r="BP152" i="32"/>
  <c r="BQ152" i="32"/>
  <c r="BR152" i="32"/>
  <c r="AD153" i="32"/>
  <c r="AE153" i="32"/>
  <c r="AF153" i="32"/>
  <c r="AG153" i="32"/>
  <c r="AH153" i="32"/>
  <c r="AI153" i="32"/>
  <c r="AJ153" i="32"/>
  <c r="AU153" i="32"/>
  <c r="AV153" i="32"/>
  <c r="AW153" i="32"/>
  <c r="AX153" i="32"/>
  <c r="AY153" i="32"/>
  <c r="AZ153" i="32"/>
  <c r="BA153" i="32"/>
  <c r="BL153" i="32"/>
  <c r="BM153" i="32"/>
  <c r="BN153" i="32"/>
  <c r="BO153" i="32"/>
  <c r="BP153" i="32"/>
  <c r="BQ153" i="32"/>
  <c r="BR153" i="32"/>
  <c r="AD154" i="32"/>
  <c r="AE154" i="32"/>
  <c r="AF154" i="32"/>
  <c r="AG154" i="32"/>
  <c r="AH154" i="32"/>
  <c r="AI154" i="32"/>
  <c r="AJ154" i="32"/>
  <c r="AU154" i="32"/>
  <c r="AV154" i="32"/>
  <c r="AW154" i="32"/>
  <c r="AX154" i="32"/>
  <c r="AY154" i="32"/>
  <c r="AZ154" i="32"/>
  <c r="BA154" i="32"/>
  <c r="BL154" i="32"/>
  <c r="BM154" i="32"/>
  <c r="BN154" i="32"/>
  <c r="BO154" i="32"/>
  <c r="BP154" i="32"/>
  <c r="BQ154" i="32"/>
  <c r="BR154" i="32"/>
  <c r="AD155" i="32"/>
  <c r="AE155" i="32"/>
  <c r="AF155" i="32"/>
  <c r="AG155" i="32"/>
  <c r="AH155" i="32"/>
  <c r="AI155" i="32"/>
  <c r="AJ155" i="32"/>
  <c r="AU155" i="32"/>
  <c r="AV155" i="32"/>
  <c r="AW155" i="32"/>
  <c r="AX155" i="32"/>
  <c r="AY155" i="32"/>
  <c r="AZ155" i="32"/>
  <c r="BA155" i="32"/>
  <c r="BL155" i="32"/>
  <c r="BM155" i="32"/>
  <c r="BN155" i="32"/>
  <c r="BO155" i="32"/>
  <c r="BP155" i="32"/>
  <c r="BQ155" i="32"/>
  <c r="BR155" i="32"/>
  <c r="AD156" i="32"/>
  <c r="AE156" i="32"/>
  <c r="AF156" i="32"/>
  <c r="AG156" i="32"/>
  <c r="AH156" i="32"/>
  <c r="AI156" i="32"/>
  <c r="AJ156" i="32"/>
  <c r="AU156" i="32"/>
  <c r="AV156" i="32"/>
  <c r="AW156" i="32"/>
  <c r="AX156" i="32"/>
  <c r="AY156" i="32"/>
  <c r="AZ156" i="32"/>
  <c r="BA156" i="32"/>
  <c r="BL156" i="32"/>
  <c r="BM156" i="32"/>
  <c r="BN156" i="32"/>
  <c r="BO156" i="32"/>
  <c r="BP156" i="32"/>
  <c r="BQ156" i="32"/>
  <c r="BR156" i="32"/>
  <c r="AD157" i="32"/>
  <c r="AE157" i="32"/>
  <c r="AF157" i="32"/>
  <c r="AG157" i="32"/>
  <c r="AH157" i="32"/>
  <c r="AI157" i="32"/>
  <c r="AJ157" i="32"/>
  <c r="AU157" i="32"/>
  <c r="AV157" i="32"/>
  <c r="AW157" i="32"/>
  <c r="AX157" i="32"/>
  <c r="AY157" i="32"/>
  <c r="AZ157" i="32"/>
  <c r="BA157" i="32"/>
  <c r="BL157" i="32"/>
  <c r="BM157" i="32"/>
  <c r="BN157" i="32"/>
  <c r="BO157" i="32"/>
  <c r="BP157" i="32"/>
  <c r="BQ157" i="32"/>
  <c r="BR157" i="32"/>
  <c r="AD158" i="32"/>
  <c r="AE158" i="32"/>
  <c r="AF158" i="32"/>
  <c r="AG158" i="32"/>
  <c r="AH158" i="32"/>
  <c r="AI158" i="32"/>
  <c r="AJ158" i="32"/>
  <c r="AU158" i="32"/>
  <c r="AV158" i="32"/>
  <c r="AW158" i="32"/>
  <c r="AX158" i="32"/>
  <c r="AY158" i="32"/>
  <c r="AZ158" i="32"/>
  <c r="BA158" i="32"/>
  <c r="BL158" i="32"/>
  <c r="BM158" i="32"/>
  <c r="BN158" i="32"/>
  <c r="BO158" i="32"/>
  <c r="BP158" i="32"/>
  <c r="BQ158" i="32"/>
  <c r="BR158" i="32"/>
  <c r="AD159" i="32"/>
  <c r="AE159" i="32"/>
  <c r="AF159" i="32"/>
  <c r="AG159" i="32"/>
  <c r="AH159" i="32"/>
  <c r="AI159" i="32"/>
  <c r="AJ159" i="32"/>
  <c r="AU159" i="32"/>
  <c r="AV159" i="32"/>
  <c r="AW159" i="32"/>
  <c r="AX159" i="32"/>
  <c r="AY159" i="32"/>
  <c r="AZ159" i="32"/>
  <c r="BA159" i="32"/>
  <c r="BL159" i="32"/>
  <c r="BM159" i="32"/>
  <c r="BN159" i="32"/>
  <c r="BO159" i="32"/>
  <c r="BP159" i="32"/>
  <c r="BQ159" i="32"/>
  <c r="BR159" i="32"/>
  <c r="AD160" i="32"/>
  <c r="AE160" i="32"/>
  <c r="AF160" i="32"/>
  <c r="AG160" i="32"/>
  <c r="AH160" i="32"/>
  <c r="AI160" i="32"/>
  <c r="AJ160" i="32"/>
  <c r="AU160" i="32"/>
  <c r="AV160" i="32"/>
  <c r="AW160" i="32"/>
  <c r="AX160" i="32"/>
  <c r="AY160" i="32"/>
  <c r="AZ160" i="32"/>
  <c r="BA160" i="32"/>
  <c r="BL160" i="32"/>
  <c r="BM160" i="32"/>
  <c r="BN160" i="32"/>
  <c r="BO160" i="32"/>
  <c r="BP160" i="32"/>
  <c r="BQ160" i="32"/>
  <c r="BR160" i="32"/>
  <c r="AD161" i="32"/>
  <c r="AE161" i="32"/>
  <c r="AF161" i="32"/>
  <c r="AG161" i="32"/>
  <c r="AH161" i="32"/>
  <c r="AI161" i="32"/>
  <c r="AJ161" i="32"/>
  <c r="AU161" i="32"/>
  <c r="AV161" i="32"/>
  <c r="AW161" i="32"/>
  <c r="AX161" i="32"/>
  <c r="AY161" i="32"/>
  <c r="AZ161" i="32"/>
  <c r="BA161" i="32"/>
  <c r="BL161" i="32"/>
  <c r="BM161" i="32"/>
  <c r="BN161" i="32"/>
  <c r="BO161" i="32"/>
  <c r="BP161" i="32"/>
  <c r="BQ161" i="32"/>
  <c r="BR161" i="32"/>
  <c r="AD162" i="32"/>
  <c r="AE162" i="32"/>
  <c r="AF162" i="32"/>
  <c r="AG162" i="32"/>
  <c r="AH162" i="32"/>
  <c r="AI162" i="32"/>
  <c r="AJ162" i="32"/>
  <c r="AU162" i="32"/>
  <c r="AV162" i="32"/>
  <c r="AW162" i="32"/>
  <c r="AX162" i="32"/>
  <c r="AY162" i="32"/>
  <c r="AZ162" i="32"/>
  <c r="BA162" i="32"/>
  <c r="BL162" i="32"/>
  <c r="BM162" i="32"/>
  <c r="BN162" i="32"/>
  <c r="BO162" i="32"/>
  <c r="BP162" i="32"/>
  <c r="BQ162" i="32"/>
  <c r="BR162" i="32"/>
  <c r="AD163" i="32"/>
  <c r="AE163" i="32"/>
  <c r="AF163" i="32"/>
  <c r="AG163" i="32"/>
  <c r="AH163" i="32"/>
  <c r="AI163" i="32"/>
  <c r="AJ163" i="32"/>
  <c r="AU163" i="32"/>
  <c r="AV163" i="32"/>
  <c r="AW163" i="32"/>
  <c r="AX163" i="32"/>
  <c r="AY163" i="32"/>
  <c r="AZ163" i="32"/>
  <c r="BA163" i="32"/>
  <c r="BL163" i="32"/>
  <c r="BM163" i="32"/>
  <c r="BN163" i="32"/>
  <c r="BO163" i="32"/>
  <c r="BP163" i="32"/>
  <c r="BQ163" i="32"/>
  <c r="BR163" i="32"/>
  <c r="AD164" i="32"/>
  <c r="AE164" i="32"/>
  <c r="AF164" i="32"/>
  <c r="AG164" i="32"/>
  <c r="AH164" i="32"/>
  <c r="AI164" i="32"/>
  <c r="AJ164" i="32"/>
  <c r="AU164" i="32"/>
  <c r="AV164" i="32"/>
  <c r="AW164" i="32"/>
  <c r="AX164" i="32"/>
  <c r="AY164" i="32"/>
  <c r="AZ164" i="32"/>
  <c r="BA164" i="32"/>
  <c r="BL164" i="32"/>
  <c r="BM164" i="32"/>
  <c r="BN164" i="32"/>
  <c r="BO164" i="32"/>
  <c r="BP164" i="32"/>
  <c r="BQ164" i="32"/>
  <c r="BR164" i="32"/>
  <c r="AD165" i="32"/>
  <c r="AE165" i="32"/>
  <c r="AF165" i="32"/>
  <c r="AG165" i="32"/>
  <c r="AH165" i="32"/>
  <c r="AI165" i="32"/>
  <c r="AJ165" i="32"/>
  <c r="AU165" i="32"/>
  <c r="AV165" i="32"/>
  <c r="AW165" i="32"/>
  <c r="AX165" i="32"/>
  <c r="AY165" i="32"/>
  <c r="AZ165" i="32"/>
  <c r="BA165" i="32"/>
  <c r="BL165" i="32"/>
  <c r="BM165" i="32"/>
  <c r="BN165" i="32"/>
  <c r="BO165" i="32"/>
  <c r="BP165" i="32"/>
  <c r="BQ165" i="32"/>
  <c r="BR165" i="32"/>
  <c r="AD166" i="32"/>
  <c r="AE166" i="32"/>
  <c r="AF166" i="32"/>
  <c r="AG166" i="32"/>
  <c r="AH166" i="32"/>
  <c r="AI166" i="32"/>
  <c r="AJ166" i="32"/>
  <c r="AU166" i="32"/>
  <c r="AV166" i="32"/>
  <c r="AW166" i="32"/>
  <c r="AX166" i="32"/>
  <c r="AY166" i="32"/>
  <c r="AZ166" i="32"/>
  <c r="BA166" i="32"/>
  <c r="BL166" i="32"/>
  <c r="BM166" i="32"/>
  <c r="BN166" i="32"/>
  <c r="BO166" i="32"/>
  <c r="BP166" i="32"/>
  <c r="BQ166" i="32"/>
  <c r="BR166" i="32"/>
  <c r="AD167" i="32"/>
  <c r="AE167" i="32"/>
  <c r="AF167" i="32"/>
  <c r="AG167" i="32"/>
  <c r="AH167" i="32"/>
  <c r="AI167" i="32"/>
  <c r="AJ167" i="32"/>
  <c r="AU167" i="32"/>
  <c r="AV167" i="32"/>
  <c r="AW167" i="32"/>
  <c r="AX167" i="32"/>
  <c r="AY167" i="32"/>
  <c r="AZ167" i="32"/>
  <c r="BA167" i="32"/>
  <c r="BL167" i="32"/>
  <c r="BM167" i="32"/>
  <c r="BN167" i="32"/>
  <c r="BO167" i="32"/>
  <c r="BP167" i="32"/>
  <c r="BQ167" i="32"/>
  <c r="BR167" i="32"/>
  <c r="AD168" i="32"/>
  <c r="AE168" i="32"/>
  <c r="AF168" i="32"/>
  <c r="AG168" i="32"/>
  <c r="AH168" i="32"/>
  <c r="AI168" i="32"/>
  <c r="AJ168" i="32"/>
  <c r="AU168" i="32"/>
  <c r="AV168" i="32"/>
  <c r="AW168" i="32"/>
  <c r="AX168" i="32"/>
  <c r="AY168" i="32"/>
  <c r="AZ168" i="32"/>
  <c r="BA168" i="32"/>
  <c r="BL168" i="32"/>
  <c r="BM168" i="32"/>
  <c r="BN168" i="32"/>
  <c r="BO168" i="32"/>
  <c r="BP168" i="32"/>
  <c r="BQ168" i="32"/>
  <c r="BR168" i="32"/>
  <c r="AD169" i="32"/>
  <c r="AE169" i="32"/>
  <c r="AF169" i="32"/>
  <c r="AG169" i="32"/>
  <c r="AH169" i="32"/>
  <c r="AI169" i="32"/>
  <c r="AJ169" i="32"/>
  <c r="AU169" i="32"/>
  <c r="AV169" i="32"/>
  <c r="AW169" i="32"/>
  <c r="AX169" i="32"/>
  <c r="AY169" i="32"/>
  <c r="AZ169" i="32"/>
  <c r="BA169" i="32"/>
  <c r="BL169" i="32"/>
  <c r="BM169" i="32"/>
  <c r="BN169" i="32"/>
  <c r="BO169" i="32"/>
  <c r="BP169" i="32"/>
  <c r="BQ169" i="32"/>
  <c r="BR169" i="32"/>
  <c r="AD170" i="32"/>
  <c r="AE170" i="32"/>
  <c r="AF170" i="32"/>
  <c r="AG170" i="32"/>
  <c r="AH170" i="32"/>
  <c r="AI170" i="32"/>
  <c r="AJ170" i="32"/>
  <c r="AU170" i="32"/>
  <c r="AV170" i="32"/>
  <c r="AW170" i="32"/>
  <c r="AX170" i="32"/>
  <c r="AY170" i="32"/>
  <c r="AZ170" i="32"/>
  <c r="BA170" i="32"/>
  <c r="BL170" i="32"/>
  <c r="BM170" i="32"/>
  <c r="BN170" i="32"/>
  <c r="BO170" i="32"/>
  <c r="BP170" i="32"/>
  <c r="BQ170" i="32"/>
  <c r="BR170" i="32"/>
  <c r="AD171" i="32"/>
  <c r="AE171" i="32"/>
  <c r="AF171" i="32"/>
  <c r="AG171" i="32"/>
  <c r="AH171" i="32"/>
  <c r="AI171" i="32"/>
  <c r="AJ171" i="32"/>
  <c r="AU171" i="32"/>
  <c r="AV171" i="32"/>
  <c r="AW171" i="32"/>
  <c r="AX171" i="32"/>
  <c r="AY171" i="32"/>
  <c r="AZ171" i="32"/>
  <c r="BA171" i="32"/>
  <c r="BL171" i="32"/>
  <c r="BM171" i="32"/>
  <c r="BN171" i="32"/>
  <c r="BO171" i="32"/>
  <c r="BP171" i="32"/>
  <c r="BQ171" i="32"/>
  <c r="BR171" i="32"/>
  <c r="AD172" i="32"/>
  <c r="AE172" i="32"/>
  <c r="AF172" i="32"/>
  <c r="AG172" i="32"/>
  <c r="AH172" i="32"/>
  <c r="AI172" i="32"/>
  <c r="AJ172" i="32"/>
  <c r="AU172" i="32"/>
  <c r="AV172" i="32"/>
  <c r="AW172" i="32"/>
  <c r="AX172" i="32"/>
  <c r="AY172" i="32"/>
  <c r="AZ172" i="32"/>
  <c r="BA172" i="32"/>
  <c r="BL172" i="32"/>
  <c r="BM172" i="32"/>
  <c r="BN172" i="32"/>
  <c r="BO172" i="32"/>
  <c r="BP172" i="32"/>
  <c r="BQ172" i="32"/>
  <c r="BR172" i="32"/>
  <c r="AD173" i="32"/>
  <c r="AE173" i="32"/>
  <c r="AF173" i="32"/>
  <c r="AG173" i="32"/>
  <c r="AH173" i="32"/>
  <c r="AI173" i="32"/>
  <c r="AJ173" i="32"/>
  <c r="AU173" i="32"/>
  <c r="AV173" i="32"/>
  <c r="AW173" i="32"/>
  <c r="AX173" i="32"/>
  <c r="AY173" i="32"/>
  <c r="AZ173" i="32"/>
  <c r="BA173" i="32"/>
  <c r="BL173" i="32"/>
  <c r="BM173" i="32"/>
  <c r="BN173" i="32"/>
  <c r="BO173" i="32"/>
  <c r="BP173" i="32"/>
  <c r="BQ173" i="32"/>
  <c r="BR173" i="32"/>
  <c r="AD174" i="32"/>
  <c r="AE174" i="32"/>
  <c r="AF174" i="32"/>
  <c r="AG174" i="32"/>
  <c r="AH174" i="32"/>
  <c r="AI174" i="32"/>
  <c r="AJ174" i="32"/>
  <c r="AU174" i="32"/>
  <c r="AV174" i="32"/>
  <c r="AW174" i="32"/>
  <c r="AX174" i="32"/>
  <c r="AY174" i="32"/>
  <c r="AZ174" i="32"/>
  <c r="BA174" i="32"/>
  <c r="BL174" i="32"/>
  <c r="BM174" i="32"/>
  <c r="BN174" i="32"/>
  <c r="BO174" i="32"/>
  <c r="BP174" i="32"/>
  <c r="BQ174" i="32"/>
  <c r="BR174" i="32"/>
  <c r="AD175" i="32"/>
  <c r="AE175" i="32"/>
  <c r="AF175" i="32"/>
  <c r="AG175" i="32"/>
  <c r="AH175" i="32"/>
  <c r="AI175" i="32"/>
  <c r="AJ175" i="32"/>
  <c r="AU175" i="32"/>
  <c r="AV175" i="32"/>
  <c r="AW175" i="32"/>
  <c r="AX175" i="32"/>
  <c r="AY175" i="32"/>
  <c r="AZ175" i="32"/>
  <c r="BA175" i="32"/>
  <c r="BL175" i="32"/>
  <c r="BM175" i="32"/>
  <c r="BN175" i="32"/>
  <c r="BO175" i="32"/>
  <c r="BP175" i="32"/>
  <c r="BQ175" i="32"/>
  <c r="BR175" i="32"/>
  <c r="AD176" i="32"/>
  <c r="AE176" i="32"/>
  <c r="AF176" i="32"/>
  <c r="AG176" i="32"/>
  <c r="AH176" i="32"/>
  <c r="AI176" i="32"/>
  <c r="AJ176" i="32"/>
  <c r="AU176" i="32"/>
  <c r="AV176" i="32"/>
  <c r="AW176" i="32"/>
  <c r="AX176" i="32"/>
  <c r="AY176" i="32"/>
  <c r="AZ176" i="32"/>
  <c r="BA176" i="32"/>
  <c r="BL176" i="32"/>
  <c r="BM176" i="32"/>
  <c r="BN176" i="32"/>
  <c r="BO176" i="32"/>
  <c r="BP176" i="32"/>
  <c r="BQ176" i="32"/>
  <c r="BR176" i="32"/>
  <c r="AD177" i="32"/>
  <c r="AE177" i="32"/>
  <c r="AF177" i="32"/>
  <c r="AG177" i="32"/>
  <c r="AH177" i="32"/>
  <c r="AI177" i="32"/>
  <c r="AJ177" i="32"/>
  <c r="AU177" i="32"/>
  <c r="AV177" i="32"/>
  <c r="AW177" i="32"/>
  <c r="AX177" i="32"/>
  <c r="AY177" i="32"/>
  <c r="AZ177" i="32"/>
  <c r="BA177" i="32"/>
  <c r="BL177" i="32"/>
  <c r="BM177" i="32"/>
  <c r="BN177" i="32"/>
  <c r="BO177" i="32"/>
  <c r="BP177" i="32"/>
  <c r="BQ177" i="32"/>
  <c r="BR177" i="32"/>
  <c r="AD178" i="32"/>
  <c r="AE178" i="32"/>
  <c r="AF178" i="32"/>
  <c r="AG178" i="32"/>
  <c r="AH178" i="32"/>
  <c r="AI178" i="32"/>
  <c r="AJ178" i="32"/>
  <c r="AU178" i="32"/>
  <c r="AV178" i="32"/>
  <c r="AW178" i="32"/>
  <c r="AX178" i="32"/>
  <c r="AY178" i="32"/>
  <c r="AZ178" i="32"/>
  <c r="BA178" i="32"/>
  <c r="BL178" i="32"/>
  <c r="BM178" i="32"/>
  <c r="BN178" i="32"/>
  <c r="BO178" i="32"/>
  <c r="BP178" i="32"/>
  <c r="BQ178" i="32"/>
  <c r="BR178" i="32"/>
  <c r="AD179" i="32"/>
  <c r="AE179" i="32"/>
  <c r="AF179" i="32"/>
  <c r="AG179" i="32"/>
  <c r="AH179" i="32"/>
  <c r="AI179" i="32"/>
  <c r="AJ179" i="32"/>
  <c r="AU179" i="32"/>
  <c r="AV179" i="32"/>
  <c r="AW179" i="32"/>
  <c r="AX179" i="32"/>
  <c r="AY179" i="32"/>
  <c r="AZ179" i="32"/>
  <c r="BA179" i="32"/>
  <c r="BL179" i="32"/>
  <c r="BM179" i="32"/>
  <c r="BN179" i="32"/>
  <c r="BO179" i="32"/>
  <c r="BP179" i="32"/>
  <c r="BQ179" i="32"/>
  <c r="BR179" i="32"/>
  <c r="AD180" i="32"/>
  <c r="AE180" i="32"/>
  <c r="AF180" i="32"/>
  <c r="AG180" i="32"/>
  <c r="AH180" i="32"/>
  <c r="AI180" i="32"/>
  <c r="AJ180" i="32"/>
  <c r="AU180" i="32"/>
  <c r="AV180" i="32"/>
  <c r="AW180" i="32"/>
  <c r="AX180" i="32"/>
  <c r="AY180" i="32"/>
  <c r="AZ180" i="32"/>
  <c r="BA180" i="32"/>
  <c r="BL180" i="32"/>
  <c r="BM180" i="32"/>
  <c r="BN180" i="32"/>
  <c r="BO180" i="32"/>
  <c r="BP180" i="32"/>
  <c r="BQ180" i="32"/>
  <c r="BR180" i="32"/>
  <c r="AD181" i="32"/>
  <c r="AE181" i="32"/>
  <c r="AF181" i="32"/>
  <c r="AG181" i="32"/>
  <c r="AH181" i="32"/>
  <c r="AI181" i="32"/>
  <c r="AJ181" i="32"/>
  <c r="AU181" i="32"/>
  <c r="AV181" i="32"/>
  <c r="AW181" i="32"/>
  <c r="AX181" i="32"/>
  <c r="AY181" i="32"/>
  <c r="AZ181" i="32"/>
  <c r="BA181" i="32"/>
  <c r="BL181" i="32"/>
  <c r="BM181" i="32"/>
  <c r="BN181" i="32"/>
  <c r="BO181" i="32"/>
  <c r="BP181" i="32"/>
  <c r="BQ181" i="32"/>
  <c r="BR181" i="32"/>
  <c r="AD182" i="32"/>
  <c r="AE182" i="32"/>
  <c r="AF182" i="32"/>
  <c r="AG182" i="32"/>
  <c r="AH182" i="32"/>
  <c r="AI182" i="32"/>
  <c r="AJ182" i="32"/>
  <c r="AU182" i="32"/>
  <c r="AV182" i="32"/>
  <c r="AW182" i="32"/>
  <c r="AX182" i="32"/>
  <c r="AY182" i="32"/>
  <c r="AZ182" i="32"/>
  <c r="BA182" i="32"/>
  <c r="BL182" i="32"/>
  <c r="BM182" i="32"/>
  <c r="BN182" i="32"/>
  <c r="BO182" i="32"/>
  <c r="BP182" i="32"/>
  <c r="BQ182" i="32"/>
  <c r="BR182" i="32"/>
  <c r="AD183" i="32"/>
  <c r="AE183" i="32"/>
  <c r="AF183" i="32"/>
  <c r="AG183" i="32"/>
  <c r="AH183" i="32"/>
  <c r="AI183" i="32"/>
  <c r="AJ183" i="32"/>
  <c r="AU183" i="32"/>
  <c r="AV183" i="32"/>
  <c r="AW183" i="32"/>
  <c r="AX183" i="32"/>
  <c r="AY183" i="32"/>
  <c r="AZ183" i="32"/>
  <c r="BA183" i="32"/>
  <c r="BL183" i="32"/>
  <c r="BM183" i="32"/>
  <c r="BN183" i="32"/>
  <c r="BO183" i="32"/>
  <c r="BP183" i="32"/>
  <c r="BQ183" i="32"/>
  <c r="BR183" i="32"/>
  <c r="AD184" i="32"/>
  <c r="AE184" i="32"/>
  <c r="AF184" i="32"/>
  <c r="AG184" i="32"/>
  <c r="AH184" i="32"/>
  <c r="AI184" i="32"/>
  <c r="AJ184" i="32"/>
  <c r="AU184" i="32"/>
  <c r="AV184" i="32"/>
  <c r="AW184" i="32"/>
  <c r="AX184" i="32"/>
  <c r="AY184" i="32"/>
  <c r="AZ184" i="32"/>
  <c r="BA184" i="32"/>
  <c r="BL184" i="32"/>
  <c r="BM184" i="32"/>
  <c r="BN184" i="32"/>
  <c r="BO184" i="32"/>
  <c r="BP184" i="32"/>
  <c r="BQ184" i="32"/>
  <c r="BR184" i="32"/>
  <c r="AD185" i="32"/>
  <c r="AE185" i="32"/>
  <c r="AF185" i="32"/>
  <c r="AG185" i="32"/>
  <c r="AH185" i="32"/>
  <c r="AI185" i="32"/>
  <c r="AJ185" i="32"/>
  <c r="AU185" i="32"/>
  <c r="AV185" i="32"/>
  <c r="AW185" i="32"/>
  <c r="AX185" i="32"/>
  <c r="AY185" i="32"/>
  <c r="AZ185" i="32"/>
  <c r="BA185" i="32"/>
  <c r="BL185" i="32"/>
  <c r="BM185" i="32"/>
  <c r="BN185" i="32"/>
  <c r="BO185" i="32"/>
  <c r="BP185" i="32"/>
  <c r="BQ185" i="32"/>
  <c r="BR185" i="32"/>
  <c r="AD186" i="32"/>
  <c r="AE186" i="32"/>
  <c r="AF186" i="32"/>
  <c r="AG186" i="32"/>
  <c r="AH186" i="32"/>
  <c r="AI186" i="32"/>
  <c r="AJ186" i="32"/>
  <c r="AU186" i="32"/>
  <c r="AV186" i="32"/>
  <c r="AW186" i="32"/>
  <c r="AX186" i="32"/>
  <c r="AY186" i="32"/>
  <c r="AZ186" i="32"/>
  <c r="BA186" i="32"/>
  <c r="BL186" i="32"/>
  <c r="BM186" i="32"/>
  <c r="BN186" i="32"/>
  <c r="BO186" i="32"/>
  <c r="BP186" i="32"/>
  <c r="BQ186" i="32"/>
  <c r="BR186" i="32"/>
  <c r="AD187" i="32"/>
  <c r="AE187" i="32"/>
  <c r="AF187" i="32"/>
  <c r="AG187" i="32"/>
  <c r="AH187" i="32"/>
  <c r="AI187" i="32"/>
  <c r="AJ187" i="32"/>
  <c r="AU187" i="32"/>
  <c r="AV187" i="32"/>
  <c r="AW187" i="32"/>
  <c r="AX187" i="32"/>
  <c r="AY187" i="32"/>
  <c r="AZ187" i="32"/>
  <c r="BA187" i="32"/>
  <c r="BL187" i="32"/>
  <c r="BM187" i="32"/>
  <c r="BN187" i="32"/>
  <c r="BO187" i="32"/>
  <c r="BP187" i="32"/>
  <c r="BQ187" i="32"/>
  <c r="BR187" i="32"/>
  <c r="AD188" i="32"/>
  <c r="AE188" i="32"/>
  <c r="AF188" i="32"/>
  <c r="AG188" i="32"/>
  <c r="AH188" i="32"/>
  <c r="AI188" i="32"/>
  <c r="AJ188" i="32"/>
  <c r="AU188" i="32"/>
  <c r="AV188" i="32"/>
  <c r="AW188" i="32"/>
  <c r="AX188" i="32"/>
  <c r="AY188" i="32"/>
  <c r="AZ188" i="32"/>
  <c r="BA188" i="32"/>
  <c r="BL188" i="32"/>
  <c r="BM188" i="32"/>
  <c r="BN188" i="32"/>
  <c r="BO188" i="32"/>
  <c r="BP188" i="32"/>
  <c r="BQ188" i="32"/>
  <c r="BR188" i="32"/>
  <c r="AD191" i="32"/>
  <c r="AE191" i="32"/>
  <c r="AF191" i="32"/>
  <c r="AG191" i="32"/>
  <c r="AH191" i="32"/>
  <c r="AI191" i="32"/>
  <c r="AJ191" i="32"/>
  <c r="AU191" i="32"/>
  <c r="AV191" i="32"/>
  <c r="AW191" i="32"/>
  <c r="AX191" i="32"/>
  <c r="AY191" i="32"/>
  <c r="AZ191" i="32"/>
  <c r="BA191" i="32"/>
  <c r="BL191" i="32"/>
  <c r="BM191" i="32"/>
  <c r="BN191" i="32"/>
  <c r="BO191" i="32"/>
  <c r="BP191" i="32"/>
  <c r="BQ191" i="32"/>
  <c r="BR191" i="32"/>
  <c r="AD192" i="32"/>
  <c r="AE192" i="32"/>
  <c r="AF192" i="32"/>
  <c r="AG192" i="32"/>
  <c r="AH192" i="32"/>
  <c r="AI192" i="32"/>
  <c r="AJ192" i="32"/>
  <c r="AU192" i="32"/>
  <c r="AV192" i="32"/>
  <c r="AW192" i="32"/>
  <c r="AX192" i="32"/>
  <c r="AY192" i="32"/>
  <c r="AZ192" i="32"/>
  <c r="BA192" i="32"/>
  <c r="BL192" i="32"/>
  <c r="BM192" i="32"/>
  <c r="BN192" i="32"/>
  <c r="BO192" i="32"/>
  <c r="BP192" i="32"/>
  <c r="BQ192" i="32"/>
  <c r="BR192" i="32"/>
  <c r="AD193" i="32"/>
  <c r="AE193" i="32"/>
  <c r="AF193" i="32"/>
  <c r="AG193" i="32"/>
  <c r="AH193" i="32"/>
  <c r="AI193" i="32"/>
  <c r="AJ193" i="32"/>
  <c r="AU193" i="32"/>
  <c r="AV193" i="32"/>
  <c r="AW193" i="32"/>
  <c r="AX193" i="32"/>
  <c r="AY193" i="32"/>
  <c r="AZ193" i="32"/>
  <c r="BA193" i="32"/>
  <c r="BL193" i="32"/>
  <c r="BM193" i="32"/>
  <c r="BN193" i="32"/>
  <c r="BO193" i="32"/>
  <c r="BP193" i="32"/>
  <c r="BQ193" i="32"/>
  <c r="BR193" i="32"/>
  <c r="AD194" i="32"/>
  <c r="AE194" i="32"/>
  <c r="AF194" i="32"/>
  <c r="AG194" i="32"/>
  <c r="AH194" i="32"/>
  <c r="AI194" i="32"/>
  <c r="AJ194" i="32"/>
  <c r="AU194" i="32"/>
  <c r="AV194" i="32"/>
  <c r="AW194" i="32"/>
  <c r="AX194" i="32"/>
  <c r="AY194" i="32"/>
  <c r="AZ194" i="32"/>
  <c r="BA194" i="32"/>
  <c r="BL194" i="32"/>
  <c r="BM194" i="32"/>
  <c r="BN194" i="32"/>
  <c r="BO194" i="32"/>
  <c r="BP194" i="32"/>
  <c r="BQ194" i="32"/>
  <c r="BR194" i="32"/>
  <c r="AD195" i="32"/>
  <c r="AE195" i="32"/>
  <c r="AF195" i="32"/>
  <c r="AG195" i="32"/>
  <c r="AH195" i="32"/>
  <c r="AI195" i="32"/>
  <c r="AJ195" i="32"/>
  <c r="AU195" i="32"/>
  <c r="AV195" i="32"/>
  <c r="AW195" i="32"/>
  <c r="AX195" i="32"/>
  <c r="AY195" i="32"/>
  <c r="AZ195" i="32"/>
  <c r="BA195" i="32"/>
  <c r="BL195" i="32"/>
  <c r="BM195" i="32"/>
  <c r="BN195" i="32"/>
  <c r="BO195" i="32"/>
  <c r="BP195" i="32"/>
  <c r="BQ195" i="32"/>
  <c r="BR195" i="32"/>
  <c r="AD196" i="32"/>
  <c r="AE196" i="32"/>
  <c r="AF196" i="32"/>
  <c r="AG196" i="32"/>
  <c r="AH196" i="32"/>
  <c r="AI196" i="32"/>
  <c r="AJ196" i="32"/>
  <c r="AU196" i="32"/>
  <c r="AV196" i="32"/>
  <c r="AW196" i="32"/>
  <c r="AX196" i="32"/>
  <c r="AY196" i="32"/>
  <c r="AZ196" i="32"/>
  <c r="BA196" i="32"/>
  <c r="BL196" i="32"/>
  <c r="BM196" i="32"/>
  <c r="BN196" i="32"/>
  <c r="BO196" i="32"/>
  <c r="BP196" i="32"/>
  <c r="BQ196" i="32"/>
  <c r="BR196" i="32"/>
  <c r="AD197" i="32"/>
  <c r="AE197" i="32"/>
  <c r="AF197" i="32"/>
  <c r="AG197" i="32"/>
  <c r="AH197" i="32"/>
  <c r="AI197" i="32"/>
  <c r="AJ197" i="32"/>
  <c r="AU197" i="32"/>
  <c r="AV197" i="32"/>
  <c r="AW197" i="32"/>
  <c r="AX197" i="32"/>
  <c r="AY197" i="32"/>
  <c r="AZ197" i="32"/>
  <c r="BA197" i="32"/>
  <c r="BL197" i="32"/>
  <c r="BM197" i="32"/>
  <c r="BN197" i="32"/>
  <c r="BO197" i="32"/>
  <c r="BP197" i="32"/>
  <c r="BQ197" i="32"/>
  <c r="BR197" i="32"/>
  <c r="AD198" i="32"/>
  <c r="AE198" i="32"/>
  <c r="AF198" i="32"/>
  <c r="AG198" i="32"/>
  <c r="AH198" i="32"/>
  <c r="AI198" i="32"/>
  <c r="AJ198" i="32"/>
  <c r="AU198" i="32"/>
  <c r="AV198" i="32"/>
  <c r="AW198" i="32"/>
  <c r="AX198" i="32"/>
  <c r="AY198" i="32"/>
  <c r="AZ198" i="32"/>
  <c r="BA198" i="32"/>
  <c r="BL198" i="32"/>
  <c r="BM198" i="32"/>
  <c r="BN198" i="32"/>
  <c r="BO198" i="32"/>
  <c r="BP198" i="32"/>
  <c r="BQ198" i="32"/>
  <c r="BR198" i="32"/>
  <c r="AD199" i="32"/>
  <c r="AE199" i="32"/>
  <c r="AF199" i="32"/>
  <c r="AG199" i="32"/>
  <c r="AH199" i="32"/>
  <c r="AI199" i="32"/>
  <c r="AJ199" i="32"/>
  <c r="AU199" i="32"/>
  <c r="AV199" i="32"/>
  <c r="AW199" i="32"/>
  <c r="AX199" i="32"/>
  <c r="AY199" i="32"/>
  <c r="AZ199" i="32"/>
  <c r="BA199" i="32"/>
  <c r="BL199" i="32"/>
  <c r="BM199" i="32"/>
  <c r="BN199" i="32"/>
  <c r="BO199" i="32"/>
  <c r="BP199" i="32"/>
  <c r="BQ199" i="32"/>
  <c r="BR199" i="32"/>
  <c r="AD200" i="32"/>
  <c r="AE200" i="32"/>
  <c r="AF200" i="32"/>
  <c r="AG200" i="32"/>
  <c r="AH200" i="32"/>
  <c r="AI200" i="32"/>
  <c r="AJ200" i="32"/>
  <c r="AU200" i="32"/>
  <c r="AV200" i="32"/>
  <c r="AW200" i="32"/>
  <c r="AX200" i="32"/>
  <c r="AY200" i="32"/>
  <c r="AZ200" i="32"/>
  <c r="BA200" i="32"/>
  <c r="BL200" i="32"/>
  <c r="BM200" i="32"/>
  <c r="BN200" i="32"/>
  <c r="BO200" i="32"/>
  <c r="BP200" i="32"/>
  <c r="BQ200" i="32"/>
  <c r="BR200" i="32"/>
  <c r="AD201" i="32"/>
  <c r="AE201" i="32"/>
  <c r="AF201" i="32"/>
  <c r="AG201" i="32"/>
  <c r="AH201" i="32"/>
  <c r="AI201" i="32"/>
  <c r="AJ201" i="32"/>
  <c r="AU201" i="32"/>
  <c r="AV201" i="32"/>
  <c r="AW201" i="32"/>
  <c r="AX201" i="32"/>
  <c r="AY201" i="32"/>
  <c r="AZ201" i="32"/>
  <c r="BA201" i="32"/>
  <c r="BL201" i="32"/>
  <c r="BM201" i="32"/>
  <c r="BN201" i="32"/>
  <c r="BO201" i="32"/>
  <c r="BP201" i="32"/>
  <c r="BQ201" i="32"/>
  <c r="BR201" i="32"/>
  <c r="AD202" i="32"/>
  <c r="AE202" i="32"/>
  <c r="AF202" i="32"/>
  <c r="AG202" i="32"/>
  <c r="AH202" i="32"/>
  <c r="AI202" i="32"/>
  <c r="AJ202" i="32"/>
  <c r="AU202" i="32"/>
  <c r="AV202" i="32"/>
  <c r="AW202" i="32"/>
  <c r="AX202" i="32"/>
  <c r="AY202" i="32"/>
  <c r="AZ202" i="32"/>
  <c r="BA202" i="32"/>
  <c r="BL202" i="32"/>
  <c r="BM202" i="32"/>
  <c r="BN202" i="32"/>
  <c r="BO202" i="32"/>
  <c r="BP202" i="32"/>
  <c r="BQ202" i="32"/>
  <c r="BR202" i="32"/>
  <c r="AD203" i="32"/>
  <c r="AE203" i="32"/>
  <c r="AF203" i="32"/>
  <c r="AG203" i="32"/>
  <c r="AH203" i="32"/>
  <c r="AI203" i="32"/>
  <c r="AJ203" i="32"/>
  <c r="AU203" i="32"/>
  <c r="AV203" i="32"/>
  <c r="AW203" i="32"/>
  <c r="AX203" i="32"/>
  <c r="AY203" i="32"/>
  <c r="AZ203" i="32"/>
  <c r="BA203" i="32"/>
  <c r="BL203" i="32"/>
  <c r="BM203" i="32"/>
  <c r="BN203" i="32"/>
  <c r="BO203" i="32"/>
  <c r="BP203" i="32"/>
  <c r="BQ203" i="32"/>
  <c r="BR203" i="32"/>
  <c r="AD204" i="32"/>
  <c r="AE204" i="32"/>
  <c r="AF204" i="32"/>
  <c r="AG204" i="32"/>
  <c r="AH204" i="32"/>
  <c r="AI204" i="32"/>
  <c r="AJ204" i="32"/>
  <c r="AU204" i="32"/>
  <c r="AV204" i="32"/>
  <c r="AW204" i="32"/>
  <c r="AX204" i="32"/>
  <c r="AY204" i="32"/>
  <c r="AZ204" i="32"/>
  <c r="BA204" i="32"/>
  <c r="BL204" i="32"/>
  <c r="BM204" i="32"/>
  <c r="BN204" i="32"/>
  <c r="BO204" i="32"/>
  <c r="BP204" i="32"/>
  <c r="BQ204" i="32"/>
  <c r="BR204" i="32"/>
  <c r="AD205" i="32"/>
  <c r="AE205" i="32"/>
  <c r="AF205" i="32"/>
  <c r="AG205" i="32"/>
  <c r="AH205" i="32"/>
  <c r="AI205" i="32"/>
  <c r="AJ205" i="32"/>
  <c r="AU205" i="32"/>
  <c r="AV205" i="32"/>
  <c r="AW205" i="32"/>
  <c r="AX205" i="32"/>
  <c r="AY205" i="32"/>
  <c r="AZ205" i="32"/>
  <c r="BA205" i="32"/>
  <c r="BL205" i="32"/>
  <c r="BM205" i="32"/>
  <c r="BN205" i="32"/>
  <c r="BO205" i="32"/>
  <c r="BP205" i="32"/>
  <c r="BQ205" i="32"/>
  <c r="BR205" i="32"/>
  <c r="AD206" i="32"/>
  <c r="AE206" i="32"/>
  <c r="AF206" i="32"/>
  <c r="AG206" i="32"/>
  <c r="AH206" i="32"/>
  <c r="AI206" i="32"/>
  <c r="AJ206" i="32"/>
  <c r="AU206" i="32"/>
  <c r="AV206" i="32"/>
  <c r="AW206" i="32"/>
  <c r="AX206" i="32"/>
  <c r="AY206" i="32"/>
  <c r="AZ206" i="32"/>
  <c r="BA206" i="32"/>
  <c r="BL206" i="32"/>
  <c r="BM206" i="32"/>
  <c r="BN206" i="32"/>
  <c r="BO206" i="32"/>
  <c r="BP206" i="32"/>
  <c r="BQ206" i="32"/>
  <c r="BR206" i="32"/>
  <c r="AD207" i="32"/>
  <c r="AE207" i="32"/>
  <c r="AF207" i="32"/>
  <c r="AG207" i="32"/>
  <c r="AH207" i="32"/>
  <c r="AI207" i="32"/>
  <c r="AJ207" i="32"/>
  <c r="AU207" i="32"/>
  <c r="AV207" i="32"/>
  <c r="AW207" i="32"/>
  <c r="AX207" i="32"/>
  <c r="AY207" i="32"/>
  <c r="AZ207" i="32"/>
  <c r="BA207" i="32"/>
  <c r="BL207" i="32"/>
  <c r="BM207" i="32"/>
  <c r="BN207" i="32"/>
  <c r="BO207" i="32"/>
  <c r="BP207" i="32"/>
  <c r="BQ207" i="32"/>
  <c r="BR207" i="32"/>
  <c r="AD208" i="32"/>
  <c r="AE208" i="32"/>
  <c r="AF208" i="32"/>
  <c r="AG208" i="32"/>
  <c r="AH208" i="32"/>
  <c r="AI208" i="32"/>
  <c r="AJ208" i="32"/>
  <c r="AU208" i="32"/>
  <c r="AV208" i="32"/>
  <c r="AW208" i="32"/>
  <c r="AX208" i="32"/>
  <c r="AY208" i="32"/>
  <c r="AZ208" i="32"/>
  <c r="BA208" i="32"/>
  <c r="BL208" i="32"/>
  <c r="BM208" i="32"/>
  <c r="BN208" i="32"/>
  <c r="BO208" i="32"/>
  <c r="BP208" i="32"/>
  <c r="BQ208" i="32"/>
  <c r="BR208" i="32"/>
  <c r="AD209" i="32"/>
  <c r="AE209" i="32"/>
  <c r="AF209" i="32"/>
  <c r="AG209" i="32"/>
  <c r="AH209" i="32"/>
  <c r="AI209" i="32"/>
  <c r="AJ209" i="32"/>
  <c r="AU209" i="32"/>
  <c r="AV209" i="32"/>
  <c r="AW209" i="32"/>
  <c r="AX209" i="32"/>
  <c r="AY209" i="32"/>
  <c r="AZ209" i="32"/>
  <c r="BA209" i="32"/>
  <c r="BL209" i="32"/>
  <c r="BM209" i="32"/>
  <c r="BN209" i="32"/>
  <c r="BO209" i="32"/>
  <c r="BP209" i="32"/>
  <c r="BQ209" i="32"/>
  <c r="BR209" i="32"/>
  <c r="AD210" i="32"/>
  <c r="AE210" i="32"/>
  <c r="AF210" i="32"/>
  <c r="AG210" i="32"/>
  <c r="AH210" i="32"/>
  <c r="AI210" i="32"/>
  <c r="AJ210" i="32"/>
  <c r="AU210" i="32"/>
  <c r="AV210" i="32"/>
  <c r="AW210" i="32"/>
  <c r="AX210" i="32"/>
  <c r="AY210" i="32"/>
  <c r="AZ210" i="32"/>
  <c r="BA210" i="32"/>
  <c r="BL210" i="32"/>
  <c r="BM210" i="32"/>
  <c r="BN210" i="32"/>
  <c r="BO210" i="32"/>
  <c r="BP210" i="32"/>
  <c r="BQ210" i="32"/>
  <c r="BR210" i="32"/>
  <c r="AD211" i="32"/>
  <c r="AE211" i="32"/>
  <c r="AF211" i="32"/>
  <c r="AG211" i="32"/>
  <c r="AH211" i="32"/>
  <c r="AI211" i="32"/>
  <c r="AJ211" i="32"/>
  <c r="AU211" i="32"/>
  <c r="AV211" i="32"/>
  <c r="AW211" i="32"/>
  <c r="AX211" i="32"/>
  <c r="AY211" i="32"/>
  <c r="AZ211" i="32"/>
  <c r="BA211" i="32"/>
  <c r="BL211" i="32"/>
  <c r="BM211" i="32"/>
  <c r="BN211" i="32"/>
  <c r="BO211" i="32"/>
  <c r="BP211" i="32"/>
  <c r="BQ211" i="32"/>
  <c r="BR211" i="32"/>
  <c r="AD212" i="32"/>
  <c r="AE212" i="32"/>
  <c r="AF212" i="32"/>
  <c r="AG212" i="32"/>
  <c r="AH212" i="32"/>
  <c r="AI212" i="32"/>
  <c r="AJ212" i="32"/>
  <c r="AU212" i="32"/>
  <c r="AV212" i="32"/>
  <c r="AW212" i="32"/>
  <c r="AX212" i="32"/>
  <c r="AY212" i="32"/>
  <c r="AZ212" i="32"/>
  <c r="BA212" i="32"/>
  <c r="BL212" i="32"/>
  <c r="BM212" i="32"/>
  <c r="BN212" i="32"/>
  <c r="BO212" i="32"/>
  <c r="BP212" i="32"/>
  <c r="BQ212" i="32"/>
  <c r="BR212" i="32"/>
  <c r="AD213" i="32"/>
  <c r="AE213" i="32"/>
  <c r="AF213" i="32"/>
  <c r="AG213" i="32"/>
  <c r="AH213" i="32"/>
  <c r="AI213" i="32"/>
  <c r="AJ213" i="32"/>
  <c r="AU213" i="32"/>
  <c r="AV213" i="32"/>
  <c r="AW213" i="32"/>
  <c r="AX213" i="32"/>
  <c r="AY213" i="32"/>
  <c r="AZ213" i="32"/>
  <c r="BA213" i="32"/>
  <c r="BL213" i="32"/>
  <c r="BM213" i="32"/>
  <c r="BN213" i="32"/>
  <c r="BO213" i="32"/>
  <c r="BP213" i="32"/>
  <c r="BQ213" i="32"/>
  <c r="BR213" i="32"/>
  <c r="AD214" i="32"/>
  <c r="AE214" i="32"/>
  <c r="AF214" i="32"/>
  <c r="AG214" i="32"/>
  <c r="AH214" i="32"/>
  <c r="AI214" i="32"/>
  <c r="AJ214" i="32"/>
  <c r="AU214" i="32"/>
  <c r="AV214" i="32"/>
  <c r="AW214" i="32"/>
  <c r="AX214" i="32"/>
  <c r="AY214" i="32"/>
  <c r="AZ214" i="32"/>
  <c r="BA214" i="32"/>
  <c r="BL214" i="32"/>
  <c r="BM214" i="32"/>
  <c r="BN214" i="32"/>
  <c r="BO214" i="32"/>
  <c r="BP214" i="32"/>
  <c r="BQ214" i="32"/>
  <c r="BR214" i="32"/>
  <c r="AD215" i="32"/>
  <c r="AE215" i="32"/>
  <c r="AF215" i="32"/>
  <c r="AG215" i="32"/>
  <c r="AH215" i="32"/>
  <c r="AI215" i="32"/>
  <c r="AJ215" i="32"/>
  <c r="AU215" i="32"/>
  <c r="AV215" i="32"/>
  <c r="AW215" i="32"/>
  <c r="AX215" i="32"/>
  <c r="AY215" i="32"/>
  <c r="AZ215" i="32"/>
  <c r="BA215" i="32"/>
  <c r="BL215" i="32"/>
  <c r="BM215" i="32"/>
  <c r="BN215" i="32"/>
  <c r="BO215" i="32"/>
  <c r="BP215" i="32"/>
  <c r="BQ215" i="32"/>
  <c r="BR215" i="32"/>
  <c r="AD216" i="32"/>
  <c r="AE216" i="32"/>
  <c r="AF216" i="32"/>
  <c r="AG216" i="32"/>
  <c r="AH216" i="32"/>
  <c r="AI216" i="32"/>
  <c r="AJ216" i="32"/>
  <c r="AU216" i="32"/>
  <c r="AV216" i="32"/>
  <c r="AW216" i="32"/>
  <c r="AX216" i="32"/>
  <c r="AY216" i="32"/>
  <c r="AZ216" i="32"/>
  <c r="BA216" i="32"/>
  <c r="BL216" i="32"/>
  <c r="BM216" i="32"/>
  <c r="BN216" i="32"/>
  <c r="BO216" i="32"/>
  <c r="BP216" i="32"/>
  <c r="BQ216" i="32"/>
  <c r="BR216" i="32"/>
  <c r="AD217" i="32"/>
  <c r="AE217" i="32"/>
  <c r="AF217" i="32"/>
  <c r="AG217" i="32"/>
  <c r="AH217" i="32"/>
  <c r="AI217" i="32"/>
  <c r="AJ217" i="32"/>
  <c r="AU217" i="32"/>
  <c r="AV217" i="32"/>
  <c r="AW217" i="32"/>
  <c r="AX217" i="32"/>
  <c r="AY217" i="32"/>
  <c r="AZ217" i="32"/>
  <c r="BA217" i="32"/>
  <c r="BL217" i="32"/>
  <c r="BM217" i="32"/>
  <c r="BN217" i="32"/>
  <c r="BO217" i="32"/>
  <c r="BP217" i="32"/>
  <c r="BQ217" i="32"/>
  <c r="BR217" i="32"/>
  <c r="AD218" i="32"/>
  <c r="AE218" i="32"/>
  <c r="AF218" i="32"/>
  <c r="AG218" i="32"/>
  <c r="AH218" i="32"/>
  <c r="AI218" i="32"/>
  <c r="AJ218" i="32"/>
  <c r="AU218" i="32"/>
  <c r="AV218" i="32"/>
  <c r="AW218" i="32"/>
  <c r="AX218" i="32"/>
  <c r="AY218" i="32"/>
  <c r="AZ218" i="32"/>
  <c r="BA218" i="32"/>
  <c r="BL218" i="32"/>
  <c r="BM218" i="32"/>
  <c r="BN218" i="32"/>
  <c r="BO218" i="32"/>
  <c r="BP218" i="32"/>
  <c r="BQ218" i="32"/>
  <c r="BR218" i="32"/>
  <c r="AD219" i="32"/>
  <c r="AE219" i="32"/>
  <c r="AF219" i="32"/>
  <c r="AG219" i="32"/>
  <c r="AH219" i="32"/>
  <c r="AI219" i="32"/>
  <c r="AJ219" i="32"/>
  <c r="AU219" i="32"/>
  <c r="AV219" i="32"/>
  <c r="AW219" i="32"/>
  <c r="AX219" i="32"/>
  <c r="AY219" i="32"/>
  <c r="AZ219" i="32"/>
  <c r="BA219" i="32"/>
  <c r="BL219" i="32"/>
  <c r="BM219" i="32"/>
  <c r="BN219" i="32"/>
  <c r="BO219" i="32"/>
  <c r="BP219" i="32"/>
  <c r="BQ219" i="32"/>
  <c r="BR219" i="32"/>
  <c r="AD220" i="32"/>
  <c r="AE220" i="32"/>
  <c r="AF220" i="32"/>
  <c r="AG220" i="32"/>
  <c r="AH220" i="32"/>
  <c r="AI220" i="32"/>
  <c r="AJ220" i="32"/>
  <c r="AU220" i="32"/>
  <c r="AV220" i="32"/>
  <c r="AW220" i="32"/>
  <c r="AX220" i="32"/>
  <c r="AY220" i="32"/>
  <c r="AZ220" i="32"/>
  <c r="BA220" i="32"/>
  <c r="BL220" i="32"/>
  <c r="BM220" i="32"/>
  <c r="BN220" i="32"/>
  <c r="BO220" i="32"/>
  <c r="BP220" i="32"/>
  <c r="BQ220" i="32"/>
  <c r="BR220" i="32"/>
  <c r="AD221" i="32"/>
  <c r="AE221" i="32"/>
  <c r="AF221" i="32"/>
  <c r="AG221" i="32"/>
  <c r="AH221" i="32"/>
  <c r="AI221" i="32"/>
  <c r="AJ221" i="32"/>
  <c r="AU221" i="32"/>
  <c r="AV221" i="32"/>
  <c r="AW221" i="32"/>
  <c r="AX221" i="32"/>
  <c r="AY221" i="32"/>
  <c r="AZ221" i="32"/>
  <c r="BA221" i="32"/>
  <c r="BL221" i="32"/>
  <c r="BM221" i="32"/>
  <c r="BN221" i="32"/>
  <c r="BO221" i="32"/>
  <c r="BP221" i="32"/>
  <c r="BQ221" i="32"/>
  <c r="BR221" i="32"/>
  <c r="AD222" i="32"/>
  <c r="AE222" i="32"/>
  <c r="AF222" i="32"/>
  <c r="AG222" i="32"/>
  <c r="AH222" i="32"/>
  <c r="AI222" i="32"/>
  <c r="AJ222" i="32"/>
  <c r="AU222" i="32"/>
  <c r="AV222" i="32"/>
  <c r="AW222" i="32"/>
  <c r="AX222" i="32"/>
  <c r="AY222" i="32"/>
  <c r="AZ222" i="32"/>
  <c r="BA222" i="32"/>
  <c r="BL222" i="32"/>
  <c r="BM222" i="32"/>
  <c r="BN222" i="32"/>
  <c r="BO222" i="32"/>
  <c r="BP222" i="32"/>
  <c r="BQ222" i="32"/>
  <c r="BR222" i="32"/>
  <c r="AD223" i="32"/>
  <c r="AE223" i="32"/>
  <c r="AF223" i="32"/>
  <c r="AG223" i="32"/>
  <c r="AH223" i="32"/>
  <c r="AI223" i="32"/>
  <c r="AJ223" i="32"/>
  <c r="AU223" i="32"/>
  <c r="AV223" i="32"/>
  <c r="AW223" i="32"/>
  <c r="AX223" i="32"/>
  <c r="AY223" i="32"/>
  <c r="AZ223" i="32"/>
  <c r="BA223" i="32"/>
  <c r="BL223" i="32"/>
  <c r="BM223" i="32"/>
  <c r="BN223" i="32"/>
  <c r="BO223" i="32"/>
  <c r="BP223" i="32"/>
  <c r="BQ223" i="32"/>
  <c r="BR223" i="32"/>
  <c r="AD224" i="32"/>
  <c r="AE224" i="32"/>
  <c r="AF224" i="32"/>
  <c r="AG224" i="32"/>
  <c r="AH224" i="32"/>
  <c r="AI224" i="32"/>
  <c r="AJ224" i="32"/>
  <c r="AU224" i="32"/>
  <c r="AV224" i="32"/>
  <c r="AW224" i="32"/>
  <c r="AX224" i="32"/>
  <c r="AY224" i="32"/>
  <c r="AZ224" i="32"/>
  <c r="BA224" i="32"/>
  <c r="BL224" i="32"/>
  <c r="BM224" i="32"/>
  <c r="BN224" i="32"/>
  <c r="BO224" i="32"/>
  <c r="BP224" i="32"/>
  <c r="BQ224" i="32"/>
  <c r="BR224" i="32"/>
  <c r="AD225" i="32"/>
  <c r="AE225" i="32"/>
  <c r="AF225" i="32"/>
  <c r="AG225" i="32"/>
  <c r="AH225" i="32"/>
  <c r="AI225" i="32"/>
  <c r="AJ225" i="32"/>
  <c r="AU225" i="32"/>
  <c r="AV225" i="32"/>
  <c r="AW225" i="32"/>
  <c r="AX225" i="32"/>
  <c r="AY225" i="32"/>
  <c r="AZ225" i="32"/>
  <c r="BA225" i="32"/>
  <c r="BL225" i="32"/>
  <c r="BM225" i="32"/>
  <c r="BN225" i="32"/>
  <c r="BO225" i="32"/>
  <c r="BP225" i="32"/>
  <c r="BQ225" i="32"/>
  <c r="BR225" i="32"/>
  <c r="AD226" i="32"/>
  <c r="AE226" i="32"/>
  <c r="AF226" i="32"/>
  <c r="AG226" i="32"/>
  <c r="AH226" i="32"/>
  <c r="AI226" i="32"/>
  <c r="AJ226" i="32"/>
  <c r="AU226" i="32"/>
  <c r="AV226" i="32"/>
  <c r="AW226" i="32"/>
  <c r="AX226" i="32"/>
  <c r="AY226" i="32"/>
  <c r="AZ226" i="32"/>
  <c r="BA226" i="32"/>
  <c r="BL226" i="32"/>
  <c r="BM226" i="32"/>
  <c r="BN226" i="32"/>
  <c r="BO226" i="32"/>
  <c r="BP226" i="32"/>
  <c r="BQ226" i="32"/>
  <c r="BR226" i="32"/>
  <c r="AD227" i="32"/>
  <c r="AE227" i="32"/>
  <c r="AF227" i="32"/>
  <c r="AG227" i="32"/>
  <c r="AH227" i="32"/>
  <c r="AI227" i="32"/>
  <c r="AJ227" i="32"/>
  <c r="AU227" i="32"/>
  <c r="AV227" i="32"/>
  <c r="AW227" i="32"/>
  <c r="AX227" i="32"/>
  <c r="AY227" i="32"/>
  <c r="AZ227" i="32"/>
  <c r="BA227" i="32"/>
  <c r="BL227" i="32"/>
  <c r="BM227" i="32"/>
  <c r="BN227" i="32"/>
  <c r="BO227" i="32"/>
  <c r="BP227" i="32"/>
  <c r="BQ227" i="32"/>
  <c r="BR227" i="32"/>
  <c r="AD228" i="32"/>
  <c r="AE228" i="32"/>
  <c r="AF228" i="32"/>
  <c r="AG228" i="32"/>
  <c r="AH228" i="32"/>
  <c r="AI228" i="32"/>
  <c r="AJ228" i="32"/>
  <c r="AU228" i="32"/>
  <c r="AV228" i="32"/>
  <c r="AW228" i="32"/>
  <c r="AX228" i="32"/>
  <c r="AY228" i="32"/>
  <c r="AZ228" i="32"/>
  <c r="BA228" i="32"/>
  <c r="BL228" i="32"/>
  <c r="BM228" i="32"/>
  <c r="BN228" i="32"/>
  <c r="BO228" i="32"/>
  <c r="BP228" i="32"/>
  <c r="BQ228" i="32"/>
  <c r="BR228" i="32"/>
  <c r="AD229" i="32"/>
  <c r="AE229" i="32"/>
  <c r="AF229" i="32"/>
  <c r="AG229" i="32"/>
  <c r="AH229" i="32"/>
  <c r="AI229" i="32"/>
  <c r="AJ229" i="32"/>
  <c r="AU229" i="32"/>
  <c r="AV229" i="32"/>
  <c r="AW229" i="32"/>
  <c r="AX229" i="32"/>
  <c r="AY229" i="32"/>
  <c r="AZ229" i="32"/>
  <c r="BA229" i="32"/>
  <c r="BL229" i="32"/>
  <c r="BM229" i="32"/>
  <c r="BN229" i="32"/>
  <c r="BO229" i="32"/>
  <c r="BP229" i="32"/>
  <c r="BQ229" i="32"/>
  <c r="BR229" i="32"/>
  <c r="AD230" i="32"/>
  <c r="AE230" i="32"/>
  <c r="AF230" i="32"/>
  <c r="AG230" i="32"/>
  <c r="AH230" i="32"/>
  <c r="AI230" i="32"/>
  <c r="AJ230" i="32"/>
  <c r="AU230" i="32"/>
  <c r="AV230" i="32"/>
  <c r="AW230" i="32"/>
  <c r="AX230" i="32"/>
  <c r="AY230" i="32"/>
  <c r="AZ230" i="32"/>
  <c r="BA230" i="32"/>
  <c r="BL230" i="32"/>
  <c r="BM230" i="32"/>
  <c r="BN230" i="32"/>
  <c r="BO230" i="32"/>
  <c r="BP230" i="32"/>
  <c r="BQ230" i="32"/>
  <c r="BR230" i="32"/>
  <c r="AD231" i="32"/>
  <c r="AE231" i="32"/>
  <c r="AF231" i="32"/>
  <c r="AG231" i="32"/>
  <c r="AH231" i="32"/>
  <c r="AI231" i="32"/>
  <c r="AJ231" i="32"/>
  <c r="AU231" i="32"/>
  <c r="AV231" i="32"/>
  <c r="AW231" i="32"/>
  <c r="AX231" i="32"/>
  <c r="AY231" i="32"/>
  <c r="AZ231" i="32"/>
  <c r="BA231" i="32"/>
  <c r="BL231" i="32"/>
  <c r="BM231" i="32"/>
  <c r="BN231" i="32"/>
  <c r="BO231" i="32"/>
  <c r="BP231" i="32"/>
  <c r="BQ231" i="32"/>
  <c r="BR231" i="32"/>
  <c r="AD232" i="32"/>
  <c r="AE232" i="32"/>
  <c r="AF232" i="32"/>
  <c r="AG232" i="32"/>
  <c r="AH232" i="32"/>
  <c r="AI232" i="32"/>
  <c r="AJ232" i="32"/>
  <c r="AU232" i="32"/>
  <c r="AV232" i="32"/>
  <c r="AW232" i="32"/>
  <c r="AX232" i="32"/>
  <c r="AY232" i="32"/>
  <c r="AZ232" i="32"/>
  <c r="BA232" i="32"/>
  <c r="BL232" i="32"/>
  <c r="BM232" i="32"/>
  <c r="BN232" i="32"/>
  <c r="BO232" i="32"/>
  <c r="BP232" i="32"/>
  <c r="BQ232" i="32"/>
  <c r="BR232" i="32"/>
  <c r="AD233" i="32"/>
  <c r="AE233" i="32"/>
  <c r="AF233" i="32"/>
  <c r="AG233" i="32"/>
  <c r="AH233" i="32"/>
  <c r="AI233" i="32"/>
  <c r="AJ233" i="32"/>
  <c r="AU233" i="32"/>
  <c r="AV233" i="32"/>
  <c r="AW233" i="32"/>
  <c r="AX233" i="32"/>
  <c r="AY233" i="32"/>
  <c r="AZ233" i="32"/>
  <c r="BA233" i="32"/>
  <c r="BL233" i="32"/>
  <c r="BM233" i="32"/>
  <c r="BN233" i="32"/>
  <c r="BO233" i="32"/>
  <c r="BP233" i="32"/>
  <c r="BQ233" i="32"/>
  <c r="BR233" i="32"/>
  <c r="AD234" i="32"/>
  <c r="AE234" i="32"/>
  <c r="AF234" i="32"/>
  <c r="AG234" i="32"/>
  <c r="AH234" i="32"/>
  <c r="AI234" i="32"/>
  <c r="AJ234" i="32"/>
  <c r="AU234" i="32"/>
  <c r="AV234" i="32"/>
  <c r="AW234" i="32"/>
  <c r="AX234" i="32"/>
  <c r="AY234" i="32"/>
  <c r="AZ234" i="32"/>
  <c r="BA234" i="32"/>
  <c r="BL234" i="32"/>
  <c r="BM234" i="32"/>
  <c r="BN234" i="32"/>
  <c r="BO234" i="32"/>
  <c r="BP234" i="32"/>
  <c r="BQ234" i="32"/>
  <c r="BR234" i="32"/>
  <c r="AD235" i="32"/>
  <c r="AE235" i="32"/>
  <c r="AF235" i="32"/>
  <c r="AG235" i="32"/>
  <c r="AH235" i="32"/>
  <c r="AI235" i="32"/>
  <c r="AJ235" i="32"/>
  <c r="AU235" i="32"/>
  <c r="AV235" i="32"/>
  <c r="AW235" i="32"/>
  <c r="AX235" i="32"/>
  <c r="AY235" i="32"/>
  <c r="AZ235" i="32"/>
  <c r="BA235" i="32"/>
  <c r="BL235" i="32"/>
  <c r="BM235" i="32"/>
  <c r="BN235" i="32"/>
  <c r="BO235" i="32"/>
  <c r="BP235" i="32"/>
  <c r="BQ235" i="32"/>
  <c r="BR235" i="32"/>
  <c r="AD236" i="32"/>
  <c r="AE236" i="32"/>
  <c r="AF236" i="32"/>
  <c r="AG236" i="32"/>
  <c r="AH236" i="32"/>
  <c r="AI236" i="32"/>
  <c r="AJ236" i="32"/>
  <c r="AU236" i="32"/>
  <c r="AV236" i="32"/>
  <c r="AW236" i="32"/>
  <c r="AX236" i="32"/>
  <c r="AY236" i="32"/>
  <c r="AZ236" i="32"/>
  <c r="BA236" i="32"/>
  <c r="BL236" i="32"/>
  <c r="BM236" i="32"/>
  <c r="BN236" i="32"/>
  <c r="BO236" i="32"/>
  <c r="BP236" i="32"/>
  <c r="BQ236" i="32"/>
  <c r="BR236" i="32"/>
  <c r="AD237" i="32"/>
  <c r="AE237" i="32"/>
  <c r="AF237" i="32"/>
  <c r="AG237" i="32"/>
  <c r="AH237" i="32"/>
  <c r="AI237" i="32"/>
  <c r="AJ237" i="32"/>
  <c r="AU237" i="32"/>
  <c r="AV237" i="32"/>
  <c r="AW237" i="32"/>
  <c r="AX237" i="32"/>
  <c r="AY237" i="32"/>
  <c r="AZ237" i="32"/>
  <c r="BA237" i="32"/>
  <c r="BL237" i="32"/>
  <c r="BM237" i="32"/>
  <c r="BN237" i="32"/>
  <c r="BO237" i="32"/>
  <c r="BP237" i="32"/>
  <c r="BQ237" i="32"/>
  <c r="BR237" i="32"/>
  <c r="AD238" i="32"/>
  <c r="AE238" i="32"/>
  <c r="AF238" i="32"/>
  <c r="AG238" i="32"/>
  <c r="AH238" i="32"/>
  <c r="AI238" i="32"/>
  <c r="AJ238" i="32"/>
  <c r="AU238" i="32"/>
  <c r="AV238" i="32"/>
  <c r="AW238" i="32"/>
  <c r="AX238" i="32"/>
  <c r="AY238" i="32"/>
  <c r="AZ238" i="32"/>
  <c r="BA238" i="32"/>
  <c r="BL238" i="32"/>
  <c r="BM238" i="32"/>
  <c r="BN238" i="32"/>
  <c r="BO238" i="32"/>
  <c r="BP238" i="32"/>
  <c r="BQ238" i="32"/>
  <c r="BR238" i="32"/>
  <c r="AD239" i="32"/>
  <c r="AE239" i="32"/>
  <c r="AF239" i="32"/>
  <c r="AG239" i="32"/>
  <c r="AH239" i="32"/>
  <c r="AI239" i="32"/>
  <c r="AJ239" i="32"/>
  <c r="AU239" i="32"/>
  <c r="AV239" i="32"/>
  <c r="AW239" i="32"/>
  <c r="AX239" i="32"/>
  <c r="AY239" i="32"/>
  <c r="AZ239" i="32"/>
  <c r="BA239" i="32"/>
  <c r="BL239" i="32"/>
  <c r="BM239" i="32"/>
  <c r="BN239" i="32"/>
  <c r="BO239" i="32"/>
  <c r="BP239" i="32"/>
  <c r="BQ239" i="32"/>
  <c r="BR239" i="32"/>
  <c r="AD240" i="32"/>
  <c r="AE240" i="32"/>
  <c r="AF240" i="32"/>
  <c r="AG240" i="32"/>
  <c r="AH240" i="32"/>
  <c r="AI240" i="32"/>
  <c r="AJ240" i="32"/>
  <c r="AU240" i="32"/>
  <c r="AV240" i="32"/>
  <c r="AW240" i="32"/>
  <c r="AX240" i="32"/>
  <c r="AY240" i="32"/>
  <c r="AZ240" i="32"/>
  <c r="BA240" i="32"/>
  <c r="BL240" i="32"/>
  <c r="BM240" i="32"/>
  <c r="BN240" i="32"/>
  <c r="BO240" i="32"/>
  <c r="BP240" i="32"/>
  <c r="BQ240" i="32"/>
  <c r="BR240" i="32"/>
  <c r="AD241" i="32"/>
  <c r="AE241" i="32"/>
  <c r="AF241" i="32"/>
  <c r="AG241" i="32"/>
  <c r="AH241" i="32"/>
  <c r="AI241" i="32"/>
  <c r="AJ241" i="32"/>
  <c r="AU241" i="32"/>
  <c r="AV241" i="32"/>
  <c r="AW241" i="32"/>
  <c r="AX241" i="32"/>
  <c r="AY241" i="32"/>
  <c r="AZ241" i="32"/>
  <c r="BA241" i="32"/>
  <c r="BL241" i="32"/>
  <c r="BM241" i="32"/>
  <c r="BN241" i="32"/>
  <c r="BO241" i="32"/>
  <c r="BP241" i="32"/>
  <c r="BQ241" i="32"/>
  <c r="BR241" i="32"/>
  <c r="AD242" i="32"/>
  <c r="AE242" i="32"/>
  <c r="AF242" i="32"/>
  <c r="AG242" i="32"/>
  <c r="AH242" i="32"/>
  <c r="AI242" i="32"/>
  <c r="AJ242" i="32"/>
  <c r="AU242" i="32"/>
  <c r="AV242" i="32"/>
  <c r="AW242" i="32"/>
  <c r="AX242" i="32"/>
  <c r="AY242" i="32"/>
  <c r="AZ242" i="32"/>
  <c r="BA242" i="32"/>
  <c r="BL242" i="32"/>
  <c r="BM242" i="32"/>
  <c r="BN242" i="32"/>
  <c r="BO242" i="32"/>
  <c r="BP242" i="32"/>
  <c r="BQ242" i="32"/>
  <c r="BR242" i="32"/>
  <c r="AD243" i="32"/>
  <c r="AE243" i="32"/>
  <c r="AF243" i="32"/>
  <c r="AG243" i="32"/>
  <c r="AH243" i="32"/>
  <c r="AI243" i="32"/>
  <c r="AJ243" i="32"/>
  <c r="AU243" i="32"/>
  <c r="AV243" i="32"/>
  <c r="AW243" i="32"/>
  <c r="AX243" i="32"/>
  <c r="AY243" i="32"/>
  <c r="AZ243" i="32"/>
  <c r="BA243" i="32"/>
  <c r="BL243" i="32"/>
  <c r="BM243" i="32"/>
  <c r="BN243" i="32"/>
  <c r="BO243" i="32"/>
  <c r="BP243" i="32"/>
  <c r="BQ243" i="32"/>
  <c r="BR243" i="32"/>
  <c r="AD244" i="32"/>
  <c r="AE244" i="32"/>
  <c r="AF244" i="32"/>
  <c r="AG244" i="32"/>
  <c r="AH244" i="32"/>
  <c r="AI244" i="32"/>
  <c r="AJ244" i="32"/>
  <c r="AU244" i="32"/>
  <c r="AV244" i="32"/>
  <c r="AW244" i="32"/>
  <c r="AX244" i="32"/>
  <c r="AY244" i="32"/>
  <c r="AZ244" i="32"/>
  <c r="BA244" i="32"/>
  <c r="BL244" i="32"/>
  <c r="BM244" i="32"/>
  <c r="BN244" i="32"/>
  <c r="BO244" i="32"/>
  <c r="BP244" i="32"/>
  <c r="BQ244" i="32"/>
  <c r="BR244" i="32"/>
  <c r="AD245" i="32"/>
  <c r="AE245" i="32"/>
  <c r="AF245" i="32"/>
  <c r="AG245" i="32"/>
  <c r="AH245" i="32"/>
  <c r="AI245" i="32"/>
  <c r="AJ245" i="32"/>
  <c r="AU245" i="32"/>
  <c r="AV245" i="32"/>
  <c r="AW245" i="32"/>
  <c r="AX245" i="32"/>
  <c r="AY245" i="32"/>
  <c r="AZ245" i="32"/>
  <c r="BA245" i="32"/>
  <c r="BL245" i="32"/>
  <c r="BM245" i="32"/>
  <c r="BN245" i="32"/>
  <c r="BO245" i="32"/>
  <c r="BP245" i="32"/>
  <c r="BQ245" i="32"/>
  <c r="BR245" i="32"/>
  <c r="AD246" i="32"/>
  <c r="AE246" i="32"/>
  <c r="AF246" i="32"/>
  <c r="AG246" i="32"/>
  <c r="AH246" i="32"/>
  <c r="AI246" i="32"/>
  <c r="AJ246" i="32"/>
  <c r="AU246" i="32"/>
  <c r="AV246" i="32"/>
  <c r="AW246" i="32"/>
  <c r="AX246" i="32"/>
  <c r="AY246" i="32"/>
  <c r="AZ246" i="32"/>
  <c r="BA246" i="32"/>
  <c r="BL246" i="32"/>
  <c r="BM246" i="32"/>
  <c r="BN246" i="32"/>
  <c r="BO246" i="32"/>
  <c r="BP246" i="32"/>
  <c r="BQ246" i="32"/>
  <c r="BR246" i="32"/>
  <c r="AD247" i="32"/>
  <c r="AE247" i="32"/>
  <c r="AF247" i="32"/>
  <c r="AG247" i="32"/>
  <c r="AH247" i="32"/>
  <c r="AI247" i="32"/>
  <c r="AJ247" i="32"/>
  <c r="AU247" i="32"/>
  <c r="AV247" i="32"/>
  <c r="AW247" i="32"/>
  <c r="AX247" i="32"/>
  <c r="AY247" i="32"/>
  <c r="AZ247" i="32"/>
  <c r="BA247" i="32"/>
  <c r="BL247" i="32"/>
  <c r="BM247" i="32"/>
  <c r="BN247" i="32"/>
  <c r="BO247" i="32"/>
  <c r="BP247" i="32"/>
  <c r="BQ247" i="32"/>
  <c r="BR247" i="32"/>
  <c r="AD248" i="32"/>
  <c r="AE248" i="32"/>
  <c r="AF248" i="32"/>
  <c r="AG248" i="32"/>
  <c r="AH248" i="32"/>
  <c r="AI248" i="32"/>
  <c r="AJ248" i="32"/>
  <c r="AU248" i="32"/>
  <c r="AV248" i="32"/>
  <c r="AW248" i="32"/>
  <c r="AX248" i="32"/>
  <c r="AY248" i="32"/>
  <c r="AZ248" i="32"/>
  <c r="BA248" i="32"/>
  <c r="BL248" i="32"/>
  <c r="BM248" i="32"/>
  <c r="BN248" i="32"/>
  <c r="BO248" i="32"/>
  <c r="BP248" i="32"/>
  <c r="BQ248" i="32"/>
  <c r="BR248" i="32"/>
  <c r="AD249" i="32"/>
  <c r="AE249" i="32"/>
  <c r="AF249" i="32"/>
  <c r="AG249" i="32"/>
  <c r="AH249" i="32"/>
  <c r="AI249" i="32"/>
  <c r="AJ249" i="32"/>
  <c r="AU249" i="32"/>
  <c r="AV249" i="32"/>
  <c r="AW249" i="32"/>
  <c r="AX249" i="32"/>
  <c r="AY249" i="32"/>
  <c r="AZ249" i="32"/>
  <c r="BA249" i="32"/>
  <c r="BL249" i="32"/>
  <c r="BM249" i="32"/>
  <c r="BN249" i="32"/>
  <c r="BO249" i="32"/>
  <c r="BP249" i="32"/>
  <c r="BQ249" i="32"/>
  <c r="BR249" i="32"/>
  <c r="AD253" i="32"/>
  <c r="AE253" i="32"/>
  <c r="AF253" i="32"/>
  <c r="AG253" i="32"/>
  <c r="AH253" i="32"/>
  <c r="AI253" i="32"/>
  <c r="AJ253" i="32"/>
  <c r="AU253" i="32"/>
  <c r="AV253" i="32"/>
  <c r="AW253" i="32"/>
  <c r="AX253" i="32"/>
  <c r="AY253" i="32"/>
  <c r="AZ253" i="32"/>
  <c r="BA253" i="32"/>
  <c r="BL253" i="32"/>
  <c r="BM253" i="32"/>
  <c r="BN253" i="32"/>
  <c r="BO253" i="32"/>
  <c r="BP253" i="32"/>
  <c r="BQ253" i="32"/>
  <c r="BR253" i="32"/>
  <c r="AD254" i="32"/>
  <c r="AE254" i="32"/>
  <c r="AF254" i="32"/>
  <c r="AG254" i="32"/>
  <c r="AH254" i="32"/>
  <c r="AI254" i="32"/>
  <c r="AJ254" i="32"/>
  <c r="AU254" i="32"/>
  <c r="AV254" i="32"/>
  <c r="AW254" i="32"/>
  <c r="AX254" i="32"/>
  <c r="AY254" i="32"/>
  <c r="AZ254" i="32"/>
  <c r="BA254" i="32"/>
  <c r="BL254" i="32"/>
  <c r="BM254" i="32"/>
  <c r="BN254" i="32"/>
  <c r="BO254" i="32"/>
  <c r="BP254" i="32"/>
  <c r="BQ254" i="32"/>
  <c r="BR254" i="32"/>
  <c r="AD255" i="32"/>
  <c r="AE255" i="32"/>
  <c r="AF255" i="32"/>
  <c r="AG255" i="32"/>
  <c r="AH255" i="32"/>
  <c r="AI255" i="32"/>
  <c r="AJ255" i="32"/>
  <c r="AU255" i="32"/>
  <c r="AV255" i="32"/>
  <c r="AW255" i="32"/>
  <c r="AX255" i="32"/>
  <c r="AY255" i="32"/>
  <c r="AZ255" i="32"/>
  <c r="BA255" i="32"/>
  <c r="BL255" i="32"/>
  <c r="BM255" i="32"/>
  <c r="BN255" i="32"/>
  <c r="BO255" i="32"/>
  <c r="BP255" i="32"/>
  <c r="BQ255" i="32"/>
  <c r="BR255" i="32"/>
  <c r="AD256" i="32"/>
  <c r="AE256" i="32"/>
  <c r="AF256" i="32"/>
  <c r="AG256" i="32"/>
  <c r="AH256" i="32"/>
  <c r="AI256" i="32"/>
  <c r="AJ256" i="32"/>
  <c r="AU256" i="32"/>
  <c r="AV256" i="32"/>
  <c r="AW256" i="32"/>
  <c r="AX256" i="32"/>
  <c r="AY256" i="32"/>
  <c r="AZ256" i="32"/>
  <c r="BA256" i="32"/>
  <c r="BL256" i="32"/>
  <c r="BM256" i="32"/>
  <c r="BN256" i="32"/>
  <c r="BO256" i="32"/>
  <c r="BP256" i="32"/>
  <c r="BQ256" i="32"/>
  <c r="BR256" i="32"/>
  <c r="AD257" i="32"/>
  <c r="AE257" i="32"/>
  <c r="AF257" i="32"/>
  <c r="AG257" i="32"/>
  <c r="AH257" i="32"/>
  <c r="AI257" i="32"/>
  <c r="AJ257" i="32"/>
  <c r="AU257" i="32"/>
  <c r="AV257" i="32"/>
  <c r="AW257" i="32"/>
  <c r="AX257" i="32"/>
  <c r="AY257" i="32"/>
  <c r="AZ257" i="32"/>
  <c r="BA257" i="32"/>
  <c r="BL257" i="32"/>
  <c r="BM257" i="32"/>
  <c r="BN257" i="32"/>
  <c r="BO257" i="32"/>
  <c r="BP257" i="32"/>
  <c r="BQ257" i="32"/>
  <c r="BR257" i="32"/>
  <c r="AD258" i="32"/>
  <c r="AE258" i="32"/>
  <c r="AF258" i="32"/>
  <c r="AG258" i="32"/>
  <c r="AH258" i="32"/>
  <c r="AI258" i="32"/>
  <c r="AJ258" i="32"/>
  <c r="AU258" i="32"/>
  <c r="AV258" i="32"/>
  <c r="AW258" i="32"/>
  <c r="AX258" i="32"/>
  <c r="AY258" i="32"/>
  <c r="AZ258" i="32"/>
  <c r="BA258" i="32"/>
  <c r="BL258" i="32"/>
  <c r="BM258" i="32"/>
  <c r="BN258" i="32"/>
  <c r="BO258" i="32"/>
  <c r="BP258" i="32"/>
  <c r="BQ258" i="32"/>
  <c r="BR258" i="32"/>
  <c r="AD259" i="32"/>
  <c r="AE259" i="32"/>
  <c r="AF259" i="32"/>
  <c r="AG259" i="32"/>
  <c r="AH259" i="32"/>
  <c r="AI259" i="32"/>
  <c r="AJ259" i="32"/>
  <c r="AU259" i="32"/>
  <c r="AV259" i="32"/>
  <c r="AW259" i="32"/>
  <c r="AX259" i="32"/>
  <c r="AY259" i="32"/>
  <c r="AZ259" i="32"/>
  <c r="BA259" i="32"/>
  <c r="BL259" i="32"/>
  <c r="BM259" i="32"/>
  <c r="BN259" i="32"/>
  <c r="BO259" i="32"/>
  <c r="BP259" i="32"/>
  <c r="BQ259" i="32"/>
  <c r="BR259" i="32"/>
  <c r="AD260" i="32"/>
  <c r="AE260" i="32"/>
  <c r="AF260" i="32"/>
  <c r="AG260" i="32"/>
  <c r="AH260" i="32"/>
  <c r="AI260" i="32"/>
  <c r="AJ260" i="32"/>
  <c r="AU260" i="32"/>
  <c r="AV260" i="32"/>
  <c r="AW260" i="32"/>
  <c r="AX260" i="32"/>
  <c r="AY260" i="32"/>
  <c r="AZ260" i="32"/>
  <c r="BA260" i="32"/>
  <c r="BL260" i="32"/>
  <c r="BM260" i="32"/>
  <c r="BN260" i="32"/>
  <c r="BO260" i="32"/>
  <c r="BP260" i="32"/>
  <c r="BQ260" i="32"/>
  <c r="BR260" i="32"/>
  <c r="AD261" i="32"/>
  <c r="AE261" i="32"/>
  <c r="AF261" i="32"/>
  <c r="AG261" i="32"/>
  <c r="AH261" i="32"/>
  <c r="AI261" i="32"/>
  <c r="AJ261" i="32"/>
  <c r="AU261" i="32"/>
  <c r="AV261" i="32"/>
  <c r="AW261" i="32"/>
  <c r="AX261" i="32"/>
  <c r="AY261" i="32"/>
  <c r="AZ261" i="32"/>
  <c r="BA261" i="32"/>
  <c r="BL261" i="32"/>
  <c r="BM261" i="32"/>
  <c r="BN261" i="32"/>
  <c r="BO261" i="32"/>
  <c r="BP261" i="32"/>
  <c r="BQ261" i="32"/>
  <c r="BR261" i="32"/>
  <c r="AD262" i="32"/>
  <c r="AE262" i="32"/>
  <c r="AF262" i="32"/>
  <c r="AG262" i="32"/>
  <c r="AH262" i="32"/>
  <c r="AI262" i="32"/>
  <c r="AJ262" i="32"/>
  <c r="AU262" i="32"/>
  <c r="AV262" i="32"/>
  <c r="AW262" i="32"/>
  <c r="AX262" i="32"/>
  <c r="AY262" i="32"/>
  <c r="AZ262" i="32"/>
  <c r="BA262" i="32"/>
  <c r="BL262" i="32"/>
  <c r="BM262" i="32"/>
  <c r="BN262" i="32"/>
  <c r="BO262" i="32"/>
  <c r="BP262" i="32"/>
  <c r="BQ262" i="32"/>
  <c r="BR262" i="32"/>
  <c r="AD263" i="32"/>
  <c r="AE263" i="32"/>
  <c r="AF263" i="32"/>
  <c r="AG263" i="32"/>
  <c r="AH263" i="32"/>
  <c r="AI263" i="32"/>
  <c r="AJ263" i="32"/>
  <c r="AU263" i="32"/>
  <c r="AV263" i="32"/>
  <c r="AW263" i="32"/>
  <c r="AX263" i="32"/>
  <c r="AY263" i="32"/>
  <c r="AZ263" i="32"/>
  <c r="BA263" i="32"/>
  <c r="BL263" i="32"/>
  <c r="BM263" i="32"/>
  <c r="BN263" i="32"/>
  <c r="BO263" i="32"/>
  <c r="BP263" i="32"/>
  <c r="BQ263" i="32"/>
  <c r="BR263" i="32"/>
  <c r="AD264" i="32"/>
  <c r="AE264" i="32"/>
  <c r="AF264" i="32"/>
  <c r="AG264" i="32"/>
  <c r="AH264" i="32"/>
  <c r="AI264" i="32"/>
  <c r="AJ264" i="32"/>
  <c r="AU264" i="32"/>
  <c r="AV264" i="32"/>
  <c r="AW264" i="32"/>
  <c r="AX264" i="32"/>
  <c r="AY264" i="32"/>
  <c r="AZ264" i="32"/>
  <c r="BA264" i="32"/>
  <c r="BL264" i="32"/>
  <c r="BM264" i="32"/>
  <c r="BN264" i="32"/>
  <c r="BO264" i="32"/>
  <c r="BP264" i="32"/>
  <c r="BQ264" i="32"/>
  <c r="BR264" i="32"/>
  <c r="AD265" i="32"/>
  <c r="AE265" i="32"/>
  <c r="AF265" i="32"/>
  <c r="AG265" i="32"/>
  <c r="AH265" i="32"/>
  <c r="AI265" i="32"/>
  <c r="AJ265" i="32"/>
  <c r="AU265" i="32"/>
  <c r="AV265" i="32"/>
  <c r="AW265" i="32"/>
  <c r="AX265" i="32"/>
  <c r="AY265" i="32"/>
  <c r="AZ265" i="32"/>
  <c r="BA265" i="32"/>
  <c r="BL265" i="32"/>
  <c r="BM265" i="32"/>
  <c r="BN265" i="32"/>
  <c r="BO265" i="32"/>
  <c r="BP265" i="32"/>
  <c r="BQ265" i="32"/>
  <c r="BR265" i="32"/>
  <c r="AD266" i="32"/>
  <c r="AE266" i="32"/>
  <c r="AF266" i="32"/>
  <c r="AG266" i="32"/>
  <c r="AH266" i="32"/>
  <c r="AI266" i="32"/>
  <c r="AJ266" i="32"/>
  <c r="AU266" i="32"/>
  <c r="AV266" i="32"/>
  <c r="AW266" i="32"/>
  <c r="AX266" i="32"/>
  <c r="AY266" i="32"/>
  <c r="AZ266" i="32"/>
  <c r="BA266" i="32"/>
  <c r="BL266" i="32"/>
  <c r="BM266" i="32"/>
  <c r="BN266" i="32"/>
  <c r="BO266" i="32"/>
  <c r="BP266" i="32"/>
  <c r="BQ266" i="32"/>
  <c r="BR266" i="32"/>
  <c r="AD267" i="32"/>
  <c r="AE267" i="32"/>
  <c r="AF267" i="32"/>
  <c r="AG267" i="32"/>
  <c r="AH267" i="32"/>
  <c r="AI267" i="32"/>
  <c r="AJ267" i="32"/>
  <c r="AU267" i="32"/>
  <c r="AV267" i="32"/>
  <c r="AW267" i="32"/>
  <c r="AX267" i="32"/>
  <c r="AY267" i="32"/>
  <c r="AZ267" i="32"/>
  <c r="BA267" i="32"/>
  <c r="BL267" i="32"/>
  <c r="BM267" i="32"/>
  <c r="BN267" i="32"/>
  <c r="BO267" i="32"/>
  <c r="BP267" i="32"/>
  <c r="BQ267" i="32"/>
  <c r="BR267" i="32"/>
  <c r="AD268" i="32"/>
  <c r="AE268" i="32"/>
  <c r="AF268" i="32"/>
  <c r="AG268" i="32"/>
  <c r="AH268" i="32"/>
  <c r="AI268" i="32"/>
  <c r="AJ268" i="32"/>
  <c r="AU268" i="32"/>
  <c r="AV268" i="32"/>
  <c r="AW268" i="32"/>
  <c r="AX268" i="32"/>
  <c r="AY268" i="32"/>
  <c r="AZ268" i="32"/>
  <c r="BA268" i="32"/>
  <c r="BL268" i="32"/>
  <c r="BM268" i="32"/>
  <c r="BN268" i="32"/>
  <c r="BO268" i="32"/>
  <c r="BP268" i="32"/>
  <c r="BQ268" i="32"/>
  <c r="BR268" i="32"/>
  <c r="AD269" i="32"/>
  <c r="AE269" i="32"/>
  <c r="AF269" i="32"/>
  <c r="AG269" i="32"/>
  <c r="AH269" i="32"/>
  <c r="AI269" i="32"/>
  <c r="AJ269" i="32"/>
  <c r="AU269" i="32"/>
  <c r="AV269" i="32"/>
  <c r="AW269" i="32"/>
  <c r="AX269" i="32"/>
  <c r="AY269" i="32"/>
  <c r="AZ269" i="32"/>
  <c r="BA269" i="32"/>
  <c r="BL269" i="32"/>
  <c r="BM269" i="32"/>
  <c r="BN269" i="32"/>
  <c r="BO269" i="32"/>
  <c r="BP269" i="32"/>
  <c r="BQ269" i="32"/>
  <c r="BR269" i="32"/>
  <c r="AD270" i="32"/>
  <c r="AE270" i="32"/>
  <c r="AF270" i="32"/>
  <c r="AG270" i="32"/>
  <c r="AH270" i="32"/>
  <c r="AI270" i="32"/>
  <c r="AJ270" i="32"/>
  <c r="AU270" i="32"/>
  <c r="AV270" i="32"/>
  <c r="AW270" i="32"/>
  <c r="AX270" i="32"/>
  <c r="AY270" i="32"/>
  <c r="AZ270" i="32"/>
  <c r="BA270" i="32"/>
  <c r="BL270" i="32"/>
  <c r="BM270" i="32"/>
  <c r="BN270" i="32"/>
  <c r="BO270" i="32"/>
  <c r="BP270" i="32"/>
  <c r="BQ270" i="32"/>
  <c r="BR270" i="32"/>
  <c r="AD271" i="32"/>
  <c r="AE271" i="32"/>
  <c r="AF271" i="32"/>
  <c r="AG271" i="32"/>
  <c r="AH271" i="32"/>
  <c r="AI271" i="32"/>
  <c r="AJ271" i="32"/>
  <c r="AU271" i="32"/>
  <c r="AV271" i="32"/>
  <c r="AW271" i="32"/>
  <c r="AX271" i="32"/>
  <c r="AY271" i="32"/>
  <c r="AZ271" i="32"/>
  <c r="BA271" i="32"/>
  <c r="BL271" i="32"/>
  <c r="BM271" i="32"/>
  <c r="BN271" i="32"/>
  <c r="BO271" i="32"/>
  <c r="BP271" i="32"/>
  <c r="BQ271" i="32"/>
  <c r="BR271" i="32"/>
  <c r="AD272" i="32"/>
  <c r="AE272" i="32"/>
  <c r="AF272" i="32"/>
  <c r="AG272" i="32"/>
  <c r="AH272" i="32"/>
  <c r="AI272" i="32"/>
  <c r="AJ272" i="32"/>
  <c r="AU272" i="32"/>
  <c r="AV272" i="32"/>
  <c r="AW272" i="32"/>
  <c r="AX272" i="32"/>
  <c r="AY272" i="32"/>
  <c r="AZ272" i="32"/>
  <c r="BA272" i="32"/>
  <c r="BL272" i="32"/>
  <c r="BM272" i="32"/>
  <c r="BN272" i="32"/>
  <c r="BO272" i="32"/>
  <c r="BP272" i="32"/>
  <c r="BQ272" i="32"/>
  <c r="BR272" i="32"/>
  <c r="AD273" i="32"/>
  <c r="AE273" i="32"/>
  <c r="AF273" i="32"/>
  <c r="AG273" i="32"/>
  <c r="AH273" i="32"/>
  <c r="AI273" i="32"/>
  <c r="AJ273" i="32"/>
  <c r="AU273" i="32"/>
  <c r="AV273" i="32"/>
  <c r="AW273" i="32"/>
  <c r="AX273" i="32"/>
  <c r="AY273" i="32"/>
  <c r="AZ273" i="32"/>
  <c r="BA273" i="32"/>
  <c r="BL273" i="32"/>
  <c r="BM273" i="32"/>
  <c r="BN273" i="32"/>
  <c r="BO273" i="32"/>
  <c r="BP273" i="32"/>
  <c r="BQ273" i="32"/>
  <c r="BR273" i="32"/>
  <c r="AD274" i="32"/>
  <c r="AE274" i="32"/>
  <c r="AF274" i="32"/>
  <c r="AG274" i="32"/>
  <c r="AH274" i="32"/>
  <c r="AI274" i="32"/>
  <c r="AJ274" i="32"/>
  <c r="AU274" i="32"/>
  <c r="AV274" i="32"/>
  <c r="AW274" i="32"/>
  <c r="AX274" i="32"/>
  <c r="AY274" i="32"/>
  <c r="AZ274" i="32"/>
  <c r="BA274" i="32"/>
  <c r="BL274" i="32"/>
  <c r="BM274" i="32"/>
  <c r="BN274" i="32"/>
  <c r="BO274" i="32"/>
  <c r="BP274" i="32"/>
  <c r="BQ274" i="32"/>
  <c r="BR274" i="32"/>
  <c r="AD275" i="32"/>
  <c r="AE275" i="32"/>
  <c r="AF275" i="32"/>
  <c r="AG275" i="32"/>
  <c r="AH275" i="32"/>
  <c r="AI275" i="32"/>
  <c r="AJ275" i="32"/>
  <c r="AU275" i="32"/>
  <c r="AV275" i="32"/>
  <c r="AW275" i="32"/>
  <c r="AX275" i="32"/>
  <c r="AY275" i="32"/>
  <c r="AZ275" i="32"/>
  <c r="BA275" i="32"/>
  <c r="BL275" i="32"/>
  <c r="BM275" i="32"/>
  <c r="BN275" i="32"/>
  <c r="BO275" i="32"/>
  <c r="BP275" i="32"/>
  <c r="BQ275" i="32"/>
  <c r="BR275" i="32"/>
  <c r="AD276" i="32"/>
  <c r="AE276" i="32"/>
  <c r="AF276" i="32"/>
  <c r="AG276" i="32"/>
  <c r="AH276" i="32"/>
  <c r="AI276" i="32"/>
  <c r="AJ276" i="32"/>
  <c r="AU276" i="32"/>
  <c r="AV276" i="32"/>
  <c r="AW276" i="32"/>
  <c r="AX276" i="32"/>
  <c r="AY276" i="32"/>
  <c r="AZ276" i="32"/>
  <c r="BA276" i="32"/>
  <c r="BL276" i="32"/>
  <c r="BM276" i="32"/>
  <c r="BN276" i="32"/>
  <c r="BO276" i="32"/>
  <c r="BP276" i="32"/>
  <c r="BQ276" i="32"/>
  <c r="BR276" i="32"/>
  <c r="AD277" i="32"/>
  <c r="AE277" i="32"/>
  <c r="AF277" i="32"/>
  <c r="AG277" i="32"/>
  <c r="AH277" i="32"/>
  <c r="AI277" i="32"/>
  <c r="AJ277" i="32"/>
  <c r="AU277" i="32"/>
  <c r="AV277" i="32"/>
  <c r="AW277" i="32"/>
  <c r="AX277" i="32"/>
  <c r="AY277" i="32"/>
  <c r="AZ277" i="32"/>
  <c r="BA277" i="32"/>
  <c r="BL277" i="32"/>
  <c r="BM277" i="32"/>
  <c r="BN277" i="32"/>
  <c r="BO277" i="32"/>
  <c r="BP277" i="32"/>
  <c r="BQ277" i="32"/>
  <c r="BR277" i="32"/>
  <c r="AD278" i="32"/>
  <c r="AE278" i="32"/>
  <c r="AF278" i="32"/>
  <c r="AG278" i="32"/>
  <c r="AH278" i="32"/>
  <c r="AI278" i="32"/>
  <c r="AJ278" i="32"/>
  <c r="AU278" i="32"/>
  <c r="AV278" i="32"/>
  <c r="AW278" i="32"/>
  <c r="AX278" i="32"/>
  <c r="AY278" i="32"/>
  <c r="AZ278" i="32"/>
  <c r="BA278" i="32"/>
  <c r="BL278" i="32"/>
  <c r="BM278" i="32"/>
  <c r="BN278" i="32"/>
  <c r="BO278" i="32"/>
  <c r="BP278" i="32"/>
  <c r="BQ278" i="32"/>
  <c r="BR278" i="32"/>
  <c r="AD279" i="32"/>
  <c r="AE279" i="32"/>
  <c r="AF279" i="32"/>
  <c r="AG279" i="32"/>
  <c r="AH279" i="32"/>
  <c r="AI279" i="32"/>
  <c r="AJ279" i="32"/>
  <c r="AU279" i="32"/>
  <c r="AV279" i="32"/>
  <c r="AW279" i="32"/>
  <c r="AX279" i="32"/>
  <c r="AY279" i="32"/>
  <c r="AZ279" i="32"/>
  <c r="BA279" i="32"/>
  <c r="BL279" i="32"/>
  <c r="BM279" i="32"/>
  <c r="BN279" i="32"/>
  <c r="BO279" i="32"/>
  <c r="BP279" i="32"/>
  <c r="BQ279" i="32"/>
  <c r="BR279" i="32"/>
  <c r="AD280" i="32"/>
  <c r="AE280" i="32"/>
  <c r="AF280" i="32"/>
  <c r="AG280" i="32"/>
  <c r="AH280" i="32"/>
  <c r="AI280" i="32"/>
  <c r="AJ280" i="32"/>
  <c r="AU280" i="32"/>
  <c r="AV280" i="32"/>
  <c r="AW280" i="32"/>
  <c r="AX280" i="32"/>
  <c r="AY280" i="32"/>
  <c r="AZ280" i="32"/>
  <c r="BA280" i="32"/>
  <c r="BL280" i="32"/>
  <c r="BM280" i="32"/>
  <c r="BN280" i="32"/>
  <c r="BO280" i="32"/>
  <c r="BP280" i="32"/>
  <c r="BQ280" i="32"/>
  <c r="BR280" i="32"/>
  <c r="AD281" i="32"/>
  <c r="AE281" i="32"/>
  <c r="AF281" i="32"/>
  <c r="AG281" i="32"/>
  <c r="AH281" i="32"/>
  <c r="AI281" i="32"/>
  <c r="AJ281" i="32"/>
  <c r="AU281" i="32"/>
  <c r="AV281" i="32"/>
  <c r="AW281" i="32"/>
  <c r="AX281" i="32"/>
  <c r="AY281" i="32"/>
  <c r="AZ281" i="32"/>
  <c r="BA281" i="32"/>
  <c r="BL281" i="32"/>
  <c r="BM281" i="32"/>
  <c r="BN281" i="32"/>
  <c r="BO281" i="32"/>
  <c r="BP281" i="32"/>
  <c r="BQ281" i="32"/>
  <c r="BR281" i="32"/>
  <c r="AD282" i="32"/>
  <c r="AE282" i="32"/>
  <c r="AF282" i="32"/>
  <c r="AG282" i="32"/>
  <c r="AH282" i="32"/>
  <c r="AI282" i="32"/>
  <c r="AJ282" i="32"/>
  <c r="AU282" i="32"/>
  <c r="AV282" i="32"/>
  <c r="AW282" i="32"/>
  <c r="AX282" i="32"/>
  <c r="AY282" i="32"/>
  <c r="AZ282" i="32"/>
  <c r="BA282" i="32"/>
  <c r="BL282" i="32"/>
  <c r="BM282" i="32"/>
  <c r="BN282" i="32"/>
  <c r="BO282" i="32"/>
  <c r="BP282" i="32"/>
  <c r="BQ282" i="32"/>
  <c r="BR282" i="32"/>
  <c r="AD283" i="32"/>
  <c r="AE283" i="32"/>
  <c r="AF283" i="32"/>
  <c r="AG283" i="32"/>
  <c r="AH283" i="32"/>
  <c r="AI283" i="32"/>
  <c r="AJ283" i="32"/>
  <c r="AU283" i="32"/>
  <c r="AV283" i="32"/>
  <c r="AW283" i="32"/>
  <c r="AX283" i="32"/>
  <c r="AY283" i="32"/>
  <c r="AZ283" i="32"/>
  <c r="BA283" i="32"/>
  <c r="BL283" i="32"/>
  <c r="BM283" i="32"/>
  <c r="BN283" i="32"/>
  <c r="BO283" i="32"/>
  <c r="BP283" i="32"/>
  <c r="BQ283" i="32"/>
  <c r="BR283" i="32"/>
  <c r="AD284" i="32"/>
  <c r="AE284" i="32"/>
  <c r="AF284" i="32"/>
  <c r="AG284" i="32"/>
  <c r="AH284" i="32"/>
  <c r="AI284" i="32"/>
  <c r="AJ284" i="32"/>
  <c r="AU284" i="32"/>
  <c r="AV284" i="32"/>
  <c r="AW284" i="32"/>
  <c r="AX284" i="32"/>
  <c r="AY284" i="32"/>
  <c r="AZ284" i="32"/>
  <c r="BA284" i="32"/>
  <c r="BL284" i="32"/>
  <c r="BM284" i="32"/>
  <c r="BN284" i="32"/>
  <c r="BO284" i="32"/>
  <c r="BP284" i="32"/>
  <c r="BQ284" i="32"/>
  <c r="BR284" i="32"/>
  <c r="AD285" i="32"/>
  <c r="AE285" i="32"/>
  <c r="AF285" i="32"/>
  <c r="AG285" i="32"/>
  <c r="AH285" i="32"/>
  <c r="AI285" i="32"/>
  <c r="AJ285" i="32"/>
  <c r="AU285" i="32"/>
  <c r="AV285" i="32"/>
  <c r="AW285" i="32"/>
  <c r="AX285" i="32"/>
  <c r="AY285" i="32"/>
  <c r="AZ285" i="32"/>
  <c r="BA285" i="32"/>
  <c r="BL285" i="32"/>
  <c r="BM285" i="32"/>
  <c r="BN285" i="32"/>
  <c r="BO285" i="32"/>
  <c r="BP285" i="32"/>
  <c r="BQ285" i="32"/>
  <c r="BR285" i="32"/>
  <c r="AD286" i="32"/>
  <c r="AE286" i="32"/>
  <c r="AF286" i="32"/>
  <c r="AG286" i="32"/>
  <c r="AH286" i="32"/>
  <c r="AI286" i="32"/>
  <c r="AJ286" i="32"/>
  <c r="AU286" i="32"/>
  <c r="AV286" i="32"/>
  <c r="AW286" i="32"/>
  <c r="AX286" i="32"/>
  <c r="AY286" i="32"/>
  <c r="AZ286" i="32"/>
  <c r="BA286" i="32"/>
  <c r="BL286" i="32"/>
  <c r="BM286" i="32"/>
  <c r="BN286" i="32"/>
  <c r="BO286" i="32"/>
  <c r="BP286" i="32"/>
  <c r="BQ286" i="32"/>
  <c r="BR286" i="32"/>
  <c r="AD287" i="32"/>
  <c r="AE287" i="32"/>
  <c r="AF287" i="32"/>
  <c r="AG287" i="32"/>
  <c r="AH287" i="32"/>
  <c r="AI287" i="32"/>
  <c r="AJ287" i="32"/>
  <c r="AU287" i="32"/>
  <c r="AV287" i="32"/>
  <c r="AW287" i="32"/>
  <c r="AX287" i="32"/>
  <c r="AY287" i="32"/>
  <c r="AZ287" i="32"/>
  <c r="BA287" i="32"/>
  <c r="BL287" i="32"/>
  <c r="BM287" i="32"/>
  <c r="BN287" i="32"/>
  <c r="BO287" i="32"/>
  <c r="BP287" i="32"/>
  <c r="BQ287" i="32"/>
  <c r="BR287" i="32"/>
  <c r="AD288" i="32"/>
  <c r="AE288" i="32"/>
  <c r="AF288" i="32"/>
  <c r="AG288" i="32"/>
  <c r="AH288" i="32"/>
  <c r="AI288" i="32"/>
  <c r="AJ288" i="32"/>
  <c r="AU288" i="32"/>
  <c r="AV288" i="32"/>
  <c r="AW288" i="32"/>
  <c r="AX288" i="32"/>
  <c r="AY288" i="32"/>
  <c r="AZ288" i="32"/>
  <c r="BA288" i="32"/>
  <c r="BL288" i="32"/>
  <c r="BM288" i="32"/>
  <c r="BN288" i="32"/>
  <c r="BO288" i="32"/>
  <c r="BP288" i="32"/>
  <c r="BQ288" i="32"/>
  <c r="BR288" i="32"/>
  <c r="AD289" i="32"/>
  <c r="AE289" i="32"/>
  <c r="AF289" i="32"/>
  <c r="AG289" i="32"/>
  <c r="AH289" i="32"/>
  <c r="AI289" i="32"/>
  <c r="AJ289" i="32"/>
  <c r="AU289" i="32"/>
  <c r="AV289" i="32"/>
  <c r="AW289" i="32"/>
  <c r="AX289" i="32"/>
  <c r="AY289" i="32"/>
  <c r="AZ289" i="32"/>
  <c r="BA289" i="32"/>
  <c r="BL289" i="32"/>
  <c r="BM289" i="32"/>
  <c r="BN289" i="32"/>
  <c r="BO289" i="32"/>
  <c r="BP289" i="32"/>
  <c r="BQ289" i="32"/>
  <c r="BR289" i="32"/>
  <c r="AD290" i="32"/>
  <c r="AE290" i="32"/>
  <c r="AF290" i="32"/>
  <c r="AG290" i="32"/>
  <c r="AH290" i="32"/>
  <c r="AI290" i="32"/>
  <c r="AJ290" i="32"/>
  <c r="AU290" i="32"/>
  <c r="AV290" i="32"/>
  <c r="AW290" i="32"/>
  <c r="AX290" i="32"/>
  <c r="AY290" i="32"/>
  <c r="AZ290" i="32"/>
  <c r="BA290" i="32"/>
  <c r="BL290" i="32"/>
  <c r="BM290" i="32"/>
  <c r="BN290" i="32"/>
  <c r="BO290" i="32"/>
  <c r="BP290" i="32"/>
  <c r="BQ290" i="32"/>
  <c r="BR290" i="32"/>
  <c r="AD291" i="32"/>
  <c r="AE291" i="32"/>
  <c r="AF291" i="32"/>
  <c r="AG291" i="32"/>
  <c r="AH291" i="32"/>
  <c r="AI291" i="32"/>
  <c r="AJ291" i="32"/>
  <c r="AU291" i="32"/>
  <c r="AV291" i="32"/>
  <c r="AW291" i="32"/>
  <c r="AX291" i="32"/>
  <c r="AY291" i="32"/>
  <c r="AZ291" i="32"/>
  <c r="BA291" i="32"/>
  <c r="BL291" i="32"/>
  <c r="BM291" i="32"/>
  <c r="BN291" i="32"/>
  <c r="BO291" i="32"/>
  <c r="BP291" i="32"/>
  <c r="BQ291" i="32"/>
  <c r="BR291" i="32"/>
  <c r="AD292" i="32"/>
  <c r="AE292" i="32"/>
  <c r="AF292" i="32"/>
  <c r="AG292" i="32"/>
  <c r="AH292" i="32"/>
  <c r="AI292" i="32"/>
  <c r="AJ292" i="32"/>
  <c r="AU292" i="32"/>
  <c r="AV292" i="32"/>
  <c r="AW292" i="32"/>
  <c r="AX292" i="32"/>
  <c r="AY292" i="32"/>
  <c r="AZ292" i="32"/>
  <c r="BA292" i="32"/>
  <c r="BL292" i="32"/>
  <c r="BM292" i="32"/>
  <c r="BN292" i="32"/>
  <c r="BO292" i="32"/>
  <c r="BP292" i="32"/>
  <c r="BQ292" i="32"/>
  <c r="BR292" i="32"/>
  <c r="AD293" i="32"/>
  <c r="AE293" i="32"/>
  <c r="AF293" i="32"/>
  <c r="AG293" i="32"/>
  <c r="AH293" i="32"/>
  <c r="AI293" i="32"/>
  <c r="AJ293" i="32"/>
  <c r="AU293" i="32"/>
  <c r="AV293" i="32"/>
  <c r="AW293" i="32"/>
  <c r="AX293" i="32"/>
  <c r="AY293" i="32"/>
  <c r="AZ293" i="32"/>
  <c r="BA293" i="32"/>
  <c r="BL293" i="32"/>
  <c r="BM293" i="32"/>
  <c r="BN293" i="32"/>
  <c r="BO293" i="32"/>
  <c r="BP293" i="32"/>
  <c r="BQ293" i="32"/>
  <c r="BR293" i="32"/>
  <c r="AD294" i="32"/>
  <c r="AE294" i="32"/>
  <c r="AF294" i="32"/>
  <c r="AG294" i="32"/>
  <c r="AH294" i="32"/>
  <c r="AI294" i="32"/>
  <c r="AJ294" i="32"/>
  <c r="AU294" i="32"/>
  <c r="AV294" i="32"/>
  <c r="AW294" i="32"/>
  <c r="AX294" i="32"/>
  <c r="AY294" i="32"/>
  <c r="AZ294" i="32"/>
  <c r="BA294" i="32"/>
  <c r="BL294" i="32"/>
  <c r="BM294" i="32"/>
  <c r="BN294" i="32"/>
  <c r="BO294" i="32"/>
  <c r="BP294" i="32"/>
  <c r="BQ294" i="32"/>
  <c r="BR294" i="32"/>
  <c r="AD295" i="32"/>
  <c r="AE295" i="32"/>
  <c r="AF295" i="32"/>
  <c r="AG295" i="32"/>
  <c r="AH295" i="32"/>
  <c r="AI295" i="32"/>
  <c r="AJ295" i="32"/>
  <c r="AU295" i="32"/>
  <c r="AV295" i="32"/>
  <c r="AW295" i="32"/>
  <c r="AX295" i="32"/>
  <c r="AY295" i="32"/>
  <c r="AZ295" i="32"/>
  <c r="BA295" i="32"/>
  <c r="BL295" i="32"/>
  <c r="BM295" i="32"/>
  <c r="BN295" i="32"/>
  <c r="BO295" i="32"/>
  <c r="BP295" i="32"/>
  <c r="BQ295" i="32"/>
  <c r="BR295" i="32"/>
  <c r="AD296" i="32"/>
  <c r="AE296" i="32"/>
  <c r="AF296" i="32"/>
  <c r="AG296" i="32"/>
  <c r="AH296" i="32"/>
  <c r="AI296" i="32"/>
  <c r="AJ296" i="32"/>
  <c r="AU296" i="32"/>
  <c r="AV296" i="32"/>
  <c r="AW296" i="32"/>
  <c r="AX296" i="32"/>
  <c r="AY296" i="32"/>
  <c r="AZ296" i="32"/>
  <c r="BA296" i="32"/>
  <c r="BL296" i="32"/>
  <c r="BM296" i="32"/>
  <c r="BN296" i="32"/>
  <c r="BO296" i="32"/>
  <c r="BP296" i="32"/>
  <c r="BQ296" i="32"/>
  <c r="BR296" i="32"/>
  <c r="AD297" i="32"/>
  <c r="AE297" i="32"/>
  <c r="AF297" i="32"/>
  <c r="AG297" i="32"/>
  <c r="AH297" i="32"/>
  <c r="AI297" i="32"/>
  <c r="AJ297" i="32"/>
  <c r="AU297" i="32"/>
  <c r="AV297" i="32"/>
  <c r="AW297" i="32"/>
  <c r="AX297" i="32"/>
  <c r="AY297" i="32"/>
  <c r="AZ297" i="32"/>
  <c r="BA297" i="32"/>
  <c r="BL297" i="32"/>
  <c r="BM297" i="32"/>
  <c r="BN297" i="32"/>
  <c r="BO297" i="32"/>
  <c r="BP297" i="32"/>
  <c r="BQ297" i="32"/>
  <c r="BR297" i="32"/>
  <c r="AD298" i="32"/>
  <c r="AE298" i="32"/>
  <c r="AF298" i="32"/>
  <c r="AG298" i="32"/>
  <c r="AH298" i="32"/>
  <c r="AI298" i="32"/>
  <c r="AJ298" i="32"/>
  <c r="AU298" i="32"/>
  <c r="AV298" i="32"/>
  <c r="AW298" i="32"/>
  <c r="AX298" i="32"/>
  <c r="AY298" i="32"/>
  <c r="AZ298" i="32"/>
  <c r="BA298" i="32"/>
  <c r="BL298" i="32"/>
  <c r="BM298" i="32"/>
  <c r="BN298" i="32"/>
  <c r="BO298" i="32"/>
  <c r="BP298" i="32"/>
  <c r="BQ298" i="32"/>
  <c r="BR298" i="32"/>
  <c r="AD299" i="32"/>
  <c r="AE299" i="32"/>
  <c r="AF299" i="32"/>
  <c r="AG299" i="32"/>
  <c r="AH299" i="32"/>
  <c r="AI299" i="32"/>
  <c r="AJ299" i="32"/>
  <c r="AU299" i="32"/>
  <c r="AV299" i="32"/>
  <c r="AW299" i="32"/>
  <c r="AX299" i="32"/>
  <c r="AY299" i="32"/>
  <c r="AZ299" i="32"/>
  <c r="BA299" i="32"/>
  <c r="BL299" i="32"/>
  <c r="BM299" i="32"/>
  <c r="BN299" i="32"/>
  <c r="BO299" i="32"/>
  <c r="BP299" i="32"/>
  <c r="BQ299" i="32"/>
  <c r="BR299" i="32"/>
  <c r="AD300" i="32"/>
  <c r="AE300" i="32"/>
  <c r="AF300" i="32"/>
  <c r="AG300" i="32"/>
  <c r="AH300" i="32"/>
  <c r="AI300" i="32"/>
  <c r="AJ300" i="32"/>
  <c r="AU300" i="32"/>
  <c r="AV300" i="32"/>
  <c r="AW300" i="32"/>
  <c r="AX300" i="32"/>
  <c r="AY300" i="32"/>
  <c r="AZ300" i="32"/>
  <c r="BA300" i="32"/>
  <c r="BL300" i="32"/>
  <c r="BM300" i="32"/>
  <c r="BN300" i="32"/>
  <c r="BO300" i="32"/>
  <c r="BP300" i="32"/>
  <c r="BQ300" i="32"/>
  <c r="BR300" i="32"/>
  <c r="AD301" i="32"/>
  <c r="AE301" i="32"/>
  <c r="AF301" i="32"/>
  <c r="AG301" i="32"/>
  <c r="AH301" i="32"/>
  <c r="AI301" i="32"/>
  <c r="AJ301" i="32"/>
  <c r="AU301" i="32"/>
  <c r="AV301" i="32"/>
  <c r="AW301" i="32"/>
  <c r="AX301" i="32"/>
  <c r="AY301" i="32"/>
  <c r="AZ301" i="32"/>
  <c r="BA301" i="32"/>
  <c r="BL301" i="32"/>
  <c r="BM301" i="32"/>
  <c r="BN301" i="32"/>
  <c r="BO301" i="32"/>
  <c r="BP301" i="32"/>
  <c r="BQ301" i="32"/>
  <c r="BR301" i="32"/>
  <c r="AD302" i="32"/>
  <c r="AE302" i="32"/>
  <c r="AF302" i="32"/>
  <c r="AG302" i="32"/>
  <c r="AH302" i="32"/>
  <c r="AI302" i="32"/>
  <c r="AJ302" i="32"/>
  <c r="AU302" i="32"/>
  <c r="AV302" i="32"/>
  <c r="AW302" i="32"/>
  <c r="AX302" i="32"/>
  <c r="AY302" i="32"/>
  <c r="AZ302" i="32"/>
  <c r="BA302" i="32"/>
  <c r="BL302" i="32"/>
  <c r="BM302" i="32"/>
  <c r="BN302" i="32"/>
  <c r="BO302" i="32"/>
  <c r="BP302" i="32"/>
  <c r="BQ302" i="32"/>
  <c r="BR302" i="32"/>
  <c r="AD303" i="32"/>
  <c r="AE303" i="32"/>
  <c r="AF303" i="32"/>
  <c r="AG303" i="32"/>
  <c r="AH303" i="32"/>
  <c r="AI303" i="32"/>
  <c r="AJ303" i="32"/>
  <c r="AU303" i="32"/>
  <c r="AV303" i="32"/>
  <c r="AW303" i="32"/>
  <c r="AX303" i="32"/>
  <c r="AY303" i="32"/>
  <c r="AZ303" i="32"/>
  <c r="BA303" i="32"/>
  <c r="BL303" i="32"/>
  <c r="BM303" i="32"/>
  <c r="BN303" i="32"/>
  <c r="BO303" i="32"/>
  <c r="BP303" i="32"/>
  <c r="BQ303" i="32"/>
  <c r="BR303" i="32"/>
  <c r="AD304" i="32"/>
  <c r="AE304" i="32"/>
  <c r="AF304" i="32"/>
  <c r="AG304" i="32"/>
  <c r="AH304" i="32"/>
  <c r="AI304" i="32"/>
  <c r="AJ304" i="32"/>
  <c r="AU304" i="32"/>
  <c r="AV304" i="32"/>
  <c r="AW304" i="32"/>
  <c r="AX304" i="32"/>
  <c r="AY304" i="32"/>
  <c r="AZ304" i="32"/>
  <c r="BA304" i="32"/>
  <c r="BL304" i="32"/>
  <c r="BM304" i="32"/>
  <c r="BN304" i="32"/>
  <c r="BO304" i="32"/>
  <c r="BP304" i="32"/>
  <c r="BQ304" i="32"/>
  <c r="BR304" i="32"/>
  <c r="AD305" i="32"/>
  <c r="AE305" i="32"/>
  <c r="AF305" i="32"/>
  <c r="AG305" i="32"/>
  <c r="AH305" i="32"/>
  <c r="AI305" i="32"/>
  <c r="AJ305" i="32"/>
  <c r="AU305" i="32"/>
  <c r="AV305" i="32"/>
  <c r="AW305" i="32"/>
  <c r="AX305" i="32"/>
  <c r="AY305" i="32"/>
  <c r="AZ305" i="32"/>
  <c r="BA305" i="32"/>
  <c r="BL305" i="32"/>
  <c r="BM305" i="32"/>
  <c r="BN305" i="32"/>
  <c r="BO305" i="32"/>
  <c r="BP305" i="32"/>
  <c r="BQ305" i="32"/>
  <c r="BR305" i="32"/>
  <c r="AD306" i="32"/>
  <c r="AE306" i="32"/>
  <c r="AF306" i="32"/>
  <c r="AG306" i="32"/>
  <c r="AH306" i="32"/>
  <c r="AI306" i="32"/>
  <c r="AJ306" i="32"/>
  <c r="AU306" i="32"/>
  <c r="AV306" i="32"/>
  <c r="AW306" i="32"/>
  <c r="AX306" i="32"/>
  <c r="AY306" i="32"/>
  <c r="AZ306" i="32"/>
  <c r="BA306" i="32"/>
  <c r="BL306" i="32"/>
  <c r="BM306" i="32"/>
  <c r="BN306" i="32"/>
  <c r="BO306" i="32"/>
  <c r="BP306" i="32"/>
  <c r="BQ306" i="32"/>
  <c r="BR306" i="32"/>
  <c r="AD307" i="32"/>
  <c r="AE307" i="32"/>
  <c r="AF307" i="32"/>
  <c r="AG307" i="32"/>
  <c r="AH307" i="32"/>
  <c r="AI307" i="32"/>
  <c r="AJ307" i="32"/>
  <c r="AU307" i="32"/>
  <c r="AV307" i="32"/>
  <c r="AW307" i="32"/>
  <c r="AX307" i="32"/>
  <c r="AY307" i="32"/>
  <c r="AZ307" i="32"/>
  <c r="BA307" i="32"/>
  <c r="BL307" i="32"/>
  <c r="BM307" i="32"/>
  <c r="BN307" i="32"/>
  <c r="BO307" i="32"/>
  <c r="BP307" i="32"/>
  <c r="BQ307" i="32"/>
  <c r="BR307" i="32"/>
  <c r="AD308" i="32"/>
  <c r="AE308" i="32"/>
  <c r="AF308" i="32"/>
  <c r="AG308" i="32"/>
  <c r="AH308" i="32"/>
  <c r="AI308" i="32"/>
  <c r="AJ308" i="32"/>
  <c r="AU308" i="32"/>
  <c r="AV308" i="32"/>
  <c r="AW308" i="32"/>
  <c r="AX308" i="32"/>
  <c r="AY308" i="32"/>
  <c r="AZ308" i="32"/>
  <c r="BA308" i="32"/>
  <c r="BL308" i="32"/>
  <c r="BM308" i="32"/>
  <c r="BN308" i="32"/>
  <c r="BO308" i="32"/>
  <c r="BP308" i="32"/>
  <c r="BQ308" i="32"/>
  <c r="BR308" i="32"/>
  <c r="AD309" i="32"/>
  <c r="AE309" i="32"/>
  <c r="AF309" i="32"/>
  <c r="AG309" i="32"/>
  <c r="AH309" i="32"/>
  <c r="AI309" i="32"/>
  <c r="AJ309" i="32"/>
  <c r="AU309" i="32"/>
  <c r="AV309" i="32"/>
  <c r="AW309" i="32"/>
  <c r="AX309" i="32"/>
  <c r="AY309" i="32"/>
  <c r="AZ309" i="32"/>
  <c r="BA309" i="32"/>
  <c r="BL309" i="32"/>
  <c r="BM309" i="32"/>
  <c r="BN309" i="32"/>
  <c r="BO309" i="32"/>
  <c r="BP309" i="32"/>
  <c r="BQ309" i="32"/>
  <c r="BR309" i="32"/>
  <c r="AD310" i="32"/>
  <c r="AE310" i="32"/>
  <c r="AF310" i="32"/>
  <c r="AG310" i="32"/>
  <c r="AH310" i="32"/>
  <c r="AI310" i="32"/>
  <c r="AJ310" i="32"/>
  <c r="AU310" i="32"/>
  <c r="AV310" i="32"/>
  <c r="AW310" i="32"/>
  <c r="AX310" i="32"/>
  <c r="AY310" i="32"/>
  <c r="AZ310" i="32"/>
  <c r="BA310" i="32"/>
  <c r="BL310" i="32"/>
  <c r="BM310" i="32"/>
  <c r="BN310" i="32"/>
  <c r="BO310" i="32"/>
  <c r="BP310" i="32"/>
  <c r="BQ310" i="32"/>
  <c r="BR310" i="32"/>
  <c r="AD311" i="32"/>
  <c r="AE311" i="32"/>
  <c r="AF311" i="32"/>
  <c r="AG311" i="32"/>
  <c r="AH311" i="32"/>
  <c r="AI311" i="32"/>
  <c r="AJ311" i="32"/>
  <c r="AU311" i="32"/>
  <c r="AV311" i="32"/>
  <c r="AW311" i="32"/>
  <c r="AX311" i="32"/>
  <c r="AY311" i="32"/>
  <c r="AZ311" i="32"/>
  <c r="BA311" i="32"/>
  <c r="BL311" i="32"/>
  <c r="BM311" i="32"/>
  <c r="BN311" i="32"/>
  <c r="BO311" i="32"/>
  <c r="BP311" i="32"/>
  <c r="BQ311" i="32"/>
  <c r="BR311" i="32"/>
  <c r="BR66" i="32"/>
  <c r="BQ66" i="32"/>
  <c r="BP66" i="32"/>
  <c r="BO66" i="32"/>
  <c r="BN66" i="32"/>
  <c r="BM66" i="32"/>
  <c r="BL66" i="32"/>
  <c r="BR65" i="32"/>
  <c r="BQ65" i="32"/>
  <c r="BP65" i="32"/>
  <c r="BO65" i="32"/>
  <c r="BN65" i="32"/>
  <c r="BM65" i="32"/>
  <c r="BL65" i="32"/>
  <c r="BR64" i="32"/>
  <c r="BQ64" i="32"/>
  <c r="BP64" i="32"/>
  <c r="BO64" i="32"/>
  <c r="BN64" i="32"/>
  <c r="BM64" i="32"/>
  <c r="BL64" i="32"/>
  <c r="BR63" i="32"/>
  <c r="BQ63" i="32"/>
  <c r="BP63" i="32"/>
  <c r="BO63" i="32"/>
  <c r="BN63" i="32"/>
  <c r="BM63" i="32"/>
  <c r="BL63" i="32"/>
  <c r="BR62" i="32"/>
  <c r="BQ62" i="32"/>
  <c r="BP62" i="32"/>
  <c r="BO62" i="32"/>
  <c r="BN62" i="32"/>
  <c r="BM62" i="32"/>
  <c r="BL62" i="32"/>
  <c r="BR61" i="32"/>
  <c r="BQ61" i="32"/>
  <c r="BP61" i="32"/>
  <c r="BO61" i="32"/>
  <c r="BN61" i="32"/>
  <c r="BM61" i="32"/>
  <c r="BL61" i="32"/>
  <c r="BR60" i="32"/>
  <c r="BQ60" i="32"/>
  <c r="BP60" i="32"/>
  <c r="BO60" i="32"/>
  <c r="BN60" i="32"/>
  <c r="BM60" i="32"/>
  <c r="BL60" i="32"/>
  <c r="BR59" i="32"/>
  <c r="BQ59" i="32"/>
  <c r="BP59" i="32"/>
  <c r="BO59" i="32"/>
  <c r="BN59" i="32"/>
  <c r="BM59" i="32"/>
  <c r="BL59" i="32"/>
  <c r="BR58" i="32"/>
  <c r="BQ58" i="32"/>
  <c r="BP58" i="32"/>
  <c r="BO58" i="32"/>
  <c r="BN58" i="32"/>
  <c r="BM58" i="32"/>
  <c r="BL58" i="32"/>
  <c r="BR57" i="32"/>
  <c r="BQ57" i="32"/>
  <c r="BP57" i="32"/>
  <c r="BO57" i="32"/>
  <c r="BN57" i="32"/>
  <c r="BM57" i="32"/>
  <c r="BL57" i="32"/>
  <c r="BR56" i="32"/>
  <c r="BQ56" i="32"/>
  <c r="BP56" i="32"/>
  <c r="BO56" i="32"/>
  <c r="BN56" i="32"/>
  <c r="BM56" i="32"/>
  <c r="BL56" i="32"/>
  <c r="BR55" i="32"/>
  <c r="BQ55" i="32"/>
  <c r="BP55" i="32"/>
  <c r="BO55" i="32"/>
  <c r="BN55" i="32"/>
  <c r="BM55" i="32"/>
  <c r="BL55" i="32"/>
  <c r="BR54" i="32"/>
  <c r="BQ54" i="32"/>
  <c r="BP54" i="32"/>
  <c r="BO54" i="32"/>
  <c r="BN54" i="32"/>
  <c r="BM54" i="32"/>
  <c r="BL54" i="32"/>
  <c r="BR53" i="32"/>
  <c r="BQ53" i="32"/>
  <c r="BP53" i="32"/>
  <c r="BO53" i="32"/>
  <c r="BN53" i="32"/>
  <c r="BM53" i="32"/>
  <c r="BL53" i="32"/>
  <c r="BR52" i="32"/>
  <c r="BQ52" i="32"/>
  <c r="BP52" i="32"/>
  <c r="BO52" i="32"/>
  <c r="BN52" i="32"/>
  <c r="BM52" i="32"/>
  <c r="BL52" i="32"/>
  <c r="BR51" i="32"/>
  <c r="BQ51" i="32"/>
  <c r="BP51" i="32"/>
  <c r="BO51" i="32"/>
  <c r="BN51" i="32"/>
  <c r="BM51" i="32"/>
  <c r="BL51" i="32"/>
  <c r="BR50" i="32"/>
  <c r="BQ50" i="32"/>
  <c r="BP50" i="32"/>
  <c r="BO50" i="32"/>
  <c r="BN50" i="32"/>
  <c r="BM50" i="32"/>
  <c r="BL50" i="32"/>
  <c r="BR49" i="32"/>
  <c r="BQ49" i="32"/>
  <c r="BP49" i="32"/>
  <c r="BO49" i="32"/>
  <c r="BN49" i="32"/>
  <c r="BM49" i="32"/>
  <c r="BL49" i="32"/>
  <c r="BR48" i="32"/>
  <c r="BQ48" i="32"/>
  <c r="BP48" i="32"/>
  <c r="BO48" i="32"/>
  <c r="BN48" i="32"/>
  <c r="BM48" i="32"/>
  <c r="BL48" i="32"/>
  <c r="BR47" i="32"/>
  <c r="BQ47" i="32"/>
  <c r="BP47" i="32"/>
  <c r="BO47" i="32"/>
  <c r="BN47" i="32"/>
  <c r="BM47" i="32"/>
  <c r="BL47" i="32"/>
  <c r="BR46" i="32"/>
  <c r="BQ46" i="32"/>
  <c r="BP46" i="32"/>
  <c r="BO46" i="32"/>
  <c r="BN46" i="32"/>
  <c r="BM46" i="32"/>
  <c r="BL46" i="32"/>
  <c r="BR45" i="32"/>
  <c r="BQ45" i="32"/>
  <c r="BP45" i="32"/>
  <c r="BO45" i="32"/>
  <c r="BN45" i="32"/>
  <c r="BM45" i="32"/>
  <c r="BL45" i="32"/>
  <c r="BR44" i="32"/>
  <c r="BQ44" i="32"/>
  <c r="BP44" i="32"/>
  <c r="BO44" i="32"/>
  <c r="BN44" i="32"/>
  <c r="BM44" i="32"/>
  <c r="BL44" i="32"/>
  <c r="BR43" i="32"/>
  <c r="BQ43" i="32"/>
  <c r="BP43" i="32"/>
  <c r="BO43" i="32"/>
  <c r="BN43" i="32"/>
  <c r="BM43" i="32"/>
  <c r="BL43" i="32"/>
  <c r="BR42" i="32"/>
  <c r="BQ42" i="32"/>
  <c r="BP42" i="32"/>
  <c r="BO42" i="32"/>
  <c r="BN42" i="32"/>
  <c r="BM42" i="32"/>
  <c r="BL42" i="32"/>
  <c r="BR41" i="32"/>
  <c r="BQ41" i="32"/>
  <c r="BP41" i="32"/>
  <c r="BO41" i="32"/>
  <c r="BN41" i="32"/>
  <c r="BM41" i="32"/>
  <c r="BL41" i="32"/>
  <c r="BR40" i="32"/>
  <c r="BQ40" i="32"/>
  <c r="BP40" i="32"/>
  <c r="BO40" i="32"/>
  <c r="BN40" i="32"/>
  <c r="BM40" i="32"/>
  <c r="BL40" i="32"/>
  <c r="BR39" i="32"/>
  <c r="BQ39" i="32"/>
  <c r="BP39" i="32"/>
  <c r="BO39" i="32"/>
  <c r="BN39" i="32"/>
  <c r="BM39" i="32"/>
  <c r="BL39" i="32"/>
  <c r="BR38" i="32"/>
  <c r="BQ38" i="32"/>
  <c r="BP38" i="32"/>
  <c r="BO38" i="32"/>
  <c r="BN38" i="32"/>
  <c r="BM38" i="32"/>
  <c r="BL38" i="32"/>
  <c r="BR37" i="32"/>
  <c r="BQ37" i="32"/>
  <c r="BP37" i="32"/>
  <c r="BO37" i="32"/>
  <c r="BN37" i="32"/>
  <c r="BM37" i="32"/>
  <c r="BL37" i="32"/>
  <c r="BR36" i="32"/>
  <c r="BQ36" i="32"/>
  <c r="BP36" i="32"/>
  <c r="BO36" i="32"/>
  <c r="BN36" i="32"/>
  <c r="BM36" i="32"/>
  <c r="BL36" i="32"/>
  <c r="BR35" i="32"/>
  <c r="BQ35" i="32"/>
  <c r="BP35" i="32"/>
  <c r="BO35" i="32"/>
  <c r="BN35" i="32"/>
  <c r="BM35" i="32"/>
  <c r="BL35" i="32"/>
  <c r="BR34" i="32"/>
  <c r="BQ34" i="32"/>
  <c r="BP34" i="32"/>
  <c r="BO34" i="32"/>
  <c r="BN34" i="32"/>
  <c r="BM34" i="32"/>
  <c r="BL34" i="32"/>
  <c r="BR33" i="32"/>
  <c r="BQ33" i="32"/>
  <c r="BP33" i="32"/>
  <c r="BO33" i="32"/>
  <c r="BN33" i="32"/>
  <c r="BM33" i="32"/>
  <c r="BL33" i="32"/>
  <c r="BR32" i="32"/>
  <c r="BQ32" i="32"/>
  <c r="BP32" i="32"/>
  <c r="BO32" i="32"/>
  <c r="BN32" i="32"/>
  <c r="BM32" i="32"/>
  <c r="BL32" i="32"/>
  <c r="BR31" i="32"/>
  <c r="BQ31" i="32"/>
  <c r="BP31" i="32"/>
  <c r="BO31" i="32"/>
  <c r="BN31" i="32"/>
  <c r="BM31" i="32"/>
  <c r="BL31" i="32"/>
  <c r="BR30" i="32"/>
  <c r="BQ30" i="32"/>
  <c r="BP30" i="32"/>
  <c r="BO30" i="32"/>
  <c r="BN30" i="32"/>
  <c r="BM30" i="32"/>
  <c r="BL30" i="32"/>
  <c r="BR29" i="32"/>
  <c r="BQ29" i="32"/>
  <c r="BP29" i="32"/>
  <c r="BO29" i="32"/>
  <c r="BN29" i="32"/>
  <c r="BM29" i="32"/>
  <c r="BL29" i="32"/>
  <c r="BR28" i="32"/>
  <c r="BQ28" i="32"/>
  <c r="BP28" i="32"/>
  <c r="BO28" i="32"/>
  <c r="BN28" i="32"/>
  <c r="BM28" i="32"/>
  <c r="BL28" i="32"/>
  <c r="BR27" i="32"/>
  <c r="BQ27" i="32"/>
  <c r="BP27" i="32"/>
  <c r="BO27" i="32"/>
  <c r="BN27" i="32"/>
  <c r="BM27" i="32"/>
  <c r="BL27" i="32"/>
  <c r="BR26" i="32"/>
  <c r="BQ26" i="32"/>
  <c r="BP26" i="32"/>
  <c r="BO26" i="32"/>
  <c r="BN26" i="32"/>
  <c r="BM26" i="32"/>
  <c r="BL26" i="32"/>
  <c r="BR25" i="32"/>
  <c r="BQ25" i="32"/>
  <c r="BP25" i="32"/>
  <c r="BO25" i="32"/>
  <c r="BN25" i="32"/>
  <c r="BM25" i="32"/>
  <c r="BL25" i="32"/>
  <c r="BR24" i="32"/>
  <c r="BQ24" i="32"/>
  <c r="BP24" i="32"/>
  <c r="BO24" i="32"/>
  <c r="BN24" i="32"/>
  <c r="BM24" i="32"/>
  <c r="BL24" i="32"/>
  <c r="BR23" i="32"/>
  <c r="BQ23" i="32"/>
  <c r="BP23" i="32"/>
  <c r="BO23" i="32"/>
  <c r="BN23" i="32"/>
  <c r="BM23" i="32"/>
  <c r="BL23" i="32"/>
  <c r="BR22" i="32"/>
  <c r="BQ22" i="32"/>
  <c r="BP22" i="32"/>
  <c r="BO22" i="32"/>
  <c r="BN22" i="32"/>
  <c r="BM22" i="32"/>
  <c r="BL22" i="32"/>
  <c r="BR21" i="32"/>
  <c r="BQ21" i="32"/>
  <c r="BP21" i="32"/>
  <c r="BO21" i="32"/>
  <c r="BN21" i="32"/>
  <c r="BM21" i="32"/>
  <c r="BL21" i="32"/>
  <c r="BR20" i="32"/>
  <c r="BQ20" i="32"/>
  <c r="BP20" i="32"/>
  <c r="BO20" i="32"/>
  <c r="BN20" i="32"/>
  <c r="BM20" i="32"/>
  <c r="BL20" i="32"/>
  <c r="BR19" i="32"/>
  <c r="BQ19" i="32"/>
  <c r="BP19" i="32"/>
  <c r="BO19" i="32"/>
  <c r="BN19" i="32"/>
  <c r="BM19" i="32"/>
  <c r="BL19" i="32"/>
  <c r="BR18" i="32"/>
  <c r="BQ18" i="32"/>
  <c r="BP18" i="32"/>
  <c r="BO18" i="32"/>
  <c r="BN18" i="32"/>
  <c r="BM18" i="32"/>
  <c r="BL18" i="32"/>
  <c r="BR17" i="32"/>
  <c r="BQ17" i="32"/>
  <c r="BP17" i="32"/>
  <c r="BO17" i="32"/>
  <c r="BN17" i="32"/>
  <c r="BM17" i="32"/>
  <c r="BL17" i="32"/>
  <c r="BR16" i="32"/>
  <c r="BQ16" i="32"/>
  <c r="BP16" i="32"/>
  <c r="BO16" i="32"/>
  <c r="BN16" i="32"/>
  <c r="BM16" i="32"/>
  <c r="BL16" i="32"/>
  <c r="BR15" i="32"/>
  <c r="BQ15" i="32"/>
  <c r="BP15" i="32"/>
  <c r="BO15" i="32"/>
  <c r="BN15" i="32"/>
  <c r="BM15" i="32"/>
  <c r="BL15" i="32"/>
  <c r="BR14" i="32"/>
  <c r="BQ14" i="32"/>
  <c r="BP14" i="32"/>
  <c r="BO14" i="32"/>
  <c r="BN14" i="32"/>
  <c r="BM14" i="32"/>
  <c r="BL14" i="32"/>
  <c r="BR13" i="32"/>
  <c r="BQ13" i="32"/>
  <c r="BP13" i="32"/>
  <c r="BO13" i="32"/>
  <c r="BN13" i="32"/>
  <c r="BM13" i="32"/>
  <c r="BL13" i="32"/>
  <c r="BR12" i="32"/>
  <c r="BQ12" i="32"/>
  <c r="BP12" i="32"/>
  <c r="BO12" i="32"/>
  <c r="BN12" i="32"/>
  <c r="BM12" i="32"/>
  <c r="BL12" i="32"/>
  <c r="BR11" i="32"/>
  <c r="BQ11" i="32"/>
  <c r="BP11" i="32"/>
  <c r="BO11" i="32"/>
  <c r="BN11" i="32"/>
  <c r="BM11" i="32"/>
  <c r="BL11" i="32"/>
  <c r="BR10" i="32"/>
  <c r="BQ10" i="32"/>
  <c r="BP10" i="32"/>
  <c r="BO10" i="32"/>
  <c r="BN10" i="32"/>
  <c r="BM10" i="32"/>
  <c r="BL10" i="32"/>
  <c r="BR9" i="32"/>
  <c r="BQ9" i="32"/>
  <c r="BP9" i="32"/>
  <c r="BO9" i="32"/>
  <c r="BN9" i="32"/>
  <c r="BM9" i="32"/>
  <c r="BL9" i="32"/>
  <c r="BR8" i="32"/>
  <c r="BQ8" i="32"/>
  <c r="BP8" i="32"/>
  <c r="BO8" i="32"/>
  <c r="BN8" i="32"/>
  <c r="BM8" i="32"/>
  <c r="BL8" i="32"/>
  <c r="BA66" i="32"/>
  <c r="AZ66" i="32"/>
  <c r="AY66" i="32"/>
  <c r="AX66" i="32"/>
  <c r="AW66" i="32"/>
  <c r="AV66" i="32"/>
  <c r="AU66" i="32"/>
  <c r="BA65" i="32"/>
  <c r="AZ65" i="32"/>
  <c r="AY65" i="32"/>
  <c r="AX65" i="32"/>
  <c r="AW65" i="32"/>
  <c r="AV65" i="32"/>
  <c r="AU65" i="32"/>
  <c r="BA64" i="32"/>
  <c r="AZ64" i="32"/>
  <c r="AY64" i="32"/>
  <c r="AX64" i="32"/>
  <c r="AW64" i="32"/>
  <c r="AV64" i="32"/>
  <c r="AU64" i="32"/>
  <c r="BA63" i="32"/>
  <c r="AZ63" i="32"/>
  <c r="AY63" i="32"/>
  <c r="AX63" i="32"/>
  <c r="AW63" i="32"/>
  <c r="AV63" i="32"/>
  <c r="AU63" i="32"/>
  <c r="BA62" i="32"/>
  <c r="AZ62" i="32"/>
  <c r="AY62" i="32"/>
  <c r="AX62" i="32"/>
  <c r="AW62" i="32"/>
  <c r="AV62" i="32"/>
  <c r="AU62" i="32"/>
  <c r="BA61" i="32"/>
  <c r="AZ61" i="32"/>
  <c r="AY61" i="32"/>
  <c r="AX61" i="32"/>
  <c r="AW61" i="32"/>
  <c r="AV61" i="32"/>
  <c r="AU61" i="32"/>
  <c r="BA60" i="32"/>
  <c r="AZ60" i="32"/>
  <c r="AY60" i="32"/>
  <c r="AX60" i="32"/>
  <c r="AW60" i="32"/>
  <c r="AV60" i="32"/>
  <c r="AU60" i="32"/>
  <c r="BA59" i="32"/>
  <c r="AZ59" i="32"/>
  <c r="AY59" i="32"/>
  <c r="AX59" i="32"/>
  <c r="AW59" i="32"/>
  <c r="AV59" i="32"/>
  <c r="AU59" i="32"/>
  <c r="BA58" i="32"/>
  <c r="AZ58" i="32"/>
  <c r="AY58" i="32"/>
  <c r="AX58" i="32"/>
  <c r="AW58" i="32"/>
  <c r="AV58" i="32"/>
  <c r="AU58" i="32"/>
  <c r="BA57" i="32"/>
  <c r="AZ57" i="32"/>
  <c r="AY57" i="32"/>
  <c r="AX57" i="32"/>
  <c r="AW57" i="32"/>
  <c r="AV57" i="32"/>
  <c r="AU57" i="32"/>
  <c r="BA56" i="32"/>
  <c r="AZ56" i="32"/>
  <c r="AY56" i="32"/>
  <c r="AX56" i="32"/>
  <c r="AW56" i="32"/>
  <c r="AV56" i="32"/>
  <c r="AU56" i="32"/>
  <c r="BA55" i="32"/>
  <c r="AZ55" i="32"/>
  <c r="AY55" i="32"/>
  <c r="AX55" i="32"/>
  <c r="AW55" i="32"/>
  <c r="AV55" i="32"/>
  <c r="AU55" i="32"/>
  <c r="BA54" i="32"/>
  <c r="AZ54" i="32"/>
  <c r="AY54" i="32"/>
  <c r="AX54" i="32"/>
  <c r="AW54" i="32"/>
  <c r="AV54" i="32"/>
  <c r="AU54" i="32"/>
  <c r="BA53" i="32"/>
  <c r="AZ53" i="32"/>
  <c r="AY53" i="32"/>
  <c r="AX53" i="32"/>
  <c r="AW53" i="32"/>
  <c r="AV53" i="32"/>
  <c r="AU53" i="32"/>
  <c r="BA52" i="32"/>
  <c r="AZ52" i="32"/>
  <c r="AY52" i="32"/>
  <c r="AX52" i="32"/>
  <c r="AW52" i="32"/>
  <c r="AV52" i="32"/>
  <c r="AU52" i="32"/>
  <c r="BA51" i="32"/>
  <c r="AZ51" i="32"/>
  <c r="AY51" i="32"/>
  <c r="AX51" i="32"/>
  <c r="AW51" i="32"/>
  <c r="AV51" i="32"/>
  <c r="AU51" i="32"/>
  <c r="BA50" i="32"/>
  <c r="AZ50" i="32"/>
  <c r="AY50" i="32"/>
  <c r="AX50" i="32"/>
  <c r="AW50" i="32"/>
  <c r="AV50" i="32"/>
  <c r="AU50" i="32"/>
  <c r="BA49" i="32"/>
  <c r="AZ49" i="32"/>
  <c r="AY49" i="32"/>
  <c r="AX49" i="32"/>
  <c r="AW49" i="32"/>
  <c r="AV49" i="32"/>
  <c r="AU49" i="32"/>
  <c r="BA48" i="32"/>
  <c r="AZ48" i="32"/>
  <c r="AY48" i="32"/>
  <c r="AX48" i="32"/>
  <c r="AW48" i="32"/>
  <c r="AV48" i="32"/>
  <c r="AU48" i="32"/>
  <c r="BA47" i="32"/>
  <c r="AZ47" i="32"/>
  <c r="AY47" i="32"/>
  <c r="AX47" i="32"/>
  <c r="AW47" i="32"/>
  <c r="AV47" i="32"/>
  <c r="AU47" i="32"/>
  <c r="BA46" i="32"/>
  <c r="AZ46" i="32"/>
  <c r="AY46" i="32"/>
  <c r="AX46" i="32"/>
  <c r="AW46" i="32"/>
  <c r="AV46" i="32"/>
  <c r="AU46" i="32"/>
  <c r="BA45" i="32"/>
  <c r="AZ45" i="32"/>
  <c r="AY45" i="32"/>
  <c r="AX45" i="32"/>
  <c r="AW45" i="32"/>
  <c r="AV45" i="32"/>
  <c r="AU45" i="32"/>
  <c r="BA44" i="32"/>
  <c r="AZ44" i="32"/>
  <c r="AY44" i="32"/>
  <c r="AX44" i="32"/>
  <c r="AW44" i="32"/>
  <c r="AV44" i="32"/>
  <c r="AU44" i="32"/>
  <c r="BA43" i="32"/>
  <c r="AZ43" i="32"/>
  <c r="AY43" i="32"/>
  <c r="AX43" i="32"/>
  <c r="AW43" i="32"/>
  <c r="AV43" i="32"/>
  <c r="AU43" i="32"/>
  <c r="BA42" i="32"/>
  <c r="AZ42" i="32"/>
  <c r="AY42" i="32"/>
  <c r="AX42" i="32"/>
  <c r="AW42" i="32"/>
  <c r="AV42" i="32"/>
  <c r="AU42" i="32"/>
  <c r="BA41" i="32"/>
  <c r="AZ41" i="32"/>
  <c r="AY41" i="32"/>
  <c r="AX41" i="32"/>
  <c r="AW41" i="32"/>
  <c r="AV41" i="32"/>
  <c r="AU41" i="32"/>
  <c r="BA40" i="32"/>
  <c r="AZ40" i="32"/>
  <c r="AY40" i="32"/>
  <c r="AX40" i="32"/>
  <c r="AW40" i="32"/>
  <c r="AV40" i="32"/>
  <c r="AU40" i="32"/>
  <c r="BA39" i="32"/>
  <c r="AZ39" i="32"/>
  <c r="AY39" i="32"/>
  <c r="AX39" i="32"/>
  <c r="AW39" i="32"/>
  <c r="AV39" i="32"/>
  <c r="AU39" i="32"/>
  <c r="BA38" i="32"/>
  <c r="AZ38" i="32"/>
  <c r="AY38" i="32"/>
  <c r="AX38" i="32"/>
  <c r="AW38" i="32"/>
  <c r="AV38" i="32"/>
  <c r="AU38" i="32"/>
  <c r="BA37" i="32"/>
  <c r="AZ37" i="32"/>
  <c r="AY37" i="32"/>
  <c r="AX37" i="32"/>
  <c r="AW37" i="32"/>
  <c r="AV37" i="32"/>
  <c r="AU37" i="32"/>
  <c r="BA36" i="32"/>
  <c r="AZ36" i="32"/>
  <c r="AY36" i="32"/>
  <c r="AX36" i="32"/>
  <c r="AW36" i="32"/>
  <c r="AV36" i="32"/>
  <c r="AU36" i="32"/>
  <c r="BA35" i="32"/>
  <c r="AZ35" i="32"/>
  <c r="AY35" i="32"/>
  <c r="AX35" i="32"/>
  <c r="AW35" i="32"/>
  <c r="AV35" i="32"/>
  <c r="AU35" i="32"/>
  <c r="BA34" i="32"/>
  <c r="AZ34" i="32"/>
  <c r="AY34" i="32"/>
  <c r="AX34" i="32"/>
  <c r="AW34" i="32"/>
  <c r="AV34" i="32"/>
  <c r="AU34" i="32"/>
  <c r="BA33" i="32"/>
  <c r="AZ33" i="32"/>
  <c r="AY33" i="32"/>
  <c r="AX33" i="32"/>
  <c r="AW33" i="32"/>
  <c r="AV33" i="32"/>
  <c r="AU33" i="32"/>
  <c r="BA32" i="32"/>
  <c r="AZ32" i="32"/>
  <c r="AY32" i="32"/>
  <c r="AX32" i="32"/>
  <c r="AW32" i="32"/>
  <c r="AV32" i="32"/>
  <c r="AU32" i="32"/>
  <c r="BA31" i="32"/>
  <c r="AZ31" i="32"/>
  <c r="AY31" i="32"/>
  <c r="AX31" i="32"/>
  <c r="AW31" i="32"/>
  <c r="AV31" i="32"/>
  <c r="AU31" i="32"/>
  <c r="BA30" i="32"/>
  <c r="AZ30" i="32"/>
  <c r="AY30" i="32"/>
  <c r="AX30" i="32"/>
  <c r="AW30" i="32"/>
  <c r="AV30" i="32"/>
  <c r="AU30" i="32"/>
  <c r="BA29" i="32"/>
  <c r="AZ29" i="32"/>
  <c r="AY29" i="32"/>
  <c r="AX29" i="32"/>
  <c r="AW29" i="32"/>
  <c r="AV29" i="32"/>
  <c r="AU29" i="32"/>
  <c r="BA28" i="32"/>
  <c r="AZ28" i="32"/>
  <c r="AY28" i="32"/>
  <c r="AX28" i="32"/>
  <c r="AW28" i="32"/>
  <c r="AV28" i="32"/>
  <c r="AU28" i="32"/>
  <c r="BA27" i="32"/>
  <c r="AZ27" i="32"/>
  <c r="AY27" i="32"/>
  <c r="AX27" i="32"/>
  <c r="AW27" i="32"/>
  <c r="AV27" i="32"/>
  <c r="AU27" i="32"/>
  <c r="BA26" i="32"/>
  <c r="AZ26" i="32"/>
  <c r="AY26" i="32"/>
  <c r="AX26" i="32"/>
  <c r="AW26" i="32"/>
  <c r="AV26" i="32"/>
  <c r="AU26" i="32"/>
  <c r="BA25" i="32"/>
  <c r="AZ25" i="32"/>
  <c r="AY25" i="32"/>
  <c r="AX25" i="32"/>
  <c r="AW25" i="32"/>
  <c r="AV25" i="32"/>
  <c r="AU25" i="32"/>
  <c r="BA24" i="32"/>
  <c r="AZ24" i="32"/>
  <c r="AY24" i="32"/>
  <c r="AX24" i="32"/>
  <c r="AW24" i="32"/>
  <c r="AV24" i="32"/>
  <c r="AU24" i="32"/>
  <c r="BA23" i="32"/>
  <c r="AZ23" i="32"/>
  <c r="AY23" i="32"/>
  <c r="AX23" i="32"/>
  <c r="AW23" i="32"/>
  <c r="AV23" i="32"/>
  <c r="AU23" i="32"/>
  <c r="BA22" i="32"/>
  <c r="AZ22" i="32"/>
  <c r="AY22" i="32"/>
  <c r="AX22" i="32"/>
  <c r="AW22" i="32"/>
  <c r="AV22" i="32"/>
  <c r="AU22" i="32"/>
  <c r="BA21" i="32"/>
  <c r="AZ21" i="32"/>
  <c r="AY21" i="32"/>
  <c r="AX21" i="32"/>
  <c r="AW21" i="32"/>
  <c r="AV21" i="32"/>
  <c r="AU21" i="32"/>
  <c r="BA20" i="32"/>
  <c r="AZ20" i="32"/>
  <c r="AY20" i="32"/>
  <c r="AX20" i="32"/>
  <c r="AW20" i="32"/>
  <c r="AV20" i="32"/>
  <c r="AU20" i="32"/>
  <c r="BA19" i="32"/>
  <c r="AZ19" i="32"/>
  <c r="AY19" i="32"/>
  <c r="AX19" i="32"/>
  <c r="AW19" i="32"/>
  <c r="AV19" i="32"/>
  <c r="AU19" i="32"/>
  <c r="BA18" i="32"/>
  <c r="AZ18" i="32"/>
  <c r="AY18" i="32"/>
  <c r="AX18" i="32"/>
  <c r="AW18" i="32"/>
  <c r="AV18" i="32"/>
  <c r="AU18" i="32"/>
  <c r="BA17" i="32"/>
  <c r="AZ17" i="32"/>
  <c r="AY17" i="32"/>
  <c r="AX17" i="32"/>
  <c r="AW17" i="32"/>
  <c r="AV17" i="32"/>
  <c r="AU17" i="32"/>
  <c r="BA16" i="32"/>
  <c r="AZ16" i="32"/>
  <c r="AY16" i="32"/>
  <c r="AX16" i="32"/>
  <c r="AW16" i="32"/>
  <c r="AV16" i="32"/>
  <c r="AU16" i="32"/>
  <c r="BA15" i="32"/>
  <c r="AZ15" i="32"/>
  <c r="AY15" i="32"/>
  <c r="AX15" i="32"/>
  <c r="AW15" i="32"/>
  <c r="AV15" i="32"/>
  <c r="AU15" i="32"/>
  <c r="BA14" i="32"/>
  <c r="AZ14" i="32"/>
  <c r="AY14" i="32"/>
  <c r="AX14" i="32"/>
  <c r="AW14" i="32"/>
  <c r="AV14" i="32"/>
  <c r="AU14" i="32"/>
  <c r="BA13" i="32"/>
  <c r="AZ13" i="32"/>
  <c r="AY13" i="32"/>
  <c r="AX13" i="32"/>
  <c r="AW13" i="32"/>
  <c r="AV13" i="32"/>
  <c r="AU13" i="32"/>
  <c r="BA12" i="32"/>
  <c r="AZ12" i="32"/>
  <c r="AY12" i="32"/>
  <c r="AX12" i="32"/>
  <c r="AW12" i="32"/>
  <c r="AV12" i="32"/>
  <c r="AU12" i="32"/>
  <c r="BA11" i="32"/>
  <c r="AZ11" i="32"/>
  <c r="AY11" i="32"/>
  <c r="AX11" i="32"/>
  <c r="AW11" i="32"/>
  <c r="AV11" i="32"/>
  <c r="AU11" i="32"/>
  <c r="BA10" i="32"/>
  <c r="AZ10" i="32"/>
  <c r="AY10" i="32"/>
  <c r="AX10" i="32"/>
  <c r="AW10" i="32"/>
  <c r="AV10" i="32"/>
  <c r="AU10" i="32"/>
  <c r="BA9" i="32"/>
  <c r="AZ9" i="32"/>
  <c r="AY9" i="32"/>
  <c r="AX9" i="32"/>
  <c r="AW9" i="32"/>
  <c r="AV9" i="32"/>
  <c r="AU9" i="32"/>
  <c r="BA8" i="32"/>
  <c r="AZ8" i="32"/>
  <c r="AY8" i="32"/>
  <c r="AX8" i="32"/>
  <c r="AW8" i="32"/>
  <c r="AV8" i="32"/>
  <c r="AU8" i="32"/>
  <c r="AJ66" i="32"/>
  <c r="AI66" i="32"/>
  <c r="AH66" i="32"/>
  <c r="AG66" i="32"/>
  <c r="AF66" i="32"/>
  <c r="AE66" i="32"/>
  <c r="AD66" i="32"/>
  <c r="AJ65" i="32"/>
  <c r="AI65" i="32"/>
  <c r="AH65" i="32"/>
  <c r="AG65" i="32"/>
  <c r="AF65" i="32"/>
  <c r="AE65" i="32"/>
  <c r="AD65" i="32"/>
  <c r="AJ64" i="32"/>
  <c r="AI64" i="32"/>
  <c r="AH64" i="32"/>
  <c r="AG64" i="32"/>
  <c r="AF64" i="32"/>
  <c r="AE64" i="32"/>
  <c r="AD64" i="32"/>
  <c r="AJ63" i="32"/>
  <c r="AI63" i="32"/>
  <c r="AH63" i="32"/>
  <c r="AG63" i="32"/>
  <c r="AF63" i="32"/>
  <c r="AE63" i="32"/>
  <c r="AD63" i="32"/>
  <c r="AJ62" i="32"/>
  <c r="AI62" i="32"/>
  <c r="AH62" i="32"/>
  <c r="AG62" i="32"/>
  <c r="AF62" i="32"/>
  <c r="AE62" i="32"/>
  <c r="AD62" i="32"/>
  <c r="AJ61" i="32"/>
  <c r="AI61" i="32"/>
  <c r="AH61" i="32"/>
  <c r="AG61" i="32"/>
  <c r="AF61" i="32"/>
  <c r="AE61" i="32"/>
  <c r="AD61" i="32"/>
  <c r="AJ60" i="32"/>
  <c r="AI60" i="32"/>
  <c r="AH60" i="32"/>
  <c r="AG60" i="32"/>
  <c r="AF60" i="32"/>
  <c r="AE60" i="32"/>
  <c r="AD60" i="32"/>
  <c r="AJ59" i="32"/>
  <c r="AI59" i="32"/>
  <c r="AH59" i="32"/>
  <c r="AG59" i="32"/>
  <c r="AF59" i="32"/>
  <c r="AE59" i="32"/>
  <c r="AD59" i="32"/>
  <c r="AJ58" i="32"/>
  <c r="AI58" i="32"/>
  <c r="AH58" i="32"/>
  <c r="AG58" i="32"/>
  <c r="AF58" i="32"/>
  <c r="AE58" i="32"/>
  <c r="AD58" i="32"/>
  <c r="AJ57" i="32"/>
  <c r="AI57" i="32"/>
  <c r="AH57" i="32"/>
  <c r="AG57" i="32"/>
  <c r="AF57" i="32"/>
  <c r="AE57" i="32"/>
  <c r="AD57" i="32"/>
  <c r="AJ56" i="32"/>
  <c r="AI56" i="32"/>
  <c r="AH56" i="32"/>
  <c r="AG56" i="32"/>
  <c r="AF56" i="32"/>
  <c r="AE56" i="32"/>
  <c r="AD56" i="32"/>
  <c r="AJ55" i="32"/>
  <c r="AI55" i="32"/>
  <c r="AH55" i="32"/>
  <c r="AG55" i="32"/>
  <c r="AF55" i="32"/>
  <c r="AE55" i="32"/>
  <c r="AD55" i="32"/>
  <c r="AJ54" i="32"/>
  <c r="AI54" i="32"/>
  <c r="AH54" i="32"/>
  <c r="AG54" i="32"/>
  <c r="AF54" i="32"/>
  <c r="AE54" i="32"/>
  <c r="AD54" i="32"/>
  <c r="AJ53" i="32"/>
  <c r="AI53" i="32"/>
  <c r="AH53" i="32"/>
  <c r="AG53" i="32"/>
  <c r="AF53" i="32"/>
  <c r="AE53" i="32"/>
  <c r="AD53" i="32"/>
  <c r="AJ52" i="32"/>
  <c r="AI52" i="32"/>
  <c r="AH52" i="32"/>
  <c r="AG52" i="32"/>
  <c r="AF52" i="32"/>
  <c r="AE52" i="32"/>
  <c r="AD52" i="32"/>
  <c r="AJ51" i="32"/>
  <c r="AI51" i="32"/>
  <c r="AH51" i="32"/>
  <c r="AG51" i="32"/>
  <c r="AF51" i="32"/>
  <c r="AE51" i="32"/>
  <c r="AD51" i="32"/>
  <c r="AJ50" i="32"/>
  <c r="AI50" i="32"/>
  <c r="AH50" i="32"/>
  <c r="AG50" i="32"/>
  <c r="AF50" i="32"/>
  <c r="AE50" i="32"/>
  <c r="AD50" i="32"/>
  <c r="AJ49" i="32"/>
  <c r="AI49" i="32"/>
  <c r="AH49" i="32"/>
  <c r="AG49" i="32"/>
  <c r="AF49" i="32"/>
  <c r="AE49" i="32"/>
  <c r="AD49" i="32"/>
  <c r="AJ48" i="32"/>
  <c r="AI48" i="32"/>
  <c r="AH48" i="32"/>
  <c r="AG48" i="32"/>
  <c r="AF48" i="32"/>
  <c r="AE48" i="32"/>
  <c r="AD48" i="32"/>
  <c r="AJ47" i="32"/>
  <c r="AI47" i="32"/>
  <c r="AH47" i="32"/>
  <c r="AG47" i="32"/>
  <c r="AF47" i="32"/>
  <c r="AE47" i="32"/>
  <c r="AD47" i="32"/>
  <c r="AJ46" i="32"/>
  <c r="AI46" i="32"/>
  <c r="AH46" i="32"/>
  <c r="AG46" i="32"/>
  <c r="AF46" i="32"/>
  <c r="AE46" i="32"/>
  <c r="AD46" i="32"/>
  <c r="AJ45" i="32"/>
  <c r="AI45" i="32"/>
  <c r="AH45" i="32"/>
  <c r="AG45" i="32"/>
  <c r="AF45" i="32"/>
  <c r="AE45" i="32"/>
  <c r="AD45" i="32"/>
  <c r="AJ44" i="32"/>
  <c r="AI44" i="32"/>
  <c r="AH44" i="32"/>
  <c r="AG44" i="32"/>
  <c r="AF44" i="32"/>
  <c r="AE44" i="32"/>
  <c r="AD44" i="32"/>
  <c r="AJ43" i="32"/>
  <c r="AI43" i="32"/>
  <c r="AH43" i="32"/>
  <c r="AG43" i="32"/>
  <c r="AF43" i="32"/>
  <c r="AE43" i="32"/>
  <c r="AD43" i="32"/>
  <c r="AJ42" i="32"/>
  <c r="AI42" i="32"/>
  <c r="AH42" i="32"/>
  <c r="AG42" i="32"/>
  <c r="AF42" i="32"/>
  <c r="AE42" i="32"/>
  <c r="AD42" i="32"/>
  <c r="AJ41" i="32"/>
  <c r="AI41" i="32"/>
  <c r="AH41" i="32"/>
  <c r="AG41" i="32"/>
  <c r="AF41" i="32"/>
  <c r="AE41" i="32"/>
  <c r="AD41" i="32"/>
  <c r="AJ40" i="32"/>
  <c r="AI40" i="32"/>
  <c r="AH40" i="32"/>
  <c r="AG40" i="32"/>
  <c r="AF40" i="32"/>
  <c r="AE40" i="32"/>
  <c r="AD40" i="32"/>
  <c r="AJ39" i="32"/>
  <c r="AI39" i="32"/>
  <c r="AH39" i="32"/>
  <c r="AG39" i="32"/>
  <c r="AF39" i="32"/>
  <c r="AE39" i="32"/>
  <c r="AD39" i="32"/>
  <c r="AJ38" i="32"/>
  <c r="AI38" i="32"/>
  <c r="AH38" i="32"/>
  <c r="AG38" i="32"/>
  <c r="AF38" i="32"/>
  <c r="AE38" i="32"/>
  <c r="AD38" i="32"/>
  <c r="AJ37" i="32"/>
  <c r="AI37" i="32"/>
  <c r="AH37" i="32"/>
  <c r="AG37" i="32"/>
  <c r="AF37" i="32"/>
  <c r="AE37" i="32"/>
  <c r="AD37" i="32"/>
  <c r="AJ36" i="32"/>
  <c r="AI36" i="32"/>
  <c r="AH36" i="32"/>
  <c r="AG36" i="32"/>
  <c r="AF36" i="32"/>
  <c r="AE36" i="32"/>
  <c r="AD36" i="32"/>
  <c r="AJ35" i="32"/>
  <c r="AI35" i="32"/>
  <c r="AH35" i="32"/>
  <c r="AG35" i="32"/>
  <c r="AF35" i="32"/>
  <c r="AE35" i="32"/>
  <c r="AD35" i="32"/>
  <c r="AJ34" i="32"/>
  <c r="AI34" i="32"/>
  <c r="AH34" i="32"/>
  <c r="AG34" i="32"/>
  <c r="AF34" i="32"/>
  <c r="AE34" i="32"/>
  <c r="AD34" i="32"/>
  <c r="AJ33" i="32"/>
  <c r="AI33" i="32"/>
  <c r="AH33" i="32"/>
  <c r="AG33" i="32"/>
  <c r="AF33" i="32"/>
  <c r="AE33" i="32"/>
  <c r="AD33" i="32"/>
  <c r="AJ32" i="32"/>
  <c r="AI32" i="32"/>
  <c r="AH32" i="32"/>
  <c r="AG32" i="32"/>
  <c r="AF32" i="32"/>
  <c r="AE32" i="32"/>
  <c r="AD32" i="32"/>
  <c r="AJ31" i="32"/>
  <c r="AI31" i="32"/>
  <c r="AH31" i="32"/>
  <c r="AG31" i="32"/>
  <c r="AF31" i="32"/>
  <c r="AE31" i="32"/>
  <c r="AD31" i="32"/>
  <c r="AJ30" i="32"/>
  <c r="AI30" i="32"/>
  <c r="AH30" i="32"/>
  <c r="AG30" i="32"/>
  <c r="AF30" i="32"/>
  <c r="AE30" i="32"/>
  <c r="AD30" i="32"/>
  <c r="AJ29" i="32"/>
  <c r="AI29" i="32"/>
  <c r="AH29" i="32"/>
  <c r="AG29" i="32"/>
  <c r="AF29" i="32"/>
  <c r="AE29" i="32"/>
  <c r="AD29" i="32"/>
  <c r="AJ28" i="32"/>
  <c r="AI28" i="32"/>
  <c r="AH28" i="32"/>
  <c r="AG28" i="32"/>
  <c r="AF28" i="32"/>
  <c r="AE28" i="32"/>
  <c r="AD28" i="32"/>
  <c r="AJ27" i="32"/>
  <c r="AI27" i="32"/>
  <c r="AH27" i="32"/>
  <c r="AG27" i="32"/>
  <c r="AF27" i="32"/>
  <c r="AE27" i="32"/>
  <c r="AD27" i="32"/>
  <c r="AJ26" i="32"/>
  <c r="AI26" i="32"/>
  <c r="AH26" i="32"/>
  <c r="AG26" i="32"/>
  <c r="AF26" i="32"/>
  <c r="AE26" i="32"/>
  <c r="AD26" i="32"/>
  <c r="AJ25" i="32"/>
  <c r="AI25" i="32"/>
  <c r="AH25" i="32"/>
  <c r="AG25" i="32"/>
  <c r="AF25" i="32"/>
  <c r="AE25" i="32"/>
  <c r="AD25" i="32"/>
  <c r="AJ24" i="32"/>
  <c r="AI24" i="32"/>
  <c r="AH24" i="32"/>
  <c r="AG24" i="32"/>
  <c r="AF24" i="32"/>
  <c r="AE24" i="32"/>
  <c r="AD24" i="32"/>
  <c r="AJ23" i="32"/>
  <c r="AI23" i="32"/>
  <c r="AH23" i="32"/>
  <c r="AG23" i="32"/>
  <c r="AF23" i="32"/>
  <c r="AE23" i="32"/>
  <c r="AD23" i="32"/>
  <c r="AJ22" i="32"/>
  <c r="AI22" i="32"/>
  <c r="AH22" i="32"/>
  <c r="AG22" i="32"/>
  <c r="AF22" i="32"/>
  <c r="AE22" i="32"/>
  <c r="AD22" i="32"/>
  <c r="AJ21" i="32"/>
  <c r="AI21" i="32"/>
  <c r="AH21" i="32"/>
  <c r="AG21" i="32"/>
  <c r="AF21" i="32"/>
  <c r="AE21" i="32"/>
  <c r="AD21" i="32"/>
  <c r="AJ20" i="32"/>
  <c r="AI20" i="32"/>
  <c r="AH20" i="32"/>
  <c r="AG20" i="32"/>
  <c r="AF20" i="32"/>
  <c r="AE20" i="32"/>
  <c r="AD20" i="32"/>
  <c r="AJ19" i="32"/>
  <c r="AI19" i="32"/>
  <c r="AH19" i="32"/>
  <c r="AG19" i="32"/>
  <c r="AF19" i="32"/>
  <c r="AE19" i="32"/>
  <c r="AD19" i="32"/>
  <c r="AJ18" i="32"/>
  <c r="AI18" i="32"/>
  <c r="AH18" i="32"/>
  <c r="AG18" i="32"/>
  <c r="AF18" i="32"/>
  <c r="AE18" i="32"/>
  <c r="AD18" i="32"/>
  <c r="AJ17" i="32"/>
  <c r="AI17" i="32"/>
  <c r="AH17" i="32"/>
  <c r="AG17" i="32"/>
  <c r="AF17" i="32"/>
  <c r="AE17" i="32"/>
  <c r="AD17" i="32"/>
  <c r="AJ16" i="32"/>
  <c r="AI16" i="32"/>
  <c r="AH16" i="32"/>
  <c r="AG16" i="32"/>
  <c r="AF16" i="32"/>
  <c r="AE16" i="32"/>
  <c r="AD16" i="32"/>
  <c r="AJ15" i="32"/>
  <c r="AI15" i="32"/>
  <c r="AH15" i="32"/>
  <c r="AG15" i="32"/>
  <c r="AF15" i="32"/>
  <c r="AE15" i="32"/>
  <c r="AD15" i="32"/>
  <c r="AJ14" i="32"/>
  <c r="AI14" i="32"/>
  <c r="AH14" i="32"/>
  <c r="AG14" i="32"/>
  <c r="AF14" i="32"/>
  <c r="AE14" i="32"/>
  <c r="AD14" i="32"/>
  <c r="AJ13" i="32"/>
  <c r="AI13" i="32"/>
  <c r="AH13" i="32"/>
  <c r="AG13" i="32"/>
  <c r="AF13" i="32"/>
  <c r="AE13" i="32"/>
  <c r="AD13" i="32"/>
  <c r="AJ12" i="32"/>
  <c r="AI12" i="32"/>
  <c r="AH12" i="32"/>
  <c r="AG12" i="32"/>
  <c r="AF12" i="32"/>
  <c r="AE12" i="32"/>
  <c r="AD12" i="32"/>
  <c r="AJ11" i="32"/>
  <c r="AI11" i="32"/>
  <c r="AH11" i="32"/>
  <c r="AG11" i="32"/>
  <c r="AF11" i="32"/>
  <c r="AE11" i="32"/>
  <c r="AD11" i="32"/>
  <c r="AJ10" i="32"/>
  <c r="AI10" i="32"/>
  <c r="AH10" i="32"/>
  <c r="AG10" i="32"/>
  <c r="AF10" i="32"/>
  <c r="AE10" i="32"/>
  <c r="AD10" i="32"/>
  <c r="AJ9" i="32"/>
  <c r="AI9" i="32"/>
  <c r="AH9" i="32"/>
  <c r="AG9" i="32"/>
  <c r="AF9" i="32"/>
  <c r="AE9" i="32"/>
  <c r="AD9" i="32"/>
  <c r="AJ8" i="32"/>
  <c r="AI8" i="32"/>
  <c r="AH8" i="32"/>
  <c r="AG8" i="32"/>
  <c r="AF8" i="32"/>
  <c r="AE8" i="32"/>
  <c r="AD8" i="32"/>
  <c r="B4" i="33"/>
  <c r="M9" i="32"/>
  <c r="K8" i="33"/>
  <c r="N9" i="32"/>
  <c r="L8" i="33"/>
  <c r="O9" i="32"/>
  <c r="M8" i="33"/>
  <c r="P9" i="32"/>
  <c r="N8" i="33"/>
  <c r="Q9" i="32"/>
  <c r="O8" i="33"/>
  <c r="R9" i="32"/>
  <c r="P8" i="33"/>
  <c r="S9" i="32"/>
  <c r="Q8" i="33"/>
  <c r="M10" i="32"/>
  <c r="K9" i="33"/>
  <c r="N10" i="32"/>
  <c r="L9" i="33"/>
  <c r="O10" i="32"/>
  <c r="M9" i="33"/>
  <c r="P10" i="32"/>
  <c r="N9" i="33"/>
  <c r="Q10" i="32"/>
  <c r="O9" i="33"/>
  <c r="R10" i="32"/>
  <c r="P9" i="33"/>
  <c r="S10" i="32"/>
  <c r="Q9" i="33"/>
  <c r="M11" i="32"/>
  <c r="K10" i="33"/>
  <c r="N11" i="32"/>
  <c r="L10" i="33"/>
  <c r="O11" i="32"/>
  <c r="M10" i="33"/>
  <c r="P11" i="32"/>
  <c r="N10" i="33"/>
  <c r="Q11" i="32"/>
  <c r="O10" i="33"/>
  <c r="R11" i="32"/>
  <c r="P10" i="33"/>
  <c r="S11" i="32"/>
  <c r="Q10" i="33"/>
  <c r="M12" i="32"/>
  <c r="K11" i="33"/>
  <c r="N12" i="32"/>
  <c r="L11" i="33"/>
  <c r="O12" i="32"/>
  <c r="M11" i="33"/>
  <c r="P12" i="32"/>
  <c r="N11" i="33"/>
  <c r="Q12" i="32"/>
  <c r="O11" i="33"/>
  <c r="R12" i="32"/>
  <c r="P11" i="33"/>
  <c r="S12" i="32"/>
  <c r="Q11" i="33"/>
  <c r="M13" i="32"/>
  <c r="K12" i="33"/>
  <c r="N13" i="32"/>
  <c r="L12" i="33"/>
  <c r="O13" i="32"/>
  <c r="M12" i="33"/>
  <c r="P13" i="32"/>
  <c r="N12" i="33"/>
  <c r="Q13" i="32"/>
  <c r="O12" i="33"/>
  <c r="R13" i="32"/>
  <c r="P12" i="33"/>
  <c r="S13" i="32"/>
  <c r="Q12" i="33"/>
  <c r="M14" i="32"/>
  <c r="K13" i="33"/>
  <c r="N14" i="32"/>
  <c r="L13" i="33"/>
  <c r="O14" i="32"/>
  <c r="M13" i="33"/>
  <c r="P14" i="32"/>
  <c r="N13" i="33"/>
  <c r="Q14" i="32"/>
  <c r="O13" i="33"/>
  <c r="R14" i="32"/>
  <c r="P13" i="33"/>
  <c r="S14" i="32"/>
  <c r="Q13" i="33"/>
  <c r="M15" i="32"/>
  <c r="K14" i="33"/>
  <c r="N15" i="32"/>
  <c r="L14" i="33"/>
  <c r="O15" i="32"/>
  <c r="M14" i="33"/>
  <c r="P15" i="32"/>
  <c r="N14" i="33"/>
  <c r="Q15" i="32"/>
  <c r="O14" i="33"/>
  <c r="R15" i="32"/>
  <c r="P14" i="33"/>
  <c r="S15" i="32"/>
  <c r="Q14" i="33"/>
  <c r="M16" i="32"/>
  <c r="K15" i="33"/>
  <c r="N16" i="32"/>
  <c r="L15" i="33"/>
  <c r="O16" i="32"/>
  <c r="M15" i="33"/>
  <c r="P16" i="32"/>
  <c r="N15" i="33"/>
  <c r="Q16" i="32"/>
  <c r="O15" i="33"/>
  <c r="R16" i="32"/>
  <c r="P15" i="33"/>
  <c r="S16" i="32"/>
  <c r="Q15" i="33"/>
  <c r="M17" i="32"/>
  <c r="K16" i="33"/>
  <c r="N17" i="32"/>
  <c r="L16" i="33"/>
  <c r="O17" i="32"/>
  <c r="M16" i="33"/>
  <c r="P17" i="32"/>
  <c r="N16" i="33"/>
  <c r="Q17" i="32"/>
  <c r="O16" i="33"/>
  <c r="R17" i="32"/>
  <c r="P16" i="33"/>
  <c r="S17" i="32"/>
  <c r="Q16" i="33"/>
  <c r="M18" i="32"/>
  <c r="K17" i="33"/>
  <c r="N18" i="32"/>
  <c r="L17" i="33"/>
  <c r="O18" i="32"/>
  <c r="M17" i="33"/>
  <c r="P18" i="32"/>
  <c r="N17" i="33"/>
  <c r="Q18" i="32"/>
  <c r="O17" i="33"/>
  <c r="R18" i="32"/>
  <c r="P17" i="33"/>
  <c r="S18" i="32"/>
  <c r="Q17" i="33"/>
  <c r="M19" i="32"/>
  <c r="K18" i="33"/>
  <c r="N19" i="32"/>
  <c r="L18" i="33"/>
  <c r="O19" i="32"/>
  <c r="M18" i="33"/>
  <c r="P19" i="32"/>
  <c r="N18" i="33"/>
  <c r="Q19" i="32"/>
  <c r="O18" i="33"/>
  <c r="R19" i="32"/>
  <c r="P18" i="33"/>
  <c r="S19" i="32"/>
  <c r="Q18" i="33"/>
  <c r="M20" i="32"/>
  <c r="K19" i="33"/>
  <c r="N20" i="32"/>
  <c r="L19" i="33"/>
  <c r="O20" i="32"/>
  <c r="M19" i="33"/>
  <c r="P20" i="32"/>
  <c r="N19" i="33"/>
  <c r="Q20" i="32"/>
  <c r="O19" i="33"/>
  <c r="R20" i="32"/>
  <c r="P19" i="33"/>
  <c r="S20" i="32"/>
  <c r="Q19" i="33"/>
  <c r="M21" i="32"/>
  <c r="K20" i="33"/>
  <c r="N21" i="32"/>
  <c r="L20" i="33"/>
  <c r="O21" i="32"/>
  <c r="M20" i="33"/>
  <c r="P21" i="32"/>
  <c r="N20" i="33"/>
  <c r="Q21" i="32"/>
  <c r="O20" i="33"/>
  <c r="R21" i="32"/>
  <c r="P20" i="33"/>
  <c r="S21" i="32"/>
  <c r="Q20" i="33"/>
  <c r="M22" i="32"/>
  <c r="K21" i="33"/>
  <c r="N22" i="32"/>
  <c r="L21" i="33"/>
  <c r="O22" i="32"/>
  <c r="M21" i="33"/>
  <c r="P22" i="32"/>
  <c r="N21" i="33"/>
  <c r="Q22" i="32"/>
  <c r="O21" i="33"/>
  <c r="R22" i="32"/>
  <c r="P21" i="33"/>
  <c r="S22" i="32"/>
  <c r="Q21" i="33"/>
  <c r="M23" i="32"/>
  <c r="K22" i="33"/>
  <c r="N23" i="32"/>
  <c r="L22" i="33"/>
  <c r="O23" i="32"/>
  <c r="M22" i="33"/>
  <c r="P23" i="32"/>
  <c r="N22" i="33"/>
  <c r="Q23" i="32"/>
  <c r="O22" i="33"/>
  <c r="R23" i="32"/>
  <c r="P22" i="33"/>
  <c r="S23" i="32"/>
  <c r="Q22" i="33"/>
  <c r="M24" i="32"/>
  <c r="K23" i="33"/>
  <c r="N24" i="32"/>
  <c r="L23" i="33"/>
  <c r="O24" i="32"/>
  <c r="M23" i="33"/>
  <c r="P24" i="32"/>
  <c r="N23" i="33"/>
  <c r="Q24" i="32"/>
  <c r="O23" i="33"/>
  <c r="R24" i="32"/>
  <c r="P23" i="33"/>
  <c r="S24" i="32"/>
  <c r="Q23" i="33"/>
  <c r="M25" i="32"/>
  <c r="K24" i="33"/>
  <c r="N25" i="32"/>
  <c r="L24" i="33"/>
  <c r="O25" i="32"/>
  <c r="M24" i="33"/>
  <c r="P25" i="32"/>
  <c r="N24" i="33"/>
  <c r="Q25" i="32"/>
  <c r="O24" i="33"/>
  <c r="R25" i="32"/>
  <c r="P24" i="33"/>
  <c r="S25" i="32"/>
  <c r="Q24" i="33"/>
  <c r="M26" i="32"/>
  <c r="K25" i="33"/>
  <c r="N26" i="32"/>
  <c r="L25" i="33"/>
  <c r="O26" i="32"/>
  <c r="M25" i="33"/>
  <c r="P26" i="32"/>
  <c r="N25" i="33"/>
  <c r="Q26" i="32"/>
  <c r="O25" i="33"/>
  <c r="R26" i="32"/>
  <c r="P25" i="33"/>
  <c r="S26" i="32"/>
  <c r="Q25" i="33"/>
  <c r="M27" i="32"/>
  <c r="K26" i="33"/>
  <c r="N27" i="32"/>
  <c r="L26" i="33"/>
  <c r="O27" i="32"/>
  <c r="M26" i="33"/>
  <c r="P27" i="32"/>
  <c r="N26" i="33"/>
  <c r="Q27" i="32"/>
  <c r="O26" i="33"/>
  <c r="R27" i="32"/>
  <c r="P26" i="33"/>
  <c r="S27" i="32"/>
  <c r="Q26" i="33"/>
  <c r="M28" i="32"/>
  <c r="K27" i="33"/>
  <c r="N28" i="32"/>
  <c r="L27" i="33"/>
  <c r="O28" i="32"/>
  <c r="M27" i="33"/>
  <c r="P28" i="32"/>
  <c r="N27" i="33"/>
  <c r="Q28" i="32"/>
  <c r="O27" i="33"/>
  <c r="R28" i="32"/>
  <c r="P27" i="33"/>
  <c r="S28" i="32"/>
  <c r="Q27" i="33"/>
  <c r="M29" i="32"/>
  <c r="K28" i="33"/>
  <c r="N29" i="32"/>
  <c r="L28" i="33"/>
  <c r="O29" i="32"/>
  <c r="M28" i="33"/>
  <c r="P29" i="32"/>
  <c r="N28" i="33"/>
  <c r="Q29" i="32"/>
  <c r="O28" i="33"/>
  <c r="R29" i="32"/>
  <c r="P28" i="33"/>
  <c r="S29" i="32"/>
  <c r="Q28" i="33"/>
  <c r="M30" i="32"/>
  <c r="K29" i="33"/>
  <c r="N30" i="32"/>
  <c r="L29" i="33"/>
  <c r="O30" i="32"/>
  <c r="M29" i="33"/>
  <c r="P30" i="32"/>
  <c r="N29" i="33"/>
  <c r="Q30" i="32"/>
  <c r="O29" i="33"/>
  <c r="R30" i="32"/>
  <c r="P29" i="33"/>
  <c r="S30" i="32"/>
  <c r="Q29" i="33"/>
  <c r="M31" i="32"/>
  <c r="K30" i="33"/>
  <c r="N31" i="32"/>
  <c r="L30" i="33"/>
  <c r="O31" i="32"/>
  <c r="M30" i="33"/>
  <c r="P31" i="32"/>
  <c r="N30" i="33"/>
  <c r="Q31" i="32"/>
  <c r="O30" i="33"/>
  <c r="R31" i="32"/>
  <c r="P30" i="33"/>
  <c r="S31" i="32"/>
  <c r="Q30" i="33"/>
  <c r="M32" i="32"/>
  <c r="K31" i="33"/>
  <c r="N32" i="32"/>
  <c r="L31" i="33"/>
  <c r="O32" i="32"/>
  <c r="M31" i="33"/>
  <c r="P32" i="32"/>
  <c r="N31" i="33"/>
  <c r="Q32" i="32"/>
  <c r="O31" i="33"/>
  <c r="R32" i="32"/>
  <c r="P31" i="33"/>
  <c r="S32" i="32"/>
  <c r="Q31" i="33"/>
  <c r="M33" i="32"/>
  <c r="K32" i="33"/>
  <c r="N33" i="32"/>
  <c r="L32" i="33"/>
  <c r="O33" i="32"/>
  <c r="M32" i="33"/>
  <c r="P33" i="32"/>
  <c r="N32" i="33"/>
  <c r="Q33" i="32"/>
  <c r="O32" i="33"/>
  <c r="R33" i="32"/>
  <c r="P32" i="33"/>
  <c r="S33" i="32"/>
  <c r="Q32" i="33"/>
  <c r="M34" i="32"/>
  <c r="K33" i="33"/>
  <c r="N34" i="32"/>
  <c r="L33" i="33"/>
  <c r="O34" i="32"/>
  <c r="M33" i="33"/>
  <c r="P34" i="32"/>
  <c r="N33" i="33"/>
  <c r="Q34" i="32"/>
  <c r="O33" i="33"/>
  <c r="R34" i="32"/>
  <c r="P33" i="33"/>
  <c r="S34" i="32"/>
  <c r="Q33" i="33"/>
  <c r="M35" i="32"/>
  <c r="K34" i="33"/>
  <c r="N35" i="32"/>
  <c r="L34" i="33"/>
  <c r="O35" i="32"/>
  <c r="M34" i="33"/>
  <c r="P35" i="32"/>
  <c r="N34" i="33"/>
  <c r="Q35" i="32"/>
  <c r="O34" i="33"/>
  <c r="R35" i="32"/>
  <c r="P34" i="33"/>
  <c r="S35" i="32"/>
  <c r="Q34" i="33"/>
  <c r="M36" i="32"/>
  <c r="K35" i="33"/>
  <c r="N36" i="32"/>
  <c r="L35" i="33"/>
  <c r="O36" i="32"/>
  <c r="M35" i="33"/>
  <c r="P36" i="32"/>
  <c r="N35" i="33"/>
  <c r="Q36" i="32"/>
  <c r="O35" i="33"/>
  <c r="R36" i="32"/>
  <c r="P35" i="33"/>
  <c r="S36" i="32"/>
  <c r="Q35" i="33"/>
  <c r="M37" i="32"/>
  <c r="K36" i="33"/>
  <c r="N37" i="32"/>
  <c r="L36" i="33"/>
  <c r="O37" i="32"/>
  <c r="M36" i="33"/>
  <c r="P37" i="32"/>
  <c r="N36" i="33"/>
  <c r="Q37" i="32"/>
  <c r="O36" i="33"/>
  <c r="R37" i="32"/>
  <c r="P36" i="33"/>
  <c r="S37" i="32"/>
  <c r="Q36" i="33"/>
  <c r="M38" i="32"/>
  <c r="K37" i="33"/>
  <c r="N38" i="32"/>
  <c r="L37" i="33"/>
  <c r="O38" i="32"/>
  <c r="M37" i="33"/>
  <c r="P38" i="32"/>
  <c r="N37" i="33"/>
  <c r="Q38" i="32"/>
  <c r="O37" i="33"/>
  <c r="R38" i="32"/>
  <c r="P37" i="33"/>
  <c r="S38" i="32"/>
  <c r="Q37" i="33"/>
  <c r="M39" i="32"/>
  <c r="K38" i="33"/>
  <c r="N39" i="32"/>
  <c r="L38" i="33"/>
  <c r="O39" i="32"/>
  <c r="M38" i="33"/>
  <c r="P39" i="32"/>
  <c r="N38" i="33"/>
  <c r="Q39" i="32"/>
  <c r="O38" i="33"/>
  <c r="R39" i="32"/>
  <c r="P38" i="33"/>
  <c r="S39" i="32"/>
  <c r="Q38" i="33"/>
  <c r="M40" i="32"/>
  <c r="K39" i="33"/>
  <c r="N40" i="32"/>
  <c r="L39" i="33"/>
  <c r="O40" i="32"/>
  <c r="M39" i="33"/>
  <c r="P40" i="32"/>
  <c r="N39" i="33"/>
  <c r="Q40" i="32"/>
  <c r="O39" i="33"/>
  <c r="R40" i="32"/>
  <c r="P39" i="33"/>
  <c r="S40" i="32"/>
  <c r="Q39" i="33"/>
  <c r="M41" i="32"/>
  <c r="K40" i="33"/>
  <c r="N41" i="32"/>
  <c r="L40" i="33"/>
  <c r="O41" i="32"/>
  <c r="M40" i="33"/>
  <c r="P41" i="32"/>
  <c r="N40" i="33"/>
  <c r="Q41" i="32"/>
  <c r="O40" i="33"/>
  <c r="R41" i="32"/>
  <c r="P40" i="33"/>
  <c r="S41" i="32"/>
  <c r="Q40" i="33"/>
  <c r="M42" i="32"/>
  <c r="K41" i="33"/>
  <c r="N42" i="32"/>
  <c r="L41" i="33"/>
  <c r="O42" i="32"/>
  <c r="M41" i="33"/>
  <c r="P42" i="32"/>
  <c r="N41" i="33"/>
  <c r="Q42" i="32"/>
  <c r="O41" i="33"/>
  <c r="R42" i="32"/>
  <c r="P41" i="33"/>
  <c r="S42" i="32"/>
  <c r="Q41" i="33"/>
  <c r="M43" i="32"/>
  <c r="K42" i="33"/>
  <c r="N43" i="32"/>
  <c r="L42" i="33"/>
  <c r="O43" i="32"/>
  <c r="M42" i="33"/>
  <c r="P43" i="32"/>
  <c r="N42" i="33"/>
  <c r="Q43" i="32"/>
  <c r="O42" i="33"/>
  <c r="R43" i="32"/>
  <c r="P42" i="33"/>
  <c r="S43" i="32"/>
  <c r="Q42" i="33"/>
  <c r="M44" i="32"/>
  <c r="K43" i="33"/>
  <c r="N44" i="32"/>
  <c r="L43" i="33"/>
  <c r="O44" i="32"/>
  <c r="M43" i="33"/>
  <c r="P44" i="32"/>
  <c r="N43" i="33"/>
  <c r="Q44" i="32"/>
  <c r="O43" i="33"/>
  <c r="R44" i="32"/>
  <c r="P43" i="33"/>
  <c r="S44" i="32"/>
  <c r="Q43" i="33"/>
  <c r="M45" i="32"/>
  <c r="N45" i="32"/>
  <c r="O45" i="32"/>
  <c r="P45" i="32"/>
  <c r="Q45" i="32"/>
  <c r="R45" i="32"/>
  <c r="S45" i="32"/>
  <c r="M46" i="32"/>
  <c r="K45" i="33"/>
  <c r="N46" i="32"/>
  <c r="L45" i="33"/>
  <c r="O46" i="32"/>
  <c r="M45" i="33"/>
  <c r="P46" i="32"/>
  <c r="N45" i="33"/>
  <c r="Q46" i="32"/>
  <c r="O45" i="33"/>
  <c r="R46" i="32"/>
  <c r="P45" i="33"/>
  <c r="S46" i="32"/>
  <c r="Q45" i="33"/>
  <c r="M47" i="32"/>
  <c r="K46" i="33"/>
  <c r="N47" i="32"/>
  <c r="L46" i="33"/>
  <c r="O47" i="32"/>
  <c r="M46" i="33"/>
  <c r="P47" i="32"/>
  <c r="N46" i="33"/>
  <c r="Q47" i="32"/>
  <c r="O46" i="33"/>
  <c r="R47" i="32"/>
  <c r="P46" i="33"/>
  <c r="S47" i="32"/>
  <c r="Q46" i="33"/>
  <c r="M48" i="32"/>
  <c r="K47" i="33"/>
  <c r="N48" i="32"/>
  <c r="L47" i="33"/>
  <c r="O48" i="32"/>
  <c r="M47" i="33"/>
  <c r="P48" i="32"/>
  <c r="N47" i="33"/>
  <c r="Q48" i="32"/>
  <c r="O47" i="33"/>
  <c r="R48" i="32"/>
  <c r="P47" i="33"/>
  <c r="S48" i="32"/>
  <c r="Q47" i="33"/>
  <c r="M49" i="32"/>
  <c r="K48" i="33"/>
  <c r="N49" i="32"/>
  <c r="L48" i="33"/>
  <c r="O49" i="32"/>
  <c r="M48" i="33"/>
  <c r="P49" i="32"/>
  <c r="N48" i="33"/>
  <c r="Q49" i="32"/>
  <c r="O48" i="33"/>
  <c r="R49" i="32"/>
  <c r="P48" i="33"/>
  <c r="S49" i="32"/>
  <c r="Q48" i="33"/>
  <c r="M50" i="32"/>
  <c r="K49" i="33"/>
  <c r="N50" i="32"/>
  <c r="L49" i="33"/>
  <c r="O50" i="32"/>
  <c r="M49" i="33"/>
  <c r="P50" i="32"/>
  <c r="N49" i="33"/>
  <c r="Q50" i="32"/>
  <c r="O49" i="33"/>
  <c r="R50" i="32"/>
  <c r="P49" i="33"/>
  <c r="S50" i="32"/>
  <c r="Q49" i="33"/>
  <c r="M51" i="32"/>
  <c r="K50" i="33"/>
  <c r="N51" i="32"/>
  <c r="L50" i="33"/>
  <c r="O51" i="32"/>
  <c r="M50" i="33"/>
  <c r="P51" i="32"/>
  <c r="N50" i="33"/>
  <c r="Q51" i="32"/>
  <c r="O50" i="33"/>
  <c r="R51" i="32"/>
  <c r="P50" i="33"/>
  <c r="S51" i="32"/>
  <c r="Q50" i="33"/>
  <c r="M52" i="32"/>
  <c r="K51" i="33"/>
  <c r="N52" i="32"/>
  <c r="L51" i="33"/>
  <c r="O52" i="32"/>
  <c r="M51" i="33"/>
  <c r="P52" i="32"/>
  <c r="N51" i="33"/>
  <c r="Q52" i="32"/>
  <c r="O51" i="33"/>
  <c r="R52" i="32"/>
  <c r="P51" i="33"/>
  <c r="S52" i="32"/>
  <c r="Q51" i="33"/>
  <c r="M53" i="32"/>
  <c r="K52" i="33"/>
  <c r="N53" i="32"/>
  <c r="L52" i="33"/>
  <c r="O53" i="32"/>
  <c r="M52" i="33"/>
  <c r="P53" i="32"/>
  <c r="N52" i="33"/>
  <c r="Q53" i="32"/>
  <c r="O52" i="33"/>
  <c r="R53" i="32"/>
  <c r="P52" i="33"/>
  <c r="S53" i="32"/>
  <c r="Q52" i="33"/>
  <c r="M54" i="32"/>
  <c r="K53" i="33"/>
  <c r="N54" i="32"/>
  <c r="L53" i="33"/>
  <c r="O54" i="32"/>
  <c r="M53" i="33"/>
  <c r="P54" i="32"/>
  <c r="N53" i="33"/>
  <c r="Q54" i="32"/>
  <c r="O53" i="33"/>
  <c r="R54" i="32"/>
  <c r="P53" i="33"/>
  <c r="S54" i="32"/>
  <c r="Q53" i="33"/>
  <c r="M55" i="32"/>
  <c r="K54" i="33"/>
  <c r="N55" i="32"/>
  <c r="L54" i="33"/>
  <c r="O55" i="32"/>
  <c r="M54" i="33"/>
  <c r="P55" i="32"/>
  <c r="N54" i="33"/>
  <c r="Q55" i="32"/>
  <c r="O54" i="33"/>
  <c r="R55" i="32"/>
  <c r="P54" i="33"/>
  <c r="S55" i="32"/>
  <c r="Q54" i="33"/>
  <c r="M56" i="32"/>
  <c r="K55" i="33"/>
  <c r="N56" i="32"/>
  <c r="L55" i="33"/>
  <c r="O56" i="32"/>
  <c r="M55" i="33"/>
  <c r="P56" i="32"/>
  <c r="N55" i="33"/>
  <c r="Q56" i="32"/>
  <c r="O55" i="33"/>
  <c r="R56" i="32"/>
  <c r="P55" i="33"/>
  <c r="S56" i="32"/>
  <c r="Q55" i="33"/>
  <c r="M57" i="32"/>
  <c r="K56" i="33"/>
  <c r="N57" i="32"/>
  <c r="L56" i="33"/>
  <c r="O57" i="32"/>
  <c r="M56" i="33"/>
  <c r="P57" i="32"/>
  <c r="N56" i="33"/>
  <c r="Q57" i="32"/>
  <c r="O56" i="33"/>
  <c r="R57" i="32"/>
  <c r="P56" i="33"/>
  <c r="S57" i="32"/>
  <c r="Q56" i="33"/>
  <c r="M58" i="32"/>
  <c r="K57" i="33"/>
  <c r="N58" i="32"/>
  <c r="L57" i="33"/>
  <c r="O58" i="32"/>
  <c r="M57" i="33"/>
  <c r="P58" i="32"/>
  <c r="N57" i="33"/>
  <c r="Q58" i="32"/>
  <c r="O57" i="33"/>
  <c r="R58" i="32"/>
  <c r="P57" i="33"/>
  <c r="S58" i="32"/>
  <c r="Q57" i="33"/>
  <c r="M59" i="32"/>
  <c r="K58" i="33"/>
  <c r="N59" i="32"/>
  <c r="L58" i="33"/>
  <c r="O59" i="32"/>
  <c r="M58" i="33"/>
  <c r="P59" i="32"/>
  <c r="N58" i="33"/>
  <c r="Q59" i="32"/>
  <c r="O58" i="33"/>
  <c r="R59" i="32"/>
  <c r="P58" i="33"/>
  <c r="S59" i="32"/>
  <c r="Q58" i="33"/>
  <c r="M60" i="32"/>
  <c r="K59" i="33"/>
  <c r="N60" i="32"/>
  <c r="L59" i="33"/>
  <c r="O60" i="32"/>
  <c r="M59" i="33"/>
  <c r="P60" i="32"/>
  <c r="N59" i="33"/>
  <c r="Q60" i="32"/>
  <c r="O59" i="33"/>
  <c r="R60" i="32"/>
  <c r="P59" i="33"/>
  <c r="S60" i="32"/>
  <c r="Q59" i="33"/>
  <c r="M61" i="32"/>
  <c r="K60" i="33"/>
  <c r="N61" i="32"/>
  <c r="L60" i="33"/>
  <c r="O61" i="32"/>
  <c r="M60" i="33"/>
  <c r="P61" i="32"/>
  <c r="N60" i="33"/>
  <c r="Q61" i="32"/>
  <c r="O60" i="33"/>
  <c r="R61" i="32"/>
  <c r="P60" i="33"/>
  <c r="S61" i="32"/>
  <c r="Q60" i="33"/>
  <c r="M62" i="32"/>
  <c r="K61" i="33"/>
  <c r="N62" i="32"/>
  <c r="L61" i="33"/>
  <c r="O62" i="32"/>
  <c r="M61" i="33"/>
  <c r="P62" i="32"/>
  <c r="N61" i="33"/>
  <c r="Q62" i="32"/>
  <c r="O61" i="33"/>
  <c r="R62" i="32"/>
  <c r="P61" i="33"/>
  <c r="S62" i="32"/>
  <c r="Q61" i="33"/>
  <c r="M63" i="32"/>
  <c r="K62" i="33"/>
  <c r="N63" i="32"/>
  <c r="L62" i="33"/>
  <c r="O63" i="32"/>
  <c r="M62" i="33"/>
  <c r="P63" i="32"/>
  <c r="N62" i="33"/>
  <c r="Q63" i="32"/>
  <c r="O62" i="33"/>
  <c r="R63" i="32"/>
  <c r="P62" i="33"/>
  <c r="S63" i="32"/>
  <c r="Q62" i="33"/>
  <c r="M64" i="32"/>
  <c r="K63" i="33"/>
  <c r="N64" i="32"/>
  <c r="L63" i="33"/>
  <c r="O64" i="32"/>
  <c r="M63" i="33"/>
  <c r="P64" i="32"/>
  <c r="N63" i="33"/>
  <c r="Q64" i="32"/>
  <c r="O63" i="33"/>
  <c r="R64" i="32"/>
  <c r="P63" i="33"/>
  <c r="S64" i="32"/>
  <c r="Q63" i="33"/>
  <c r="M65" i="32"/>
  <c r="K64" i="33"/>
  <c r="N65" i="32"/>
  <c r="L64" i="33"/>
  <c r="O65" i="32"/>
  <c r="M64" i="33"/>
  <c r="P65" i="32"/>
  <c r="N64" i="33"/>
  <c r="Q65" i="32"/>
  <c r="O64" i="33"/>
  <c r="R65" i="32"/>
  <c r="P64" i="33"/>
  <c r="S65" i="32"/>
  <c r="Q64" i="33"/>
  <c r="M66" i="32"/>
  <c r="K65" i="33"/>
  <c r="N66" i="32"/>
  <c r="L65" i="33"/>
  <c r="O66" i="32"/>
  <c r="M65" i="33"/>
  <c r="P66" i="32"/>
  <c r="N65" i="33"/>
  <c r="Q66" i="32"/>
  <c r="O65" i="33"/>
  <c r="R66" i="32"/>
  <c r="P65" i="33"/>
  <c r="S66" i="32"/>
  <c r="Q65" i="33"/>
  <c r="M69" i="32"/>
  <c r="K69" i="33"/>
  <c r="N69" i="32"/>
  <c r="L69" i="33"/>
  <c r="O69" i="32"/>
  <c r="M69" i="33"/>
  <c r="P69" i="32"/>
  <c r="N69" i="33"/>
  <c r="Q69" i="32"/>
  <c r="O69" i="33"/>
  <c r="R69" i="32"/>
  <c r="P69" i="33"/>
  <c r="S69" i="32"/>
  <c r="Q69" i="33"/>
  <c r="M70" i="32"/>
  <c r="K70" i="33"/>
  <c r="N70" i="32"/>
  <c r="L70" i="33"/>
  <c r="O70" i="32"/>
  <c r="M70" i="33"/>
  <c r="P70" i="32"/>
  <c r="N70" i="33"/>
  <c r="Q70" i="32"/>
  <c r="O70" i="33"/>
  <c r="R70" i="32"/>
  <c r="P70" i="33"/>
  <c r="S70" i="32"/>
  <c r="Q70" i="33"/>
  <c r="M71" i="32"/>
  <c r="K71" i="33"/>
  <c r="N71" i="32"/>
  <c r="L71" i="33"/>
  <c r="O71" i="32"/>
  <c r="M71" i="33"/>
  <c r="P71" i="32"/>
  <c r="N71" i="33"/>
  <c r="Q71" i="32"/>
  <c r="O71" i="33"/>
  <c r="R71" i="32"/>
  <c r="P71" i="33"/>
  <c r="S71" i="32"/>
  <c r="Q71" i="33"/>
  <c r="M72" i="32"/>
  <c r="K72" i="33"/>
  <c r="N72" i="32"/>
  <c r="L72" i="33"/>
  <c r="O72" i="32"/>
  <c r="M72" i="33"/>
  <c r="P72" i="32"/>
  <c r="N72" i="33"/>
  <c r="Q72" i="32"/>
  <c r="O72" i="33"/>
  <c r="R72" i="32"/>
  <c r="P72" i="33"/>
  <c r="S72" i="32"/>
  <c r="Q72" i="33"/>
  <c r="M73" i="32"/>
  <c r="K73" i="33"/>
  <c r="N73" i="32"/>
  <c r="L73" i="33"/>
  <c r="O73" i="32"/>
  <c r="M73" i="33"/>
  <c r="P73" i="32"/>
  <c r="N73" i="33"/>
  <c r="Q73" i="32"/>
  <c r="O73" i="33"/>
  <c r="R73" i="32"/>
  <c r="P73" i="33"/>
  <c r="S73" i="32"/>
  <c r="Q73" i="33"/>
  <c r="M74" i="32"/>
  <c r="K74" i="33"/>
  <c r="N74" i="32"/>
  <c r="L74" i="33"/>
  <c r="O74" i="32"/>
  <c r="M74" i="33"/>
  <c r="P74" i="32"/>
  <c r="N74" i="33"/>
  <c r="Q74" i="32"/>
  <c r="O74" i="33"/>
  <c r="R74" i="32"/>
  <c r="P74" i="33"/>
  <c r="S74" i="32"/>
  <c r="Q74" i="33"/>
  <c r="M75" i="32"/>
  <c r="K75" i="33"/>
  <c r="N75" i="32"/>
  <c r="L75" i="33"/>
  <c r="O75" i="32"/>
  <c r="M75" i="33"/>
  <c r="P75" i="32"/>
  <c r="N75" i="33"/>
  <c r="Q75" i="32"/>
  <c r="O75" i="33"/>
  <c r="R75" i="32"/>
  <c r="P75" i="33"/>
  <c r="S75" i="32"/>
  <c r="Q75" i="33"/>
  <c r="M76" i="32"/>
  <c r="K76" i="33"/>
  <c r="N76" i="32"/>
  <c r="L76" i="33"/>
  <c r="O76" i="32"/>
  <c r="M76" i="33"/>
  <c r="P76" i="32"/>
  <c r="N76" i="33"/>
  <c r="Q76" i="32"/>
  <c r="O76" i="33"/>
  <c r="R76" i="32"/>
  <c r="P76" i="33"/>
  <c r="S76" i="32"/>
  <c r="Q76" i="33"/>
  <c r="M77" i="32"/>
  <c r="K77" i="33"/>
  <c r="N77" i="32"/>
  <c r="L77" i="33"/>
  <c r="O77" i="32"/>
  <c r="M77" i="33"/>
  <c r="P77" i="32"/>
  <c r="N77" i="33"/>
  <c r="Q77" i="32"/>
  <c r="O77" i="33"/>
  <c r="R77" i="32"/>
  <c r="P77" i="33"/>
  <c r="S77" i="32"/>
  <c r="Q77" i="33"/>
  <c r="M78" i="32"/>
  <c r="K78" i="33"/>
  <c r="N78" i="32"/>
  <c r="L78" i="33"/>
  <c r="O78" i="32"/>
  <c r="M78" i="33"/>
  <c r="P78" i="32"/>
  <c r="N78" i="33"/>
  <c r="Q78" i="32"/>
  <c r="O78" i="33"/>
  <c r="R78" i="32"/>
  <c r="P78" i="33"/>
  <c r="S78" i="32"/>
  <c r="Q78" i="33"/>
  <c r="M79" i="32"/>
  <c r="K79" i="33"/>
  <c r="N79" i="32"/>
  <c r="L79" i="33"/>
  <c r="O79" i="32"/>
  <c r="M79" i="33"/>
  <c r="P79" i="32"/>
  <c r="N79" i="33"/>
  <c r="Q79" i="32"/>
  <c r="O79" i="33"/>
  <c r="R79" i="32"/>
  <c r="P79" i="33"/>
  <c r="S79" i="32"/>
  <c r="Q79" i="33"/>
  <c r="M80" i="32"/>
  <c r="K80" i="33"/>
  <c r="N80" i="32"/>
  <c r="L80" i="33"/>
  <c r="O80" i="32"/>
  <c r="M80" i="33"/>
  <c r="P80" i="32"/>
  <c r="N80" i="33"/>
  <c r="Q80" i="32"/>
  <c r="O80" i="33"/>
  <c r="R80" i="32"/>
  <c r="P80" i="33"/>
  <c r="S80" i="32"/>
  <c r="Q80" i="33"/>
  <c r="M81" i="32"/>
  <c r="K81" i="33"/>
  <c r="N81" i="32"/>
  <c r="L81" i="33"/>
  <c r="O81" i="32"/>
  <c r="M81" i="33"/>
  <c r="P81" i="32"/>
  <c r="N81" i="33"/>
  <c r="Q81" i="32"/>
  <c r="O81" i="33"/>
  <c r="R81" i="32"/>
  <c r="P81" i="33"/>
  <c r="S81" i="32"/>
  <c r="Q81" i="33"/>
  <c r="M82" i="32"/>
  <c r="K82" i="33"/>
  <c r="N82" i="32"/>
  <c r="L82" i="33"/>
  <c r="O82" i="32"/>
  <c r="M82" i="33"/>
  <c r="P82" i="32"/>
  <c r="N82" i="33"/>
  <c r="Q82" i="32"/>
  <c r="O82" i="33"/>
  <c r="R82" i="32"/>
  <c r="P82" i="33"/>
  <c r="S82" i="32"/>
  <c r="Q82" i="33"/>
  <c r="M83" i="32"/>
  <c r="K83" i="33"/>
  <c r="N83" i="32"/>
  <c r="L83" i="33"/>
  <c r="O83" i="32"/>
  <c r="M83" i="33"/>
  <c r="P83" i="32"/>
  <c r="N83" i="33"/>
  <c r="Q83" i="32"/>
  <c r="O83" i="33"/>
  <c r="R83" i="32"/>
  <c r="P83" i="33"/>
  <c r="S83" i="32"/>
  <c r="Q83" i="33"/>
  <c r="M84" i="32"/>
  <c r="K84" i="33"/>
  <c r="N84" i="32"/>
  <c r="L84" i="33"/>
  <c r="O84" i="32"/>
  <c r="M84" i="33"/>
  <c r="P84" i="32"/>
  <c r="N84" i="33"/>
  <c r="Q84" i="32"/>
  <c r="O84" i="33"/>
  <c r="R84" i="32"/>
  <c r="P84" i="33"/>
  <c r="S84" i="32"/>
  <c r="Q84" i="33"/>
  <c r="M85" i="32"/>
  <c r="K85" i="33"/>
  <c r="N85" i="32"/>
  <c r="L85" i="33"/>
  <c r="O85" i="32"/>
  <c r="M85" i="33"/>
  <c r="P85" i="32"/>
  <c r="N85" i="33"/>
  <c r="Q85" i="32"/>
  <c r="O85" i="33"/>
  <c r="R85" i="32"/>
  <c r="P85" i="33"/>
  <c r="S85" i="32"/>
  <c r="Q85" i="33"/>
  <c r="M86" i="32"/>
  <c r="K86" i="33"/>
  <c r="N86" i="32"/>
  <c r="L86" i="33"/>
  <c r="O86" i="32"/>
  <c r="M86" i="33"/>
  <c r="P86" i="32"/>
  <c r="N86" i="33"/>
  <c r="Q86" i="32"/>
  <c r="O86" i="33"/>
  <c r="R86" i="32"/>
  <c r="P86" i="33"/>
  <c r="S86" i="32"/>
  <c r="Q86" i="33"/>
  <c r="M87" i="32"/>
  <c r="N87" i="32"/>
  <c r="O87" i="32"/>
  <c r="P87" i="32"/>
  <c r="Q87" i="32"/>
  <c r="R87" i="32"/>
  <c r="S87" i="32"/>
  <c r="M88" i="32"/>
  <c r="K88" i="33"/>
  <c r="N88" i="32"/>
  <c r="L88" i="33"/>
  <c r="O88" i="32"/>
  <c r="M88" i="33"/>
  <c r="P88" i="32"/>
  <c r="N88" i="33"/>
  <c r="Q88" i="32"/>
  <c r="O88" i="33"/>
  <c r="R88" i="32"/>
  <c r="P88" i="33"/>
  <c r="S88" i="32"/>
  <c r="Q88" i="33"/>
  <c r="M89" i="32"/>
  <c r="K89" i="33"/>
  <c r="N89" i="32"/>
  <c r="L89" i="33"/>
  <c r="O89" i="32"/>
  <c r="M89" i="33"/>
  <c r="P89" i="32"/>
  <c r="N89" i="33"/>
  <c r="Q89" i="32"/>
  <c r="O89" i="33"/>
  <c r="R89" i="32"/>
  <c r="P89" i="33"/>
  <c r="S89" i="32"/>
  <c r="Q89" i="33"/>
  <c r="M90" i="32"/>
  <c r="K90" i="33"/>
  <c r="N90" i="32"/>
  <c r="L90" i="33"/>
  <c r="O90" i="32"/>
  <c r="M90" i="33"/>
  <c r="P90" i="32"/>
  <c r="N90" i="33"/>
  <c r="Q90" i="32"/>
  <c r="O90" i="33"/>
  <c r="R90" i="32"/>
  <c r="P90" i="33"/>
  <c r="S90" i="32"/>
  <c r="Q90" i="33"/>
  <c r="M91" i="32"/>
  <c r="K91" i="33"/>
  <c r="N91" i="32"/>
  <c r="L91" i="33"/>
  <c r="O91" i="32"/>
  <c r="M91" i="33"/>
  <c r="P91" i="32"/>
  <c r="N91" i="33"/>
  <c r="Q91" i="32"/>
  <c r="O91" i="33"/>
  <c r="R91" i="32"/>
  <c r="P91" i="33"/>
  <c r="S91" i="32"/>
  <c r="Q91" i="33"/>
  <c r="M92" i="32"/>
  <c r="K92" i="33"/>
  <c r="N92" i="32"/>
  <c r="L92" i="33"/>
  <c r="O92" i="32"/>
  <c r="M92" i="33"/>
  <c r="P92" i="32"/>
  <c r="N92" i="33"/>
  <c r="Q92" i="32"/>
  <c r="O92" i="33"/>
  <c r="R92" i="32"/>
  <c r="P92" i="33"/>
  <c r="S92" i="32"/>
  <c r="Q92" i="33"/>
  <c r="M93" i="32"/>
  <c r="K93" i="33"/>
  <c r="N93" i="32"/>
  <c r="L93" i="33"/>
  <c r="O93" i="32"/>
  <c r="M93" i="33"/>
  <c r="P93" i="32"/>
  <c r="N93" i="33"/>
  <c r="Q93" i="32"/>
  <c r="O93" i="33"/>
  <c r="R93" i="32"/>
  <c r="P93" i="33"/>
  <c r="S93" i="32"/>
  <c r="Q93" i="33"/>
  <c r="M94" i="32"/>
  <c r="K94" i="33"/>
  <c r="N94" i="32"/>
  <c r="L94" i="33"/>
  <c r="O94" i="32"/>
  <c r="M94" i="33"/>
  <c r="P94" i="32"/>
  <c r="N94" i="33"/>
  <c r="Q94" i="32"/>
  <c r="O94" i="33"/>
  <c r="R94" i="32"/>
  <c r="P94" i="33"/>
  <c r="S94" i="32"/>
  <c r="Q94" i="33"/>
  <c r="M95" i="32"/>
  <c r="K95" i="33"/>
  <c r="N95" i="32"/>
  <c r="L95" i="33"/>
  <c r="O95" i="32"/>
  <c r="M95" i="33"/>
  <c r="P95" i="32"/>
  <c r="N95" i="33"/>
  <c r="Q95" i="32"/>
  <c r="O95" i="33"/>
  <c r="R95" i="32"/>
  <c r="P95" i="33"/>
  <c r="S95" i="32"/>
  <c r="Q95" i="33"/>
  <c r="M96" i="32"/>
  <c r="K96" i="33"/>
  <c r="N96" i="32"/>
  <c r="L96" i="33"/>
  <c r="O96" i="32"/>
  <c r="M96" i="33"/>
  <c r="P96" i="32"/>
  <c r="N96" i="33"/>
  <c r="Q96" i="32"/>
  <c r="O96" i="33"/>
  <c r="R96" i="32"/>
  <c r="P96" i="33"/>
  <c r="S96" i="32"/>
  <c r="Q96" i="33"/>
  <c r="M97" i="32"/>
  <c r="K97" i="33"/>
  <c r="N97" i="32"/>
  <c r="L97" i="33"/>
  <c r="O97" i="32"/>
  <c r="M97" i="33"/>
  <c r="P97" i="32"/>
  <c r="N97" i="33"/>
  <c r="Q97" i="32"/>
  <c r="O97" i="33"/>
  <c r="R97" i="32"/>
  <c r="P97" i="33"/>
  <c r="S97" i="32"/>
  <c r="Q97" i="33"/>
  <c r="M98" i="32"/>
  <c r="K98" i="33"/>
  <c r="N98" i="32"/>
  <c r="L98" i="33"/>
  <c r="O98" i="32"/>
  <c r="M98" i="33"/>
  <c r="P98" i="32"/>
  <c r="N98" i="33"/>
  <c r="Q98" i="32"/>
  <c r="O98" i="33"/>
  <c r="R98" i="32"/>
  <c r="P98" i="33"/>
  <c r="S98" i="32"/>
  <c r="Q98" i="33"/>
  <c r="M99" i="32"/>
  <c r="K99" i="33"/>
  <c r="N99" i="32"/>
  <c r="L99" i="33"/>
  <c r="O99" i="32"/>
  <c r="M99" i="33"/>
  <c r="P99" i="32"/>
  <c r="N99" i="33"/>
  <c r="Q99" i="32"/>
  <c r="O99" i="33"/>
  <c r="R99" i="32"/>
  <c r="P99" i="33"/>
  <c r="S99" i="32"/>
  <c r="Q99" i="33"/>
  <c r="M100" i="32"/>
  <c r="K100" i="33"/>
  <c r="N100" i="32"/>
  <c r="L100" i="33"/>
  <c r="O100" i="32"/>
  <c r="M100" i="33"/>
  <c r="P100" i="32"/>
  <c r="N100" i="33"/>
  <c r="Q100" i="32"/>
  <c r="O100" i="33"/>
  <c r="R100" i="32"/>
  <c r="P100" i="33"/>
  <c r="S100" i="32"/>
  <c r="Q100" i="33"/>
  <c r="M101" i="32"/>
  <c r="K101" i="33"/>
  <c r="N101" i="32"/>
  <c r="L101" i="33"/>
  <c r="O101" i="32"/>
  <c r="M101" i="33"/>
  <c r="P101" i="32"/>
  <c r="N101" i="33"/>
  <c r="Q101" i="32"/>
  <c r="O101" i="33"/>
  <c r="R101" i="32"/>
  <c r="P101" i="33"/>
  <c r="S101" i="32"/>
  <c r="Q101" i="33"/>
  <c r="M102" i="32"/>
  <c r="K102" i="33"/>
  <c r="N102" i="32"/>
  <c r="L102" i="33"/>
  <c r="O102" i="32"/>
  <c r="M102" i="33"/>
  <c r="P102" i="32"/>
  <c r="N102" i="33"/>
  <c r="Q102" i="32"/>
  <c r="O102" i="33"/>
  <c r="R102" i="32"/>
  <c r="P102" i="33"/>
  <c r="S102" i="32"/>
  <c r="Q102" i="33"/>
  <c r="M103" i="32"/>
  <c r="K103" i="33"/>
  <c r="N103" i="32"/>
  <c r="L103" i="33"/>
  <c r="O103" i="32"/>
  <c r="M103" i="33"/>
  <c r="P103" i="32"/>
  <c r="N103" i="33"/>
  <c r="Q103" i="32"/>
  <c r="O103" i="33"/>
  <c r="R103" i="32"/>
  <c r="P103" i="33"/>
  <c r="S103" i="32"/>
  <c r="Q103" i="33"/>
  <c r="M104" i="32"/>
  <c r="K104" i="33"/>
  <c r="N104" i="32"/>
  <c r="L104" i="33"/>
  <c r="O104" i="32"/>
  <c r="M104" i="33"/>
  <c r="P104" i="32"/>
  <c r="N104" i="33"/>
  <c r="Q104" i="32"/>
  <c r="O104" i="33"/>
  <c r="R104" i="32"/>
  <c r="P104" i="33"/>
  <c r="S104" i="32"/>
  <c r="Q104" i="33"/>
  <c r="M105" i="32"/>
  <c r="K105" i="33"/>
  <c r="N105" i="32"/>
  <c r="L105" i="33"/>
  <c r="O105" i="32"/>
  <c r="M105" i="33"/>
  <c r="P105" i="32"/>
  <c r="N105" i="33"/>
  <c r="Q105" i="32"/>
  <c r="O105" i="33"/>
  <c r="R105" i="32"/>
  <c r="P105" i="33"/>
  <c r="S105" i="32"/>
  <c r="Q105" i="33"/>
  <c r="M106" i="32"/>
  <c r="K106" i="33"/>
  <c r="N106" i="32"/>
  <c r="L106" i="33"/>
  <c r="O106" i="32"/>
  <c r="M106" i="33"/>
  <c r="P106" i="32"/>
  <c r="N106" i="33"/>
  <c r="Q106" i="32"/>
  <c r="O106" i="33"/>
  <c r="R106" i="32"/>
  <c r="P106" i="33"/>
  <c r="S106" i="32"/>
  <c r="Q106" i="33"/>
  <c r="M107" i="32"/>
  <c r="K107" i="33"/>
  <c r="N107" i="32"/>
  <c r="L107" i="33"/>
  <c r="O107" i="32"/>
  <c r="M107" i="33"/>
  <c r="P107" i="32"/>
  <c r="N107" i="33"/>
  <c r="Q107" i="32"/>
  <c r="O107" i="33"/>
  <c r="R107" i="32"/>
  <c r="P107" i="33"/>
  <c r="S107" i="32"/>
  <c r="Q107" i="33"/>
  <c r="M108" i="32"/>
  <c r="K108" i="33"/>
  <c r="N108" i="32"/>
  <c r="L108" i="33"/>
  <c r="O108" i="32"/>
  <c r="M108" i="33"/>
  <c r="P108" i="32"/>
  <c r="N108" i="33"/>
  <c r="Q108" i="32"/>
  <c r="O108" i="33"/>
  <c r="R108" i="32"/>
  <c r="P108" i="33"/>
  <c r="S108" i="32"/>
  <c r="Q108" i="33"/>
  <c r="M109" i="32"/>
  <c r="K109" i="33"/>
  <c r="N109" i="32"/>
  <c r="L109" i="33"/>
  <c r="O109" i="32"/>
  <c r="M109" i="33"/>
  <c r="P109" i="32"/>
  <c r="N109" i="33"/>
  <c r="Q109" i="32"/>
  <c r="O109" i="33"/>
  <c r="R109" i="32"/>
  <c r="P109" i="33"/>
  <c r="S109" i="32"/>
  <c r="Q109" i="33"/>
  <c r="M110" i="32"/>
  <c r="K110" i="33"/>
  <c r="N110" i="32"/>
  <c r="L110" i="33"/>
  <c r="O110" i="32"/>
  <c r="M110" i="33"/>
  <c r="P110" i="32"/>
  <c r="N110" i="33"/>
  <c r="Q110" i="32"/>
  <c r="O110" i="33"/>
  <c r="R110" i="32"/>
  <c r="P110" i="33"/>
  <c r="S110" i="32"/>
  <c r="Q110" i="33"/>
  <c r="M111" i="32"/>
  <c r="K111" i="33"/>
  <c r="N111" i="32"/>
  <c r="L111" i="33"/>
  <c r="O111" i="32"/>
  <c r="M111" i="33"/>
  <c r="P111" i="32"/>
  <c r="N111" i="33"/>
  <c r="Q111" i="32"/>
  <c r="O111" i="33"/>
  <c r="R111" i="32"/>
  <c r="P111" i="33"/>
  <c r="S111" i="32"/>
  <c r="Q111" i="33"/>
  <c r="M112" i="32"/>
  <c r="K112" i="33"/>
  <c r="N112" i="32"/>
  <c r="L112" i="33"/>
  <c r="O112" i="32"/>
  <c r="M112" i="33"/>
  <c r="P112" i="32"/>
  <c r="N112" i="33"/>
  <c r="Q112" i="32"/>
  <c r="O112" i="33"/>
  <c r="R112" i="32"/>
  <c r="P112" i="33"/>
  <c r="S112" i="32"/>
  <c r="Q112" i="33"/>
  <c r="M113" i="32"/>
  <c r="K113" i="33"/>
  <c r="N113" i="32"/>
  <c r="L113" i="33"/>
  <c r="O113" i="32"/>
  <c r="M113" i="33"/>
  <c r="P113" i="32"/>
  <c r="N113" i="33"/>
  <c r="Q113" i="32"/>
  <c r="O113" i="33"/>
  <c r="R113" i="32"/>
  <c r="P113" i="33"/>
  <c r="S113" i="32"/>
  <c r="Q113" i="33"/>
  <c r="M114" i="32"/>
  <c r="K114" i="33"/>
  <c r="N114" i="32"/>
  <c r="L114" i="33"/>
  <c r="O114" i="32"/>
  <c r="M114" i="33"/>
  <c r="P114" i="32"/>
  <c r="N114" i="33"/>
  <c r="Q114" i="32"/>
  <c r="O114" i="33"/>
  <c r="R114" i="32"/>
  <c r="P114" i="33"/>
  <c r="S114" i="32"/>
  <c r="Q114" i="33"/>
  <c r="M115" i="32"/>
  <c r="K115" i="33"/>
  <c r="N115" i="32"/>
  <c r="L115" i="33"/>
  <c r="O115" i="32"/>
  <c r="M115" i="33"/>
  <c r="P115" i="32"/>
  <c r="N115" i="33"/>
  <c r="Q115" i="32"/>
  <c r="O115" i="33"/>
  <c r="R115" i="32"/>
  <c r="P115" i="33"/>
  <c r="S115" i="32"/>
  <c r="Q115" i="33"/>
  <c r="M116" i="32"/>
  <c r="K116" i="33"/>
  <c r="N116" i="32"/>
  <c r="L116" i="33"/>
  <c r="O116" i="32"/>
  <c r="M116" i="33"/>
  <c r="P116" i="32"/>
  <c r="N116" i="33"/>
  <c r="Q116" i="32"/>
  <c r="O116" i="33"/>
  <c r="R116" i="32"/>
  <c r="P116" i="33"/>
  <c r="S116" i="32"/>
  <c r="Q116" i="33"/>
  <c r="M117" i="32"/>
  <c r="K117" i="33"/>
  <c r="N117" i="32"/>
  <c r="L117" i="33"/>
  <c r="O117" i="32"/>
  <c r="M117" i="33"/>
  <c r="P117" i="32"/>
  <c r="N117" i="33"/>
  <c r="Q117" i="32"/>
  <c r="O117" i="33"/>
  <c r="R117" i="32"/>
  <c r="P117" i="33"/>
  <c r="S117" i="32"/>
  <c r="Q117" i="33"/>
  <c r="M118" i="32"/>
  <c r="K118" i="33"/>
  <c r="N118" i="32"/>
  <c r="L118" i="33"/>
  <c r="O118" i="32"/>
  <c r="M118" i="33"/>
  <c r="P118" i="32"/>
  <c r="N118" i="33"/>
  <c r="Q118" i="32"/>
  <c r="O118" i="33"/>
  <c r="R118" i="32"/>
  <c r="P118" i="33"/>
  <c r="S118" i="32"/>
  <c r="Q118" i="33"/>
  <c r="M119" i="32"/>
  <c r="K119" i="33"/>
  <c r="N119" i="32"/>
  <c r="L119" i="33"/>
  <c r="O119" i="32"/>
  <c r="M119" i="33"/>
  <c r="P119" i="32"/>
  <c r="N119" i="33"/>
  <c r="Q119" i="32"/>
  <c r="O119" i="33"/>
  <c r="R119" i="32"/>
  <c r="P119" i="33"/>
  <c r="S119" i="32"/>
  <c r="Q119" i="33"/>
  <c r="M120" i="32"/>
  <c r="K120" i="33"/>
  <c r="N120" i="32"/>
  <c r="L120" i="33"/>
  <c r="O120" i="32"/>
  <c r="M120" i="33"/>
  <c r="P120" i="32"/>
  <c r="N120" i="33"/>
  <c r="Q120" i="32"/>
  <c r="O120" i="33"/>
  <c r="R120" i="32"/>
  <c r="P120" i="33"/>
  <c r="S120" i="32"/>
  <c r="Q120" i="33"/>
  <c r="M121" i="32"/>
  <c r="K121" i="33"/>
  <c r="N121" i="32"/>
  <c r="L121" i="33"/>
  <c r="O121" i="32"/>
  <c r="M121" i="33"/>
  <c r="P121" i="32"/>
  <c r="N121" i="33"/>
  <c r="Q121" i="32"/>
  <c r="O121" i="33"/>
  <c r="R121" i="32"/>
  <c r="P121" i="33"/>
  <c r="S121" i="32"/>
  <c r="Q121" i="33"/>
  <c r="M122" i="32"/>
  <c r="K122" i="33"/>
  <c r="N122" i="32"/>
  <c r="L122" i="33"/>
  <c r="O122" i="32"/>
  <c r="M122" i="33"/>
  <c r="P122" i="32"/>
  <c r="N122" i="33"/>
  <c r="Q122" i="32"/>
  <c r="O122" i="33"/>
  <c r="R122" i="32"/>
  <c r="P122" i="33"/>
  <c r="S122" i="32"/>
  <c r="Q122" i="33"/>
  <c r="M123" i="32"/>
  <c r="K123" i="33"/>
  <c r="N123" i="32"/>
  <c r="L123" i="33"/>
  <c r="O123" i="32"/>
  <c r="M123" i="33"/>
  <c r="P123" i="32"/>
  <c r="N123" i="33"/>
  <c r="Q123" i="32"/>
  <c r="O123" i="33"/>
  <c r="R123" i="32"/>
  <c r="P123" i="33"/>
  <c r="S123" i="32"/>
  <c r="Q123" i="33"/>
  <c r="M124" i="32"/>
  <c r="K124" i="33"/>
  <c r="N124" i="32"/>
  <c r="L124" i="33"/>
  <c r="O124" i="32"/>
  <c r="M124" i="33"/>
  <c r="P124" i="32"/>
  <c r="N124" i="33"/>
  <c r="Q124" i="32"/>
  <c r="O124" i="33"/>
  <c r="R124" i="32"/>
  <c r="P124" i="33"/>
  <c r="S124" i="32"/>
  <c r="Q124" i="33"/>
  <c r="M125" i="32"/>
  <c r="K125" i="33"/>
  <c r="N125" i="32"/>
  <c r="L125" i="33"/>
  <c r="O125" i="32"/>
  <c r="M125" i="33"/>
  <c r="P125" i="32"/>
  <c r="N125" i="33"/>
  <c r="Q125" i="32"/>
  <c r="O125" i="33"/>
  <c r="R125" i="32"/>
  <c r="P125" i="33"/>
  <c r="S125" i="32"/>
  <c r="Q125" i="33"/>
  <c r="M126" i="32"/>
  <c r="K126" i="33"/>
  <c r="N126" i="32"/>
  <c r="L126" i="33"/>
  <c r="O126" i="32"/>
  <c r="M126" i="33"/>
  <c r="P126" i="32"/>
  <c r="N126" i="33"/>
  <c r="Q126" i="32"/>
  <c r="O126" i="33"/>
  <c r="R126" i="32"/>
  <c r="P126" i="33"/>
  <c r="S126" i="32"/>
  <c r="Q126" i="33"/>
  <c r="M127" i="32"/>
  <c r="K127" i="33"/>
  <c r="N127" i="32"/>
  <c r="L127" i="33"/>
  <c r="O127" i="32"/>
  <c r="M127" i="33"/>
  <c r="P127" i="32"/>
  <c r="N127" i="33"/>
  <c r="Q127" i="32"/>
  <c r="O127" i="33"/>
  <c r="R127" i="32"/>
  <c r="P127" i="33"/>
  <c r="S127" i="32"/>
  <c r="Q127" i="33"/>
  <c r="M130" i="32"/>
  <c r="K131" i="33"/>
  <c r="N130" i="32"/>
  <c r="L131" i="33"/>
  <c r="O130" i="32"/>
  <c r="M131" i="33"/>
  <c r="P130" i="32"/>
  <c r="N131" i="33"/>
  <c r="Q130" i="32"/>
  <c r="O131" i="33"/>
  <c r="R130" i="32"/>
  <c r="P131" i="33"/>
  <c r="S130" i="32"/>
  <c r="Q131" i="33"/>
  <c r="M131" i="32"/>
  <c r="K132" i="33"/>
  <c r="N131" i="32"/>
  <c r="L132" i="33"/>
  <c r="O131" i="32"/>
  <c r="M132" i="33"/>
  <c r="P131" i="32"/>
  <c r="N132" i="33"/>
  <c r="Q131" i="32"/>
  <c r="O132" i="33"/>
  <c r="R131" i="32"/>
  <c r="P132" i="33"/>
  <c r="S131" i="32"/>
  <c r="Q132" i="33"/>
  <c r="M132" i="32"/>
  <c r="K133" i="33"/>
  <c r="N132" i="32"/>
  <c r="L133" i="33"/>
  <c r="O132" i="32"/>
  <c r="M133" i="33"/>
  <c r="P132" i="32"/>
  <c r="N133" i="33"/>
  <c r="Q132" i="32"/>
  <c r="O133" i="33"/>
  <c r="R132" i="32"/>
  <c r="P133" i="33"/>
  <c r="S132" i="32"/>
  <c r="Q133" i="33"/>
  <c r="M133" i="32"/>
  <c r="K134" i="33"/>
  <c r="N133" i="32"/>
  <c r="L134" i="33"/>
  <c r="O133" i="32"/>
  <c r="M134" i="33"/>
  <c r="P133" i="32"/>
  <c r="N134" i="33"/>
  <c r="Q133" i="32"/>
  <c r="O134" i="33"/>
  <c r="R133" i="32"/>
  <c r="P134" i="33"/>
  <c r="S133" i="32"/>
  <c r="Q134" i="33"/>
  <c r="M134" i="32"/>
  <c r="K135" i="33"/>
  <c r="N134" i="32"/>
  <c r="L135" i="33"/>
  <c r="O134" i="32"/>
  <c r="M135" i="33"/>
  <c r="P134" i="32"/>
  <c r="N135" i="33"/>
  <c r="Q134" i="32"/>
  <c r="O135" i="33"/>
  <c r="R134" i="32"/>
  <c r="P135" i="33"/>
  <c r="S134" i="32"/>
  <c r="Q135" i="33"/>
  <c r="M135" i="32"/>
  <c r="K136" i="33"/>
  <c r="N135" i="32"/>
  <c r="L136" i="33"/>
  <c r="O135" i="32"/>
  <c r="M136" i="33"/>
  <c r="P135" i="32"/>
  <c r="N136" i="33"/>
  <c r="Q135" i="32"/>
  <c r="O136" i="33"/>
  <c r="R135" i="32"/>
  <c r="P136" i="33"/>
  <c r="S135" i="32"/>
  <c r="Q136" i="33"/>
  <c r="M136" i="32"/>
  <c r="K137" i="33"/>
  <c r="N136" i="32"/>
  <c r="L137" i="33"/>
  <c r="O136" i="32"/>
  <c r="M137" i="33"/>
  <c r="P136" i="32"/>
  <c r="N137" i="33"/>
  <c r="Q136" i="32"/>
  <c r="O137" i="33"/>
  <c r="R136" i="32"/>
  <c r="P137" i="33"/>
  <c r="S136" i="32"/>
  <c r="Q137" i="33"/>
  <c r="M137" i="32"/>
  <c r="K138" i="33"/>
  <c r="N137" i="32"/>
  <c r="L138" i="33"/>
  <c r="O137" i="32"/>
  <c r="M138" i="33"/>
  <c r="P137" i="32"/>
  <c r="N138" i="33"/>
  <c r="Q137" i="32"/>
  <c r="O138" i="33"/>
  <c r="R137" i="32"/>
  <c r="P138" i="33"/>
  <c r="S137" i="32"/>
  <c r="Q138" i="33"/>
  <c r="M138" i="32"/>
  <c r="K139" i="33"/>
  <c r="N138" i="32"/>
  <c r="L139" i="33"/>
  <c r="O138" i="32"/>
  <c r="M139" i="33"/>
  <c r="P138" i="32"/>
  <c r="N139" i="33"/>
  <c r="Q138" i="32"/>
  <c r="O139" i="33"/>
  <c r="R138" i="32"/>
  <c r="P139" i="33"/>
  <c r="S138" i="32"/>
  <c r="Q139" i="33"/>
  <c r="M139" i="32"/>
  <c r="K140" i="33"/>
  <c r="N139" i="32"/>
  <c r="L140" i="33"/>
  <c r="O139" i="32"/>
  <c r="M140" i="33"/>
  <c r="P139" i="32"/>
  <c r="N140" i="33"/>
  <c r="Q139" i="32"/>
  <c r="O140" i="33"/>
  <c r="R139" i="32"/>
  <c r="P140" i="33"/>
  <c r="S139" i="32"/>
  <c r="Q140" i="33"/>
  <c r="M140" i="32"/>
  <c r="K141" i="33"/>
  <c r="N140" i="32"/>
  <c r="L141" i="33"/>
  <c r="O140" i="32"/>
  <c r="M141" i="33"/>
  <c r="P140" i="32"/>
  <c r="N141" i="33"/>
  <c r="Q140" i="32"/>
  <c r="O141" i="33"/>
  <c r="R140" i="32"/>
  <c r="P141" i="33"/>
  <c r="S140" i="32"/>
  <c r="Q141" i="33"/>
  <c r="M141" i="32"/>
  <c r="K142" i="33"/>
  <c r="N141" i="32"/>
  <c r="L142" i="33"/>
  <c r="O141" i="32"/>
  <c r="M142" i="33"/>
  <c r="P141" i="32"/>
  <c r="N142" i="33"/>
  <c r="Q141" i="32"/>
  <c r="O142" i="33"/>
  <c r="R141" i="32"/>
  <c r="P142" i="33"/>
  <c r="S141" i="32"/>
  <c r="Q142" i="33"/>
  <c r="M142" i="32"/>
  <c r="K143" i="33"/>
  <c r="N142" i="32"/>
  <c r="L143" i="33"/>
  <c r="O142" i="32"/>
  <c r="M143" i="33"/>
  <c r="P142" i="32"/>
  <c r="N143" i="33"/>
  <c r="Q142" i="32"/>
  <c r="O143" i="33"/>
  <c r="R142" i="32"/>
  <c r="P143" i="33"/>
  <c r="S142" i="32"/>
  <c r="Q143" i="33"/>
  <c r="M143" i="32"/>
  <c r="K144" i="33"/>
  <c r="N143" i="32"/>
  <c r="L144" i="33"/>
  <c r="O143" i="32"/>
  <c r="M144" i="33"/>
  <c r="P143" i="32"/>
  <c r="N144" i="33"/>
  <c r="Q143" i="32"/>
  <c r="O144" i="33"/>
  <c r="R143" i="32"/>
  <c r="P144" i="33"/>
  <c r="S143" i="32"/>
  <c r="Q144" i="33"/>
  <c r="M144" i="32"/>
  <c r="K145" i="33"/>
  <c r="N144" i="32"/>
  <c r="L145" i="33"/>
  <c r="O144" i="32"/>
  <c r="M145" i="33"/>
  <c r="P144" i="32"/>
  <c r="N145" i="33"/>
  <c r="Q144" i="32"/>
  <c r="O145" i="33"/>
  <c r="R144" i="32"/>
  <c r="P145" i="33"/>
  <c r="S144" i="32"/>
  <c r="Q145" i="33"/>
  <c r="M145" i="32"/>
  <c r="N145" i="32"/>
  <c r="O145" i="32"/>
  <c r="P145" i="32"/>
  <c r="Q145" i="32"/>
  <c r="R145" i="32"/>
  <c r="S145" i="32"/>
  <c r="M146" i="32"/>
  <c r="K147" i="33"/>
  <c r="N146" i="32"/>
  <c r="L147" i="33"/>
  <c r="O146" i="32"/>
  <c r="M147" i="33"/>
  <c r="P146" i="32"/>
  <c r="N147" i="33"/>
  <c r="Q146" i="32"/>
  <c r="O147" i="33"/>
  <c r="R146" i="32"/>
  <c r="P147" i="33"/>
  <c r="S146" i="32"/>
  <c r="Q147" i="33"/>
  <c r="M147" i="32"/>
  <c r="K148" i="33"/>
  <c r="N147" i="32"/>
  <c r="L148" i="33"/>
  <c r="O147" i="32"/>
  <c r="M148" i="33"/>
  <c r="P147" i="32"/>
  <c r="N148" i="33"/>
  <c r="Q147" i="32"/>
  <c r="O148" i="33"/>
  <c r="R147" i="32"/>
  <c r="P148" i="33"/>
  <c r="S147" i="32"/>
  <c r="Q148" i="33"/>
  <c r="M148" i="32"/>
  <c r="K149" i="33"/>
  <c r="N148" i="32"/>
  <c r="L149" i="33"/>
  <c r="O148" i="32"/>
  <c r="M149" i="33"/>
  <c r="P148" i="32"/>
  <c r="N149" i="33"/>
  <c r="Q148" i="32"/>
  <c r="O149" i="33"/>
  <c r="R148" i="32"/>
  <c r="P149" i="33"/>
  <c r="S148" i="32"/>
  <c r="Q149" i="33"/>
  <c r="M149" i="32"/>
  <c r="K150" i="33"/>
  <c r="N149" i="32"/>
  <c r="L150" i="33"/>
  <c r="O149" i="32"/>
  <c r="M150" i="33"/>
  <c r="P149" i="32"/>
  <c r="N150" i="33"/>
  <c r="Q149" i="32"/>
  <c r="O150" i="33"/>
  <c r="R149" i="32"/>
  <c r="P150" i="33"/>
  <c r="S149" i="32"/>
  <c r="Q150" i="33"/>
  <c r="M150" i="32"/>
  <c r="K151" i="33"/>
  <c r="N150" i="32"/>
  <c r="L151" i="33"/>
  <c r="O150" i="32"/>
  <c r="M151" i="33"/>
  <c r="P150" i="32"/>
  <c r="N151" i="33"/>
  <c r="Q150" i="32"/>
  <c r="O151" i="33"/>
  <c r="R150" i="32"/>
  <c r="P151" i="33"/>
  <c r="S150" i="32"/>
  <c r="Q151" i="33"/>
  <c r="M151" i="32"/>
  <c r="K152" i="33"/>
  <c r="N151" i="32"/>
  <c r="L152" i="33"/>
  <c r="O151" i="32"/>
  <c r="M152" i="33"/>
  <c r="P151" i="32"/>
  <c r="N152" i="33"/>
  <c r="Q151" i="32"/>
  <c r="O152" i="33"/>
  <c r="R151" i="32"/>
  <c r="P152" i="33"/>
  <c r="S151" i="32"/>
  <c r="Q152" i="33"/>
  <c r="M152" i="32"/>
  <c r="K153" i="33"/>
  <c r="N152" i="32"/>
  <c r="L153" i="33"/>
  <c r="O152" i="32"/>
  <c r="M153" i="33"/>
  <c r="P152" i="32"/>
  <c r="N153" i="33"/>
  <c r="Q152" i="32"/>
  <c r="O153" i="33"/>
  <c r="R152" i="32"/>
  <c r="P153" i="33"/>
  <c r="S152" i="32"/>
  <c r="Q153" i="33"/>
  <c r="M153" i="32"/>
  <c r="K154" i="33"/>
  <c r="N153" i="32"/>
  <c r="L154" i="33"/>
  <c r="O153" i="32"/>
  <c r="M154" i="33"/>
  <c r="P153" i="32"/>
  <c r="N154" i="33"/>
  <c r="Q153" i="32"/>
  <c r="O154" i="33"/>
  <c r="R153" i="32"/>
  <c r="P154" i="33"/>
  <c r="S153" i="32"/>
  <c r="Q154" i="33"/>
  <c r="M154" i="32"/>
  <c r="K155" i="33"/>
  <c r="N154" i="32"/>
  <c r="L155" i="33"/>
  <c r="O154" i="32"/>
  <c r="M155" i="33"/>
  <c r="P154" i="32"/>
  <c r="N155" i="33"/>
  <c r="Q154" i="32"/>
  <c r="O155" i="33"/>
  <c r="R154" i="32"/>
  <c r="P155" i="33"/>
  <c r="S154" i="32"/>
  <c r="Q155" i="33"/>
  <c r="M155" i="32"/>
  <c r="K156" i="33"/>
  <c r="N155" i="32"/>
  <c r="L156" i="33"/>
  <c r="O155" i="32"/>
  <c r="M156" i="33"/>
  <c r="P155" i="32"/>
  <c r="N156" i="33"/>
  <c r="Q155" i="32"/>
  <c r="O156" i="33"/>
  <c r="R155" i="32"/>
  <c r="P156" i="33"/>
  <c r="S155" i="32"/>
  <c r="Q156" i="33"/>
  <c r="M156" i="32"/>
  <c r="K157" i="33"/>
  <c r="N156" i="32"/>
  <c r="L157" i="33"/>
  <c r="O156" i="32"/>
  <c r="M157" i="33"/>
  <c r="P156" i="32"/>
  <c r="N157" i="33"/>
  <c r="Q156" i="32"/>
  <c r="O157" i="33"/>
  <c r="R156" i="32"/>
  <c r="P157" i="33"/>
  <c r="S156" i="32"/>
  <c r="Q157" i="33"/>
  <c r="M157" i="32"/>
  <c r="K158" i="33"/>
  <c r="N157" i="32"/>
  <c r="L158" i="33"/>
  <c r="O157" i="32"/>
  <c r="M158" i="33"/>
  <c r="P157" i="32"/>
  <c r="N158" i="33"/>
  <c r="Q157" i="32"/>
  <c r="O158" i="33"/>
  <c r="R157" i="32"/>
  <c r="P158" i="33"/>
  <c r="S157" i="32"/>
  <c r="Q158" i="33"/>
  <c r="M158" i="32"/>
  <c r="K159" i="33"/>
  <c r="N158" i="32"/>
  <c r="L159" i="33"/>
  <c r="O158" i="32"/>
  <c r="M159" i="33"/>
  <c r="P158" i="32"/>
  <c r="N159" i="33"/>
  <c r="Q158" i="32"/>
  <c r="O159" i="33"/>
  <c r="R158" i="32"/>
  <c r="P159" i="33"/>
  <c r="S158" i="32"/>
  <c r="Q159" i="33"/>
  <c r="M159" i="32"/>
  <c r="K160" i="33"/>
  <c r="N159" i="32"/>
  <c r="L160" i="33"/>
  <c r="O159" i="32"/>
  <c r="M160" i="33"/>
  <c r="P159" i="32"/>
  <c r="N160" i="33"/>
  <c r="Q159" i="32"/>
  <c r="O160" i="33"/>
  <c r="R159" i="32"/>
  <c r="P160" i="33"/>
  <c r="S159" i="32"/>
  <c r="Q160" i="33"/>
  <c r="M160" i="32"/>
  <c r="K161" i="33"/>
  <c r="N160" i="32"/>
  <c r="L161" i="33"/>
  <c r="O160" i="32"/>
  <c r="M161" i="33"/>
  <c r="P160" i="32"/>
  <c r="N161" i="33"/>
  <c r="Q160" i="32"/>
  <c r="O161" i="33"/>
  <c r="R160" i="32"/>
  <c r="P161" i="33"/>
  <c r="S160" i="32"/>
  <c r="Q161" i="33"/>
  <c r="M161" i="32"/>
  <c r="K162" i="33"/>
  <c r="N161" i="32"/>
  <c r="L162" i="33"/>
  <c r="O161" i="32"/>
  <c r="M162" i="33"/>
  <c r="P161" i="32"/>
  <c r="N162" i="33"/>
  <c r="Q161" i="32"/>
  <c r="O162" i="33"/>
  <c r="R161" i="32"/>
  <c r="P162" i="33"/>
  <c r="S161" i="32"/>
  <c r="Q162" i="33"/>
  <c r="M162" i="32"/>
  <c r="K163" i="33"/>
  <c r="N162" i="32"/>
  <c r="L163" i="33"/>
  <c r="O162" i="32"/>
  <c r="M163" i="33"/>
  <c r="P162" i="32"/>
  <c r="N163" i="33"/>
  <c r="Q162" i="32"/>
  <c r="O163" i="33"/>
  <c r="R162" i="32"/>
  <c r="P163" i="33"/>
  <c r="S162" i="32"/>
  <c r="Q163" i="33"/>
  <c r="M163" i="32"/>
  <c r="K164" i="33"/>
  <c r="N163" i="32"/>
  <c r="L164" i="33"/>
  <c r="O163" i="32"/>
  <c r="M164" i="33"/>
  <c r="P163" i="32"/>
  <c r="N164" i="33"/>
  <c r="Q163" i="32"/>
  <c r="O164" i="33"/>
  <c r="R163" i="32"/>
  <c r="P164" i="33"/>
  <c r="S163" i="32"/>
  <c r="Q164" i="33"/>
  <c r="M164" i="32"/>
  <c r="K165" i="33"/>
  <c r="N164" i="32"/>
  <c r="L165" i="33"/>
  <c r="O164" i="32"/>
  <c r="M165" i="33"/>
  <c r="P164" i="32"/>
  <c r="N165" i="33"/>
  <c r="Q164" i="32"/>
  <c r="O165" i="33"/>
  <c r="R164" i="32"/>
  <c r="P165" i="33"/>
  <c r="S164" i="32"/>
  <c r="Q165" i="33"/>
  <c r="M165" i="32"/>
  <c r="K166" i="33"/>
  <c r="N165" i="32"/>
  <c r="L166" i="33"/>
  <c r="O165" i="32"/>
  <c r="M166" i="33"/>
  <c r="P165" i="32"/>
  <c r="N166" i="33"/>
  <c r="Q165" i="32"/>
  <c r="O166" i="33"/>
  <c r="R165" i="32"/>
  <c r="P166" i="33"/>
  <c r="S165" i="32"/>
  <c r="Q166" i="33"/>
  <c r="M166" i="32"/>
  <c r="K167" i="33"/>
  <c r="N166" i="32"/>
  <c r="L167" i="33"/>
  <c r="O166" i="32"/>
  <c r="M167" i="33"/>
  <c r="P166" i="32"/>
  <c r="N167" i="33"/>
  <c r="Q166" i="32"/>
  <c r="O167" i="33"/>
  <c r="R166" i="32"/>
  <c r="P167" i="33"/>
  <c r="S166" i="32"/>
  <c r="Q167" i="33"/>
  <c r="M167" i="32"/>
  <c r="K168" i="33"/>
  <c r="N167" i="32"/>
  <c r="L168" i="33"/>
  <c r="O167" i="32"/>
  <c r="M168" i="33"/>
  <c r="P167" i="32"/>
  <c r="N168" i="33"/>
  <c r="Q167" i="32"/>
  <c r="O168" i="33"/>
  <c r="R167" i="32"/>
  <c r="P168" i="33"/>
  <c r="S167" i="32"/>
  <c r="Q168" i="33"/>
  <c r="M168" i="32"/>
  <c r="K169" i="33"/>
  <c r="N168" i="32"/>
  <c r="L169" i="33"/>
  <c r="O168" i="32"/>
  <c r="M169" i="33"/>
  <c r="P168" i="32"/>
  <c r="N169" i="33"/>
  <c r="Q168" i="32"/>
  <c r="O169" i="33"/>
  <c r="R168" i="32"/>
  <c r="P169" i="33"/>
  <c r="S168" i="32"/>
  <c r="Q169" i="33"/>
  <c r="M169" i="32"/>
  <c r="K170" i="33"/>
  <c r="N169" i="32"/>
  <c r="L170" i="33"/>
  <c r="O169" i="32"/>
  <c r="M170" i="33"/>
  <c r="P169" i="32"/>
  <c r="N170" i="33"/>
  <c r="Q169" i="32"/>
  <c r="O170" i="33"/>
  <c r="R169" i="32"/>
  <c r="P170" i="33"/>
  <c r="S169" i="32"/>
  <c r="Q170" i="33"/>
  <c r="M170" i="32"/>
  <c r="K171" i="33"/>
  <c r="N170" i="32"/>
  <c r="L171" i="33"/>
  <c r="O170" i="32"/>
  <c r="M171" i="33"/>
  <c r="P170" i="32"/>
  <c r="N171" i="33"/>
  <c r="Q170" i="32"/>
  <c r="O171" i="33"/>
  <c r="R170" i="32"/>
  <c r="P171" i="33"/>
  <c r="S170" i="32"/>
  <c r="Q171" i="33"/>
  <c r="M171" i="32"/>
  <c r="K172" i="33"/>
  <c r="N171" i="32"/>
  <c r="L172" i="33"/>
  <c r="O171" i="32"/>
  <c r="M172" i="33"/>
  <c r="P171" i="32"/>
  <c r="N172" i="33"/>
  <c r="Q171" i="32"/>
  <c r="O172" i="33"/>
  <c r="R171" i="32"/>
  <c r="P172" i="33"/>
  <c r="S171" i="32"/>
  <c r="Q172" i="33"/>
  <c r="M172" i="32"/>
  <c r="K173" i="33"/>
  <c r="N172" i="32"/>
  <c r="L173" i="33"/>
  <c r="O172" i="32"/>
  <c r="M173" i="33"/>
  <c r="P172" i="32"/>
  <c r="N173" i="33"/>
  <c r="Q172" i="32"/>
  <c r="O173" i="33"/>
  <c r="R172" i="32"/>
  <c r="P173" i="33"/>
  <c r="S172" i="32"/>
  <c r="Q173" i="33"/>
  <c r="M173" i="32"/>
  <c r="K174" i="33"/>
  <c r="N173" i="32"/>
  <c r="L174" i="33"/>
  <c r="O173" i="32"/>
  <c r="M174" i="33"/>
  <c r="P173" i="32"/>
  <c r="N174" i="33"/>
  <c r="Q173" i="32"/>
  <c r="O174" i="33"/>
  <c r="R173" i="32"/>
  <c r="P174" i="33"/>
  <c r="S173" i="32"/>
  <c r="Q174" i="33"/>
  <c r="M174" i="32"/>
  <c r="K175" i="33"/>
  <c r="N174" i="32"/>
  <c r="L175" i="33"/>
  <c r="O174" i="32"/>
  <c r="M175" i="33"/>
  <c r="P174" i="32"/>
  <c r="N175" i="33"/>
  <c r="Q174" i="32"/>
  <c r="O175" i="33"/>
  <c r="R174" i="32"/>
  <c r="P175" i="33"/>
  <c r="S174" i="32"/>
  <c r="Q175" i="33"/>
  <c r="M175" i="32"/>
  <c r="K176" i="33"/>
  <c r="N175" i="32"/>
  <c r="L176" i="33"/>
  <c r="O175" i="32"/>
  <c r="M176" i="33"/>
  <c r="P175" i="32"/>
  <c r="N176" i="33"/>
  <c r="Q175" i="32"/>
  <c r="O176" i="33"/>
  <c r="R175" i="32"/>
  <c r="P176" i="33"/>
  <c r="S175" i="32"/>
  <c r="Q176" i="33"/>
  <c r="M176" i="32"/>
  <c r="K177" i="33"/>
  <c r="N176" i="32"/>
  <c r="L177" i="33"/>
  <c r="O176" i="32"/>
  <c r="M177" i="33"/>
  <c r="P176" i="32"/>
  <c r="N177" i="33"/>
  <c r="Q176" i="32"/>
  <c r="O177" i="33"/>
  <c r="R176" i="32"/>
  <c r="P177" i="33"/>
  <c r="S176" i="32"/>
  <c r="Q177" i="33"/>
  <c r="M177" i="32"/>
  <c r="K178" i="33"/>
  <c r="N177" i="32"/>
  <c r="L178" i="33"/>
  <c r="O177" i="32"/>
  <c r="M178" i="33"/>
  <c r="P177" i="32"/>
  <c r="N178" i="33"/>
  <c r="Q177" i="32"/>
  <c r="O178" i="33"/>
  <c r="R177" i="32"/>
  <c r="P178" i="33"/>
  <c r="S177" i="32"/>
  <c r="Q178" i="33"/>
  <c r="M178" i="32"/>
  <c r="K179" i="33"/>
  <c r="N178" i="32"/>
  <c r="L179" i="33"/>
  <c r="O178" i="32"/>
  <c r="M179" i="33"/>
  <c r="P178" i="32"/>
  <c r="N179" i="33"/>
  <c r="Q178" i="32"/>
  <c r="O179" i="33"/>
  <c r="R178" i="32"/>
  <c r="P179" i="33"/>
  <c r="S178" i="32"/>
  <c r="Q179" i="33"/>
  <c r="M179" i="32"/>
  <c r="K180" i="33"/>
  <c r="N179" i="32"/>
  <c r="L180" i="33"/>
  <c r="O179" i="32"/>
  <c r="M180" i="33"/>
  <c r="P179" i="32"/>
  <c r="N180" i="33"/>
  <c r="Q179" i="32"/>
  <c r="O180" i="33"/>
  <c r="R179" i="32"/>
  <c r="P180" i="33"/>
  <c r="S179" i="32"/>
  <c r="Q180" i="33"/>
  <c r="M180" i="32"/>
  <c r="K181" i="33"/>
  <c r="N180" i="32"/>
  <c r="L181" i="33"/>
  <c r="O180" i="32"/>
  <c r="M181" i="33"/>
  <c r="P180" i="32"/>
  <c r="N181" i="33"/>
  <c r="Q180" i="32"/>
  <c r="O181" i="33"/>
  <c r="R180" i="32"/>
  <c r="P181" i="33"/>
  <c r="S180" i="32"/>
  <c r="Q181" i="33"/>
  <c r="M181" i="32"/>
  <c r="K182" i="33"/>
  <c r="N181" i="32"/>
  <c r="L182" i="33"/>
  <c r="O181" i="32"/>
  <c r="M182" i="33"/>
  <c r="P181" i="32"/>
  <c r="N182" i="33"/>
  <c r="Q181" i="32"/>
  <c r="O182" i="33"/>
  <c r="R181" i="32"/>
  <c r="P182" i="33"/>
  <c r="S181" i="32"/>
  <c r="Q182" i="33"/>
  <c r="M182" i="32"/>
  <c r="K183" i="33"/>
  <c r="N182" i="32"/>
  <c r="L183" i="33"/>
  <c r="O182" i="32"/>
  <c r="M183" i="33"/>
  <c r="P182" i="32"/>
  <c r="N183" i="33"/>
  <c r="Q182" i="32"/>
  <c r="O183" i="33"/>
  <c r="R182" i="32"/>
  <c r="P183" i="33"/>
  <c r="S182" i="32"/>
  <c r="Q183" i="33"/>
  <c r="M183" i="32"/>
  <c r="K184" i="33"/>
  <c r="N183" i="32"/>
  <c r="L184" i="33"/>
  <c r="O183" i="32"/>
  <c r="M184" i="33"/>
  <c r="P183" i="32"/>
  <c r="N184" i="33"/>
  <c r="Q183" i="32"/>
  <c r="O184" i="33"/>
  <c r="R183" i="32"/>
  <c r="P184" i="33"/>
  <c r="S183" i="32"/>
  <c r="Q184" i="33"/>
  <c r="M184" i="32"/>
  <c r="K185" i="33"/>
  <c r="N184" i="32"/>
  <c r="L185" i="33"/>
  <c r="O184" i="32"/>
  <c r="M185" i="33"/>
  <c r="P184" i="32"/>
  <c r="N185" i="33"/>
  <c r="Q184" i="32"/>
  <c r="O185" i="33"/>
  <c r="R184" i="32"/>
  <c r="P185" i="33"/>
  <c r="S184" i="32"/>
  <c r="Q185" i="33"/>
  <c r="M185" i="32"/>
  <c r="K186" i="33"/>
  <c r="N185" i="32"/>
  <c r="L186" i="33"/>
  <c r="O185" i="32"/>
  <c r="M186" i="33"/>
  <c r="P185" i="32"/>
  <c r="N186" i="33"/>
  <c r="Q185" i="32"/>
  <c r="O186" i="33"/>
  <c r="R185" i="32"/>
  <c r="P186" i="33"/>
  <c r="S185" i="32"/>
  <c r="Q186" i="33"/>
  <c r="M186" i="32"/>
  <c r="K187" i="33"/>
  <c r="N186" i="32"/>
  <c r="L187" i="33"/>
  <c r="O186" i="32"/>
  <c r="M187" i="33"/>
  <c r="P186" i="32"/>
  <c r="N187" i="33"/>
  <c r="Q186" i="32"/>
  <c r="O187" i="33"/>
  <c r="R186" i="32"/>
  <c r="P187" i="33"/>
  <c r="S186" i="32"/>
  <c r="Q187" i="33"/>
  <c r="M187" i="32"/>
  <c r="N187" i="32"/>
  <c r="O187" i="32"/>
  <c r="P187" i="32"/>
  <c r="Q187" i="32"/>
  <c r="R187" i="32"/>
  <c r="S187" i="32"/>
  <c r="M188" i="32"/>
  <c r="K189" i="33"/>
  <c r="N188" i="32"/>
  <c r="L189" i="33"/>
  <c r="O188" i="32"/>
  <c r="M189" i="33"/>
  <c r="P188" i="32"/>
  <c r="N189" i="33"/>
  <c r="Q188" i="32"/>
  <c r="O189" i="33"/>
  <c r="R188" i="32"/>
  <c r="P189" i="33"/>
  <c r="S188" i="32"/>
  <c r="Q189" i="33"/>
  <c r="M191" i="32"/>
  <c r="K194" i="33"/>
  <c r="N191" i="32"/>
  <c r="L194" i="33"/>
  <c r="O191" i="32"/>
  <c r="M194" i="33"/>
  <c r="P191" i="32"/>
  <c r="N194" i="33"/>
  <c r="Q191" i="32"/>
  <c r="O194" i="33"/>
  <c r="R191" i="32"/>
  <c r="P194" i="33"/>
  <c r="S191" i="32"/>
  <c r="Q194" i="33"/>
  <c r="M192" i="32"/>
  <c r="K195" i="33"/>
  <c r="N192" i="32"/>
  <c r="L195" i="33"/>
  <c r="O192" i="32"/>
  <c r="M195" i="33"/>
  <c r="P192" i="32"/>
  <c r="N195" i="33"/>
  <c r="Q192" i="32"/>
  <c r="O195" i="33"/>
  <c r="R192" i="32"/>
  <c r="P195" i="33"/>
  <c r="S192" i="32"/>
  <c r="Q195" i="33"/>
  <c r="M193" i="32"/>
  <c r="K196" i="33"/>
  <c r="N193" i="32"/>
  <c r="L196" i="33"/>
  <c r="O193" i="32"/>
  <c r="M196" i="33"/>
  <c r="P193" i="32"/>
  <c r="N196" i="33"/>
  <c r="Q193" i="32"/>
  <c r="O196" i="33"/>
  <c r="R193" i="32"/>
  <c r="P196" i="33"/>
  <c r="S193" i="32"/>
  <c r="Q196" i="33"/>
  <c r="M194" i="32"/>
  <c r="K197" i="33"/>
  <c r="N194" i="32"/>
  <c r="L197" i="33"/>
  <c r="O194" i="32"/>
  <c r="M197" i="33"/>
  <c r="P194" i="32"/>
  <c r="N197" i="33"/>
  <c r="Q194" i="32"/>
  <c r="O197" i="33"/>
  <c r="R194" i="32"/>
  <c r="P197" i="33"/>
  <c r="S194" i="32"/>
  <c r="Q197" i="33"/>
  <c r="M195" i="32"/>
  <c r="K198" i="33"/>
  <c r="N195" i="32"/>
  <c r="L198" i="33"/>
  <c r="O195" i="32"/>
  <c r="M198" i="33"/>
  <c r="P195" i="32"/>
  <c r="N198" i="33"/>
  <c r="Q195" i="32"/>
  <c r="O198" i="33"/>
  <c r="R195" i="32"/>
  <c r="P198" i="33"/>
  <c r="S195" i="32"/>
  <c r="Q198" i="33"/>
  <c r="M196" i="32"/>
  <c r="K199" i="33"/>
  <c r="N196" i="32"/>
  <c r="L199" i="33"/>
  <c r="O196" i="32"/>
  <c r="M199" i="33"/>
  <c r="P196" i="32"/>
  <c r="N199" i="33"/>
  <c r="Q196" i="32"/>
  <c r="O199" i="33"/>
  <c r="R196" i="32"/>
  <c r="P199" i="33"/>
  <c r="S196" i="32"/>
  <c r="Q199" i="33"/>
  <c r="M197" i="32"/>
  <c r="K200" i="33"/>
  <c r="N197" i="32"/>
  <c r="L200" i="33"/>
  <c r="O197" i="32"/>
  <c r="M200" i="33"/>
  <c r="P197" i="32"/>
  <c r="N200" i="33"/>
  <c r="Q197" i="32"/>
  <c r="O200" i="33"/>
  <c r="R197" i="32"/>
  <c r="P200" i="33"/>
  <c r="S197" i="32"/>
  <c r="Q200" i="33"/>
  <c r="M198" i="32"/>
  <c r="K201" i="33"/>
  <c r="N198" i="32"/>
  <c r="L201" i="33"/>
  <c r="O198" i="32"/>
  <c r="M201" i="33"/>
  <c r="P198" i="32"/>
  <c r="N201" i="33"/>
  <c r="Q198" i="32"/>
  <c r="O201" i="33"/>
  <c r="R198" i="32"/>
  <c r="P201" i="33"/>
  <c r="S198" i="32"/>
  <c r="Q201" i="33"/>
  <c r="M199" i="32"/>
  <c r="K202" i="33"/>
  <c r="N199" i="32"/>
  <c r="L202" i="33"/>
  <c r="O199" i="32"/>
  <c r="M202" i="33"/>
  <c r="P199" i="32"/>
  <c r="N202" i="33"/>
  <c r="Q199" i="32"/>
  <c r="O202" i="33"/>
  <c r="R199" i="32"/>
  <c r="P202" i="33"/>
  <c r="S199" i="32"/>
  <c r="Q202" i="33"/>
  <c r="M200" i="32"/>
  <c r="K203" i="33"/>
  <c r="N200" i="32"/>
  <c r="L203" i="33"/>
  <c r="O200" i="32"/>
  <c r="M203" i="33"/>
  <c r="P200" i="32"/>
  <c r="N203" i="33"/>
  <c r="Q200" i="32"/>
  <c r="O203" i="33"/>
  <c r="R200" i="32"/>
  <c r="P203" i="33"/>
  <c r="S200" i="32"/>
  <c r="Q203" i="33"/>
  <c r="M201" i="32"/>
  <c r="K204" i="33"/>
  <c r="N201" i="32"/>
  <c r="L204" i="33"/>
  <c r="O201" i="32"/>
  <c r="M204" i="33"/>
  <c r="P201" i="32"/>
  <c r="N204" i="33"/>
  <c r="Q201" i="32"/>
  <c r="O204" i="33"/>
  <c r="R201" i="32"/>
  <c r="P204" i="33"/>
  <c r="S201" i="32"/>
  <c r="Q204" i="33"/>
  <c r="M202" i="32"/>
  <c r="K205" i="33"/>
  <c r="N202" i="32"/>
  <c r="L205" i="33"/>
  <c r="O202" i="32"/>
  <c r="M205" i="33"/>
  <c r="P202" i="32"/>
  <c r="N205" i="33"/>
  <c r="Q202" i="32"/>
  <c r="O205" i="33"/>
  <c r="R202" i="32"/>
  <c r="P205" i="33"/>
  <c r="S202" i="32"/>
  <c r="Q205" i="33"/>
  <c r="M203" i="32"/>
  <c r="K206" i="33"/>
  <c r="N203" i="32"/>
  <c r="L206" i="33"/>
  <c r="O203" i="32"/>
  <c r="M206" i="33"/>
  <c r="P203" i="32"/>
  <c r="N206" i="33"/>
  <c r="Q203" i="32"/>
  <c r="O206" i="33"/>
  <c r="R203" i="32"/>
  <c r="P206" i="33"/>
  <c r="S203" i="32"/>
  <c r="Q206" i="33"/>
  <c r="M204" i="32"/>
  <c r="K207" i="33"/>
  <c r="N204" i="32"/>
  <c r="L207" i="33"/>
  <c r="O204" i="32"/>
  <c r="M207" i="33"/>
  <c r="P204" i="32"/>
  <c r="N207" i="33"/>
  <c r="Q204" i="32"/>
  <c r="O207" i="33"/>
  <c r="R204" i="32"/>
  <c r="P207" i="33"/>
  <c r="S204" i="32"/>
  <c r="Q207" i="33"/>
  <c r="M205" i="32"/>
  <c r="K208" i="33"/>
  <c r="N205" i="32"/>
  <c r="L208" i="33"/>
  <c r="O205" i="32"/>
  <c r="M208" i="33"/>
  <c r="P205" i="32"/>
  <c r="N208" i="33"/>
  <c r="Q205" i="32"/>
  <c r="O208" i="33"/>
  <c r="R205" i="32"/>
  <c r="P208" i="33"/>
  <c r="S205" i="32"/>
  <c r="Q208" i="33"/>
  <c r="M206" i="32"/>
  <c r="K209" i="33"/>
  <c r="N206" i="32"/>
  <c r="L209" i="33"/>
  <c r="O206" i="32"/>
  <c r="M209" i="33"/>
  <c r="P206" i="32"/>
  <c r="N209" i="33"/>
  <c r="Q206" i="32"/>
  <c r="O209" i="33"/>
  <c r="R206" i="32"/>
  <c r="P209" i="33"/>
  <c r="S206" i="32"/>
  <c r="Q209" i="33"/>
  <c r="M207" i="32"/>
  <c r="K210" i="33"/>
  <c r="N207" i="32"/>
  <c r="L210" i="33"/>
  <c r="O207" i="32"/>
  <c r="M210" i="33"/>
  <c r="P207" i="32"/>
  <c r="N210" i="33"/>
  <c r="Q207" i="32"/>
  <c r="O210" i="33"/>
  <c r="R207" i="32"/>
  <c r="P210" i="33"/>
  <c r="S207" i="32"/>
  <c r="Q210" i="33"/>
  <c r="M208" i="32"/>
  <c r="K211" i="33"/>
  <c r="N208" i="32"/>
  <c r="L211" i="33"/>
  <c r="O208" i="32"/>
  <c r="M211" i="33"/>
  <c r="P208" i="32"/>
  <c r="N211" i="33"/>
  <c r="Q208" i="32"/>
  <c r="O211" i="33"/>
  <c r="R208" i="32"/>
  <c r="P211" i="33"/>
  <c r="S208" i="32"/>
  <c r="Q211" i="33"/>
  <c r="M209" i="32"/>
  <c r="K212" i="33"/>
  <c r="N209" i="32"/>
  <c r="L212" i="33"/>
  <c r="O209" i="32"/>
  <c r="M212" i="33"/>
  <c r="P209" i="32"/>
  <c r="N212" i="33"/>
  <c r="Q209" i="32"/>
  <c r="O212" i="33"/>
  <c r="R209" i="32"/>
  <c r="P212" i="33"/>
  <c r="S209" i="32"/>
  <c r="Q212" i="33"/>
  <c r="M210" i="32"/>
  <c r="K213" i="33"/>
  <c r="N210" i="32"/>
  <c r="L213" i="33"/>
  <c r="O210" i="32"/>
  <c r="M213" i="33"/>
  <c r="P210" i="32"/>
  <c r="N213" i="33"/>
  <c r="Q210" i="32"/>
  <c r="O213" i="33"/>
  <c r="R210" i="32"/>
  <c r="P213" i="33"/>
  <c r="S210" i="32"/>
  <c r="Q213" i="33"/>
  <c r="M211" i="32"/>
  <c r="K214" i="33"/>
  <c r="N211" i="32"/>
  <c r="L214" i="33"/>
  <c r="O211" i="32"/>
  <c r="M214" i="33"/>
  <c r="P211" i="32"/>
  <c r="N214" i="33"/>
  <c r="Q211" i="32"/>
  <c r="O214" i="33"/>
  <c r="R211" i="32"/>
  <c r="P214" i="33"/>
  <c r="S211" i="32"/>
  <c r="Q214" i="33"/>
  <c r="M212" i="32"/>
  <c r="K215" i="33"/>
  <c r="N212" i="32"/>
  <c r="L215" i="33"/>
  <c r="O212" i="32"/>
  <c r="M215" i="33"/>
  <c r="P212" i="32"/>
  <c r="N215" i="33"/>
  <c r="Q212" i="32"/>
  <c r="O215" i="33"/>
  <c r="R212" i="32"/>
  <c r="P215" i="33"/>
  <c r="S212" i="32"/>
  <c r="Q215" i="33"/>
  <c r="M213" i="32"/>
  <c r="K216" i="33"/>
  <c r="N213" i="32"/>
  <c r="L216" i="33"/>
  <c r="O213" i="32"/>
  <c r="M216" i="33"/>
  <c r="P213" i="32"/>
  <c r="N216" i="33"/>
  <c r="Q213" i="32"/>
  <c r="O216" i="33"/>
  <c r="R213" i="32"/>
  <c r="P216" i="33"/>
  <c r="S213" i="32"/>
  <c r="Q216" i="33"/>
  <c r="M214" i="32"/>
  <c r="K217" i="33"/>
  <c r="N214" i="32"/>
  <c r="L217" i="33"/>
  <c r="O214" i="32"/>
  <c r="M217" i="33"/>
  <c r="P214" i="32"/>
  <c r="N217" i="33"/>
  <c r="Q214" i="32"/>
  <c r="O217" i="33"/>
  <c r="R214" i="32"/>
  <c r="P217" i="33"/>
  <c r="S214" i="32"/>
  <c r="Q217" i="33"/>
  <c r="M215" i="32"/>
  <c r="K218" i="33"/>
  <c r="N215" i="32"/>
  <c r="L218" i="33"/>
  <c r="O215" i="32"/>
  <c r="M218" i="33"/>
  <c r="P215" i="32"/>
  <c r="N218" i="33"/>
  <c r="Q215" i="32"/>
  <c r="O218" i="33"/>
  <c r="R215" i="32"/>
  <c r="P218" i="33"/>
  <c r="S215" i="32"/>
  <c r="Q218" i="33"/>
  <c r="M216" i="32"/>
  <c r="K219" i="33"/>
  <c r="N216" i="32"/>
  <c r="L219" i="33"/>
  <c r="O216" i="32"/>
  <c r="M219" i="33"/>
  <c r="P216" i="32"/>
  <c r="N219" i="33"/>
  <c r="Q216" i="32"/>
  <c r="O219" i="33"/>
  <c r="R216" i="32"/>
  <c r="P219" i="33"/>
  <c r="S216" i="32"/>
  <c r="Q219" i="33"/>
  <c r="M217" i="32"/>
  <c r="K220" i="33"/>
  <c r="N217" i="32"/>
  <c r="L220" i="33"/>
  <c r="O217" i="32"/>
  <c r="M220" i="33"/>
  <c r="P217" i="32"/>
  <c r="N220" i="33"/>
  <c r="Q217" i="32"/>
  <c r="O220" i="33"/>
  <c r="R217" i="32"/>
  <c r="P220" i="33"/>
  <c r="S217" i="32"/>
  <c r="Q220" i="33"/>
  <c r="M218" i="32"/>
  <c r="K221" i="33"/>
  <c r="N218" i="32"/>
  <c r="L221" i="33"/>
  <c r="O218" i="32"/>
  <c r="M221" i="33"/>
  <c r="P218" i="32"/>
  <c r="N221" i="33"/>
  <c r="Q218" i="32"/>
  <c r="O221" i="33"/>
  <c r="R218" i="32"/>
  <c r="P221" i="33"/>
  <c r="S218" i="32"/>
  <c r="Q221" i="33"/>
  <c r="M219" i="32"/>
  <c r="K222" i="33"/>
  <c r="N219" i="32"/>
  <c r="L222" i="33"/>
  <c r="O219" i="32"/>
  <c r="M222" i="33"/>
  <c r="P219" i="32"/>
  <c r="N222" i="33"/>
  <c r="Q219" i="32"/>
  <c r="O222" i="33"/>
  <c r="R219" i="32"/>
  <c r="P222" i="33"/>
  <c r="S219" i="32"/>
  <c r="Q222" i="33"/>
  <c r="M220" i="32"/>
  <c r="K223" i="33"/>
  <c r="N220" i="32"/>
  <c r="L223" i="33"/>
  <c r="O220" i="32"/>
  <c r="M223" i="33"/>
  <c r="P220" i="32"/>
  <c r="N223" i="33"/>
  <c r="Q220" i="32"/>
  <c r="O223" i="33"/>
  <c r="R220" i="32"/>
  <c r="P223" i="33"/>
  <c r="S220" i="32"/>
  <c r="Q223" i="33"/>
  <c r="M221" i="32"/>
  <c r="K224" i="33"/>
  <c r="N221" i="32"/>
  <c r="L224" i="33"/>
  <c r="O221" i="32"/>
  <c r="M224" i="33"/>
  <c r="P221" i="32"/>
  <c r="N224" i="33"/>
  <c r="Q221" i="32"/>
  <c r="O224" i="33"/>
  <c r="R221" i="32"/>
  <c r="P224" i="33"/>
  <c r="S221" i="32"/>
  <c r="Q224" i="33"/>
  <c r="M222" i="32"/>
  <c r="K225" i="33"/>
  <c r="N222" i="32"/>
  <c r="L225" i="33"/>
  <c r="O222" i="32"/>
  <c r="M225" i="33"/>
  <c r="P222" i="32"/>
  <c r="N225" i="33"/>
  <c r="Q222" i="32"/>
  <c r="O225" i="33"/>
  <c r="R222" i="32"/>
  <c r="P225" i="33"/>
  <c r="S222" i="32"/>
  <c r="Q225" i="33"/>
  <c r="M223" i="32"/>
  <c r="K226" i="33"/>
  <c r="N223" i="32"/>
  <c r="L226" i="33"/>
  <c r="O223" i="32"/>
  <c r="M226" i="33"/>
  <c r="P223" i="32"/>
  <c r="N226" i="33"/>
  <c r="Q223" i="32"/>
  <c r="O226" i="33"/>
  <c r="R223" i="32"/>
  <c r="P226" i="33"/>
  <c r="S223" i="32"/>
  <c r="Q226" i="33"/>
  <c r="M224" i="32"/>
  <c r="K227" i="33"/>
  <c r="N224" i="32"/>
  <c r="L227" i="33"/>
  <c r="O224" i="32"/>
  <c r="M227" i="33"/>
  <c r="P224" i="32"/>
  <c r="N227" i="33"/>
  <c r="Q224" i="32"/>
  <c r="O227" i="33"/>
  <c r="R224" i="32"/>
  <c r="P227" i="33"/>
  <c r="S224" i="32"/>
  <c r="Q227" i="33"/>
  <c r="M225" i="32"/>
  <c r="K228" i="33"/>
  <c r="N225" i="32"/>
  <c r="L228" i="33"/>
  <c r="O225" i="32"/>
  <c r="M228" i="33"/>
  <c r="P225" i="32"/>
  <c r="N228" i="33"/>
  <c r="Q225" i="32"/>
  <c r="O228" i="33"/>
  <c r="R225" i="32"/>
  <c r="P228" i="33"/>
  <c r="S225" i="32"/>
  <c r="Q228" i="33"/>
  <c r="M226" i="32"/>
  <c r="K229" i="33"/>
  <c r="N226" i="32"/>
  <c r="L229" i="33"/>
  <c r="O226" i="32"/>
  <c r="M229" i="33"/>
  <c r="P226" i="32"/>
  <c r="N229" i="33"/>
  <c r="Q226" i="32"/>
  <c r="O229" i="33"/>
  <c r="R226" i="32"/>
  <c r="P229" i="33"/>
  <c r="S226" i="32"/>
  <c r="Q229" i="33"/>
  <c r="M227" i="32"/>
  <c r="K230" i="33"/>
  <c r="N227" i="32"/>
  <c r="L230" i="33"/>
  <c r="O227" i="32"/>
  <c r="M230" i="33"/>
  <c r="P227" i="32"/>
  <c r="N230" i="33"/>
  <c r="Q227" i="32"/>
  <c r="O230" i="33"/>
  <c r="R227" i="32"/>
  <c r="P230" i="33"/>
  <c r="S227" i="32"/>
  <c r="Q230" i="33"/>
  <c r="M228" i="32"/>
  <c r="K231" i="33"/>
  <c r="N228" i="32"/>
  <c r="L231" i="33"/>
  <c r="O228" i="32"/>
  <c r="M231" i="33"/>
  <c r="P228" i="32"/>
  <c r="N231" i="33"/>
  <c r="Q228" i="32"/>
  <c r="O231" i="33"/>
  <c r="R228" i="32"/>
  <c r="P231" i="33"/>
  <c r="S228" i="32"/>
  <c r="Q231" i="33"/>
  <c r="M229" i="32"/>
  <c r="K232" i="33"/>
  <c r="N229" i="32"/>
  <c r="L232" i="33"/>
  <c r="O229" i="32"/>
  <c r="M232" i="33"/>
  <c r="P229" i="32"/>
  <c r="N232" i="33"/>
  <c r="Q229" i="32"/>
  <c r="O232" i="33"/>
  <c r="R229" i="32"/>
  <c r="P232" i="33"/>
  <c r="S229" i="32"/>
  <c r="Q232" i="33"/>
  <c r="M230" i="32"/>
  <c r="K233" i="33"/>
  <c r="N230" i="32"/>
  <c r="L233" i="33"/>
  <c r="O230" i="32"/>
  <c r="M233" i="33"/>
  <c r="P230" i="32"/>
  <c r="N233" i="33"/>
  <c r="Q230" i="32"/>
  <c r="O233" i="33"/>
  <c r="R230" i="32"/>
  <c r="P233" i="33"/>
  <c r="S230" i="32"/>
  <c r="Q233" i="33"/>
  <c r="M231" i="32"/>
  <c r="K234" i="33"/>
  <c r="N231" i="32"/>
  <c r="L234" i="33"/>
  <c r="O231" i="32"/>
  <c r="M234" i="33"/>
  <c r="P231" i="32"/>
  <c r="N234" i="33"/>
  <c r="Q231" i="32"/>
  <c r="O234" i="33"/>
  <c r="R231" i="32"/>
  <c r="P234" i="33"/>
  <c r="S231" i="32"/>
  <c r="Q234" i="33"/>
  <c r="M232" i="32"/>
  <c r="K235" i="33"/>
  <c r="N232" i="32"/>
  <c r="L235" i="33"/>
  <c r="O232" i="32"/>
  <c r="M235" i="33"/>
  <c r="P232" i="32"/>
  <c r="N235" i="33"/>
  <c r="Q232" i="32"/>
  <c r="O235" i="33"/>
  <c r="R232" i="32"/>
  <c r="P235" i="33"/>
  <c r="S232" i="32"/>
  <c r="Q235" i="33"/>
  <c r="M233" i="32"/>
  <c r="K236" i="33"/>
  <c r="N233" i="32"/>
  <c r="L236" i="33"/>
  <c r="O233" i="32"/>
  <c r="M236" i="33"/>
  <c r="P233" i="32"/>
  <c r="N236" i="33"/>
  <c r="Q233" i="32"/>
  <c r="O236" i="33"/>
  <c r="R233" i="32"/>
  <c r="P236" i="33"/>
  <c r="S233" i="32"/>
  <c r="Q236" i="33"/>
  <c r="M234" i="32"/>
  <c r="K237" i="33"/>
  <c r="N234" i="32"/>
  <c r="L237" i="33"/>
  <c r="O234" i="32"/>
  <c r="M237" i="33"/>
  <c r="P234" i="32"/>
  <c r="N237" i="33"/>
  <c r="Q234" i="32"/>
  <c r="O237" i="33"/>
  <c r="R234" i="32"/>
  <c r="P237" i="33"/>
  <c r="S234" i="32"/>
  <c r="Q237" i="33"/>
  <c r="M235" i="32"/>
  <c r="K238" i="33"/>
  <c r="N235" i="32"/>
  <c r="L238" i="33"/>
  <c r="O235" i="32"/>
  <c r="M238" i="33"/>
  <c r="P235" i="32"/>
  <c r="N238" i="33"/>
  <c r="Q235" i="32"/>
  <c r="O238" i="33"/>
  <c r="R235" i="32"/>
  <c r="P238" i="33"/>
  <c r="S235" i="32"/>
  <c r="Q238" i="33"/>
  <c r="M236" i="32"/>
  <c r="K239" i="33"/>
  <c r="N236" i="32"/>
  <c r="L239" i="33"/>
  <c r="O236" i="32"/>
  <c r="M239" i="33"/>
  <c r="P236" i="32"/>
  <c r="N239" i="33"/>
  <c r="Q236" i="32"/>
  <c r="O239" i="33"/>
  <c r="R236" i="32"/>
  <c r="P239" i="33"/>
  <c r="S236" i="32"/>
  <c r="Q239" i="33"/>
  <c r="M237" i="32"/>
  <c r="K240" i="33"/>
  <c r="N237" i="32"/>
  <c r="L240" i="33"/>
  <c r="O237" i="32"/>
  <c r="M240" i="33"/>
  <c r="P237" i="32"/>
  <c r="N240" i="33"/>
  <c r="Q237" i="32"/>
  <c r="O240" i="33"/>
  <c r="R237" i="32"/>
  <c r="P240" i="33"/>
  <c r="S237" i="32"/>
  <c r="Q240" i="33"/>
  <c r="M238" i="32"/>
  <c r="K241" i="33"/>
  <c r="N238" i="32"/>
  <c r="L241" i="33"/>
  <c r="O238" i="32"/>
  <c r="M241" i="33"/>
  <c r="P238" i="32"/>
  <c r="N241" i="33"/>
  <c r="Q238" i="32"/>
  <c r="O241" i="33"/>
  <c r="R238" i="32"/>
  <c r="P241" i="33"/>
  <c r="S238" i="32"/>
  <c r="Q241" i="33"/>
  <c r="M239" i="32"/>
  <c r="K242" i="33"/>
  <c r="N239" i="32"/>
  <c r="L242" i="33"/>
  <c r="O239" i="32"/>
  <c r="M242" i="33"/>
  <c r="P239" i="32"/>
  <c r="N242" i="33"/>
  <c r="Q239" i="32"/>
  <c r="O242" i="33"/>
  <c r="R239" i="32"/>
  <c r="P242" i="33"/>
  <c r="S239" i="32"/>
  <c r="Q242" i="33"/>
  <c r="M240" i="32"/>
  <c r="K243" i="33"/>
  <c r="N240" i="32"/>
  <c r="L243" i="33"/>
  <c r="O240" i="32"/>
  <c r="M243" i="33"/>
  <c r="P240" i="32"/>
  <c r="N243" i="33"/>
  <c r="Q240" i="32"/>
  <c r="O243" i="33"/>
  <c r="R240" i="32"/>
  <c r="P243" i="33"/>
  <c r="S240" i="32"/>
  <c r="Q243" i="33"/>
  <c r="M241" i="32"/>
  <c r="K244" i="33"/>
  <c r="N241" i="32"/>
  <c r="L244" i="33"/>
  <c r="O241" i="32"/>
  <c r="M244" i="33"/>
  <c r="P241" i="32"/>
  <c r="N244" i="33"/>
  <c r="Q241" i="32"/>
  <c r="O244" i="33"/>
  <c r="R241" i="32"/>
  <c r="P244" i="33"/>
  <c r="S241" i="32"/>
  <c r="Q244" i="33"/>
  <c r="M242" i="32"/>
  <c r="K245" i="33"/>
  <c r="N242" i="32"/>
  <c r="L245" i="33"/>
  <c r="O242" i="32"/>
  <c r="M245" i="33"/>
  <c r="P242" i="32"/>
  <c r="N245" i="33"/>
  <c r="Q242" i="32"/>
  <c r="O245" i="33"/>
  <c r="R242" i="32"/>
  <c r="P245" i="33"/>
  <c r="S242" i="32"/>
  <c r="Q245" i="33"/>
  <c r="M243" i="32"/>
  <c r="K246" i="33"/>
  <c r="N243" i="32"/>
  <c r="L246" i="33"/>
  <c r="O243" i="32"/>
  <c r="M246" i="33"/>
  <c r="P243" i="32"/>
  <c r="N246" i="33"/>
  <c r="Q243" i="32"/>
  <c r="O246" i="33"/>
  <c r="R243" i="32"/>
  <c r="P246" i="33"/>
  <c r="S243" i="32"/>
  <c r="Q246" i="33"/>
  <c r="M244" i="32"/>
  <c r="K247" i="33"/>
  <c r="N244" i="32"/>
  <c r="L247" i="33"/>
  <c r="O244" i="32"/>
  <c r="M247" i="33"/>
  <c r="P244" i="32"/>
  <c r="N247" i="33"/>
  <c r="Q244" i="32"/>
  <c r="O247" i="33"/>
  <c r="R244" i="32"/>
  <c r="P247" i="33"/>
  <c r="S244" i="32"/>
  <c r="Q247" i="33"/>
  <c r="M245" i="32"/>
  <c r="N245" i="32"/>
  <c r="O245" i="32"/>
  <c r="P245" i="32"/>
  <c r="Q245" i="32"/>
  <c r="R245" i="32"/>
  <c r="S245" i="32"/>
  <c r="M246" i="32"/>
  <c r="K249" i="33"/>
  <c r="N246" i="32"/>
  <c r="L249" i="33"/>
  <c r="O246" i="32"/>
  <c r="M249" i="33"/>
  <c r="P246" i="32"/>
  <c r="N249" i="33"/>
  <c r="Q246" i="32"/>
  <c r="O249" i="33"/>
  <c r="R246" i="32"/>
  <c r="P249" i="33"/>
  <c r="S246" i="32"/>
  <c r="Q249" i="33"/>
  <c r="M247" i="32"/>
  <c r="K250" i="33"/>
  <c r="N247" i="32"/>
  <c r="L250" i="33"/>
  <c r="O247" i="32"/>
  <c r="M250" i="33"/>
  <c r="P247" i="32"/>
  <c r="N250" i="33"/>
  <c r="Q247" i="32"/>
  <c r="O250" i="33"/>
  <c r="R247" i="32"/>
  <c r="P250" i="33"/>
  <c r="S247" i="32"/>
  <c r="Q250" i="33"/>
  <c r="M248" i="32"/>
  <c r="K251" i="33"/>
  <c r="N248" i="32"/>
  <c r="L251" i="33"/>
  <c r="O248" i="32"/>
  <c r="M251" i="33"/>
  <c r="P248" i="32"/>
  <c r="N251" i="33"/>
  <c r="Q248" i="32"/>
  <c r="O251" i="33"/>
  <c r="R248" i="32"/>
  <c r="P251" i="33"/>
  <c r="S248" i="32"/>
  <c r="Q251" i="33"/>
  <c r="M249" i="32"/>
  <c r="K252" i="33"/>
  <c r="N249" i="32"/>
  <c r="L252" i="33"/>
  <c r="O249" i="32"/>
  <c r="M252" i="33"/>
  <c r="P249" i="32"/>
  <c r="N252" i="33"/>
  <c r="Q249" i="32"/>
  <c r="O252" i="33"/>
  <c r="R249" i="32"/>
  <c r="P252" i="33"/>
  <c r="S249" i="32"/>
  <c r="Q252" i="33"/>
  <c r="M253" i="32"/>
  <c r="K259" i="33"/>
  <c r="N253" i="32"/>
  <c r="L259" i="33"/>
  <c r="O253" i="32"/>
  <c r="M259" i="33"/>
  <c r="P253" i="32"/>
  <c r="N259" i="33"/>
  <c r="Q253" i="32"/>
  <c r="O259" i="33"/>
  <c r="R253" i="32"/>
  <c r="P259" i="33"/>
  <c r="S253" i="32"/>
  <c r="Q259" i="33"/>
  <c r="M254" i="32"/>
  <c r="K260" i="33"/>
  <c r="N254" i="32"/>
  <c r="L260" i="33"/>
  <c r="O254" i="32"/>
  <c r="M260" i="33"/>
  <c r="P254" i="32"/>
  <c r="N260" i="33"/>
  <c r="Q254" i="32"/>
  <c r="O260" i="33"/>
  <c r="R254" i="32"/>
  <c r="P260" i="33"/>
  <c r="S254" i="32"/>
  <c r="Q260" i="33"/>
  <c r="M255" i="32"/>
  <c r="K261" i="33"/>
  <c r="N255" i="32"/>
  <c r="L261" i="33"/>
  <c r="O255" i="32"/>
  <c r="M261" i="33"/>
  <c r="P255" i="32"/>
  <c r="N261" i="33"/>
  <c r="Q255" i="32"/>
  <c r="O261" i="33"/>
  <c r="R255" i="32"/>
  <c r="P261" i="33"/>
  <c r="S255" i="32"/>
  <c r="Q261" i="33"/>
  <c r="M256" i="32"/>
  <c r="K262" i="33"/>
  <c r="N256" i="32"/>
  <c r="L262" i="33"/>
  <c r="O256" i="32"/>
  <c r="M262" i="33"/>
  <c r="P256" i="32"/>
  <c r="N262" i="33"/>
  <c r="Q256" i="32"/>
  <c r="O262" i="33"/>
  <c r="R256" i="32"/>
  <c r="P262" i="33"/>
  <c r="S256" i="32"/>
  <c r="Q262" i="33"/>
  <c r="M257" i="32"/>
  <c r="K263" i="33"/>
  <c r="N257" i="32"/>
  <c r="L263" i="33"/>
  <c r="O257" i="32"/>
  <c r="M263" i="33"/>
  <c r="P257" i="32"/>
  <c r="N263" i="33"/>
  <c r="Q257" i="32"/>
  <c r="O263" i="33"/>
  <c r="R257" i="32"/>
  <c r="P263" i="33"/>
  <c r="S257" i="32"/>
  <c r="Q263" i="33"/>
  <c r="M258" i="32"/>
  <c r="K264" i="33"/>
  <c r="N258" i="32"/>
  <c r="L264" i="33"/>
  <c r="O258" i="32"/>
  <c r="M264" i="33"/>
  <c r="P258" i="32"/>
  <c r="N264" i="33"/>
  <c r="Q258" i="32"/>
  <c r="O264" i="33"/>
  <c r="R258" i="32"/>
  <c r="P264" i="33"/>
  <c r="S258" i="32"/>
  <c r="Q264" i="33"/>
  <c r="M259" i="32"/>
  <c r="K265" i="33"/>
  <c r="N259" i="32"/>
  <c r="L265" i="33"/>
  <c r="O259" i="32"/>
  <c r="M265" i="33"/>
  <c r="P259" i="32"/>
  <c r="N265" i="33"/>
  <c r="Q259" i="32"/>
  <c r="O265" i="33"/>
  <c r="R259" i="32"/>
  <c r="P265" i="33"/>
  <c r="S259" i="32"/>
  <c r="Q265" i="33"/>
  <c r="M260" i="32"/>
  <c r="K266" i="33"/>
  <c r="N260" i="32"/>
  <c r="L266" i="33"/>
  <c r="O260" i="32"/>
  <c r="M266" i="33"/>
  <c r="P260" i="32"/>
  <c r="N266" i="33"/>
  <c r="Q260" i="32"/>
  <c r="O266" i="33"/>
  <c r="R260" i="32"/>
  <c r="P266" i="33"/>
  <c r="S260" i="32"/>
  <c r="Q266" i="33"/>
  <c r="M261" i="32"/>
  <c r="K267" i="33"/>
  <c r="N261" i="32"/>
  <c r="L267" i="33"/>
  <c r="O261" i="32"/>
  <c r="M267" i="33"/>
  <c r="P261" i="32"/>
  <c r="N267" i="33"/>
  <c r="Q261" i="32"/>
  <c r="O267" i="33"/>
  <c r="R261" i="32"/>
  <c r="P267" i="33"/>
  <c r="S261" i="32"/>
  <c r="Q267" i="33"/>
  <c r="M262" i="32"/>
  <c r="K268" i="33"/>
  <c r="N262" i="32"/>
  <c r="L268" i="33"/>
  <c r="O262" i="32"/>
  <c r="M268" i="33"/>
  <c r="P262" i="32"/>
  <c r="N268" i="33"/>
  <c r="Q262" i="32"/>
  <c r="O268" i="33"/>
  <c r="R262" i="32"/>
  <c r="P268" i="33"/>
  <c r="S262" i="32"/>
  <c r="Q268" i="33"/>
  <c r="M263" i="32"/>
  <c r="K269" i="33"/>
  <c r="N263" i="32"/>
  <c r="L269" i="33"/>
  <c r="O263" i="32"/>
  <c r="M269" i="33"/>
  <c r="P263" i="32"/>
  <c r="N269" i="33"/>
  <c r="Q263" i="32"/>
  <c r="O269" i="33"/>
  <c r="R263" i="32"/>
  <c r="P269" i="33"/>
  <c r="S263" i="32"/>
  <c r="Q269" i="33"/>
  <c r="M264" i="32"/>
  <c r="K270" i="33"/>
  <c r="N264" i="32"/>
  <c r="L270" i="33"/>
  <c r="O264" i="32"/>
  <c r="M270" i="33"/>
  <c r="P264" i="32"/>
  <c r="N270" i="33"/>
  <c r="Q264" i="32"/>
  <c r="O270" i="33"/>
  <c r="R264" i="32"/>
  <c r="P270" i="33"/>
  <c r="S264" i="32"/>
  <c r="Q270" i="33"/>
  <c r="M265" i="32"/>
  <c r="K271" i="33"/>
  <c r="N265" i="32"/>
  <c r="L271" i="33"/>
  <c r="O265" i="32"/>
  <c r="M271" i="33"/>
  <c r="P265" i="32"/>
  <c r="N271" i="33"/>
  <c r="Q265" i="32"/>
  <c r="O271" i="33"/>
  <c r="R265" i="32"/>
  <c r="P271" i="33"/>
  <c r="S265" i="32"/>
  <c r="Q271" i="33"/>
  <c r="M266" i="32"/>
  <c r="K272" i="33"/>
  <c r="N266" i="32"/>
  <c r="L272" i="33"/>
  <c r="O266" i="32"/>
  <c r="M272" i="33"/>
  <c r="P266" i="32"/>
  <c r="N272" i="33"/>
  <c r="Q266" i="32"/>
  <c r="O272" i="33"/>
  <c r="R266" i="32"/>
  <c r="P272" i="33"/>
  <c r="S266" i="32"/>
  <c r="Q272" i="33"/>
  <c r="M267" i="32"/>
  <c r="K273" i="33"/>
  <c r="N267" i="32"/>
  <c r="L273" i="33"/>
  <c r="O267" i="32"/>
  <c r="M273" i="33"/>
  <c r="P267" i="32"/>
  <c r="N273" i="33"/>
  <c r="Q267" i="32"/>
  <c r="O273" i="33"/>
  <c r="R267" i="32"/>
  <c r="P273" i="33"/>
  <c r="S267" i="32"/>
  <c r="Q273" i="33"/>
  <c r="M268" i="32"/>
  <c r="K274" i="33"/>
  <c r="N268" i="32"/>
  <c r="L274" i="33"/>
  <c r="O268" i="32"/>
  <c r="M274" i="33"/>
  <c r="P268" i="32"/>
  <c r="N274" i="33"/>
  <c r="Q268" i="32"/>
  <c r="O274" i="33"/>
  <c r="R268" i="32"/>
  <c r="P274" i="33"/>
  <c r="S268" i="32"/>
  <c r="Q274" i="33"/>
  <c r="M269" i="32"/>
  <c r="K275" i="33"/>
  <c r="N269" i="32"/>
  <c r="L275" i="33"/>
  <c r="O269" i="32"/>
  <c r="M275" i="33"/>
  <c r="P269" i="32"/>
  <c r="N275" i="33"/>
  <c r="Q269" i="32"/>
  <c r="O275" i="33"/>
  <c r="R269" i="32"/>
  <c r="P275" i="33"/>
  <c r="S269" i="32"/>
  <c r="Q275" i="33"/>
  <c r="M270" i="32"/>
  <c r="K276" i="33"/>
  <c r="N270" i="32"/>
  <c r="L276" i="33"/>
  <c r="O270" i="32"/>
  <c r="M276" i="33"/>
  <c r="P270" i="32"/>
  <c r="N276" i="33"/>
  <c r="Q270" i="32"/>
  <c r="O276" i="33"/>
  <c r="R270" i="32"/>
  <c r="P276" i="33"/>
  <c r="S270" i="32"/>
  <c r="Q276" i="33"/>
  <c r="M271" i="32"/>
  <c r="K277" i="33"/>
  <c r="N271" i="32"/>
  <c r="L277" i="33"/>
  <c r="O271" i="32"/>
  <c r="M277" i="33"/>
  <c r="P271" i="32"/>
  <c r="N277" i="33"/>
  <c r="Q271" i="32"/>
  <c r="O277" i="33"/>
  <c r="R271" i="32"/>
  <c r="P277" i="33"/>
  <c r="S271" i="32"/>
  <c r="Q277" i="33"/>
  <c r="M272" i="32"/>
  <c r="K278" i="33"/>
  <c r="N272" i="32"/>
  <c r="L278" i="33"/>
  <c r="O272" i="32"/>
  <c r="M278" i="33"/>
  <c r="P272" i="32"/>
  <c r="N278" i="33"/>
  <c r="Q272" i="32"/>
  <c r="O278" i="33"/>
  <c r="R272" i="32"/>
  <c r="P278" i="33"/>
  <c r="S272" i="32"/>
  <c r="Q278" i="33"/>
  <c r="M273" i="32"/>
  <c r="K279" i="33"/>
  <c r="N273" i="32"/>
  <c r="L279" i="33"/>
  <c r="O273" i="32"/>
  <c r="M279" i="33"/>
  <c r="P273" i="32"/>
  <c r="N279" i="33"/>
  <c r="Q273" i="32"/>
  <c r="O279" i="33"/>
  <c r="R273" i="32"/>
  <c r="P279" i="33"/>
  <c r="S273" i="32"/>
  <c r="Q279" i="33"/>
  <c r="M274" i="32"/>
  <c r="K280" i="33"/>
  <c r="N274" i="32"/>
  <c r="L280" i="33"/>
  <c r="O274" i="32"/>
  <c r="M280" i="33"/>
  <c r="P274" i="32"/>
  <c r="N280" i="33"/>
  <c r="Q274" i="32"/>
  <c r="O280" i="33"/>
  <c r="R274" i="32"/>
  <c r="P280" i="33"/>
  <c r="S274" i="32"/>
  <c r="Q280" i="33"/>
  <c r="M275" i="32"/>
  <c r="K281" i="33"/>
  <c r="N275" i="32"/>
  <c r="L281" i="33"/>
  <c r="O275" i="32"/>
  <c r="M281" i="33"/>
  <c r="P275" i="32"/>
  <c r="N281" i="33"/>
  <c r="Q275" i="32"/>
  <c r="O281" i="33"/>
  <c r="R275" i="32"/>
  <c r="P281" i="33"/>
  <c r="S275" i="32"/>
  <c r="Q281" i="33"/>
  <c r="M276" i="32"/>
  <c r="K282" i="33"/>
  <c r="N276" i="32"/>
  <c r="L282" i="33"/>
  <c r="O276" i="32"/>
  <c r="M282" i="33"/>
  <c r="P276" i="32"/>
  <c r="N282" i="33"/>
  <c r="Q276" i="32"/>
  <c r="O282" i="33"/>
  <c r="R276" i="32"/>
  <c r="P282" i="33"/>
  <c r="S276" i="32"/>
  <c r="Q282" i="33"/>
  <c r="M277" i="32"/>
  <c r="K283" i="33"/>
  <c r="N277" i="32"/>
  <c r="L283" i="33"/>
  <c r="O277" i="32"/>
  <c r="M283" i="33"/>
  <c r="P277" i="32"/>
  <c r="N283" i="33"/>
  <c r="Q277" i="32"/>
  <c r="O283" i="33"/>
  <c r="R277" i="32"/>
  <c r="P283" i="33"/>
  <c r="S277" i="32"/>
  <c r="Q283" i="33"/>
  <c r="M278" i="32"/>
  <c r="K284" i="33"/>
  <c r="N278" i="32"/>
  <c r="L284" i="33"/>
  <c r="O278" i="32"/>
  <c r="M284" i="33"/>
  <c r="P278" i="32"/>
  <c r="N284" i="33"/>
  <c r="Q278" i="32"/>
  <c r="O284" i="33"/>
  <c r="R278" i="32"/>
  <c r="P284" i="33"/>
  <c r="S278" i="32"/>
  <c r="Q284" i="33"/>
  <c r="M279" i="32"/>
  <c r="K285" i="33"/>
  <c r="N279" i="32"/>
  <c r="L285" i="33"/>
  <c r="O279" i="32"/>
  <c r="M285" i="33"/>
  <c r="P279" i="32"/>
  <c r="N285" i="33"/>
  <c r="Q279" i="32"/>
  <c r="O285" i="33"/>
  <c r="R279" i="32"/>
  <c r="P285" i="33"/>
  <c r="S279" i="32"/>
  <c r="Q285" i="33"/>
  <c r="M280" i="32"/>
  <c r="K286" i="33"/>
  <c r="N280" i="32"/>
  <c r="L286" i="33"/>
  <c r="O280" i="32"/>
  <c r="M286" i="33"/>
  <c r="P280" i="32"/>
  <c r="N286" i="33"/>
  <c r="Q280" i="32"/>
  <c r="O286" i="33"/>
  <c r="R280" i="32"/>
  <c r="P286" i="33"/>
  <c r="S280" i="32"/>
  <c r="Q286" i="33"/>
  <c r="M281" i="32"/>
  <c r="K287" i="33"/>
  <c r="N281" i="32"/>
  <c r="L287" i="33"/>
  <c r="O281" i="32"/>
  <c r="M287" i="33"/>
  <c r="P281" i="32"/>
  <c r="N287" i="33"/>
  <c r="Q281" i="32"/>
  <c r="O287" i="33"/>
  <c r="R281" i="32"/>
  <c r="P287" i="33"/>
  <c r="S281" i="32"/>
  <c r="Q287" i="33"/>
  <c r="M282" i="32"/>
  <c r="K288" i="33"/>
  <c r="N282" i="32"/>
  <c r="L288" i="33"/>
  <c r="O282" i="32"/>
  <c r="M288" i="33"/>
  <c r="P282" i="32"/>
  <c r="N288" i="33"/>
  <c r="Q282" i="32"/>
  <c r="O288" i="33"/>
  <c r="R282" i="32"/>
  <c r="P288" i="33"/>
  <c r="S282" i="32"/>
  <c r="Q288" i="33"/>
  <c r="M283" i="32"/>
  <c r="K289" i="33"/>
  <c r="N283" i="32"/>
  <c r="L289" i="33"/>
  <c r="O283" i="32"/>
  <c r="M289" i="33"/>
  <c r="P283" i="32"/>
  <c r="N289" i="33"/>
  <c r="Q283" i="32"/>
  <c r="O289" i="33"/>
  <c r="R283" i="32"/>
  <c r="P289" i="33"/>
  <c r="S283" i="32"/>
  <c r="Q289" i="33"/>
  <c r="M284" i="32"/>
  <c r="K290" i="33"/>
  <c r="N284" i="32"/>
  <c r="L290" i="33"/>
  <c r="O284" i="32"/>
  <c r="M290" i="33"/>
  <c r="P284" i="32"/>
  <c r="N290" i="33"/>
  <c r="Q284" i="32"/>
  <c r="O290" i="33"/>
  <c r="R284" i="32"/>
  <c r="P290" i="33"/>
  <c r="S284" i="32"/>
  <c r="Q290" i="33"/>
  <c r="M285" i="32"/>
  <c r="K291" i="33"/>
  <c r="N285" i="32"/>
  <c r="L291" i="33"/>
  <c r="O285" i="32"/>
  <c r="M291" i="33"/>
  <c r="P285" i="32"/>
  <c r="N291" i="33"/>
  <c r="Q285" i="32"/>
  <c r="O291" i="33"/>
  <c r="R285" i="32"/>
  <c r="P291" i="33"/>
  <c r="S285" i="32"/>
  <c r="Q291" i="33"/>
  <c r="M286" i="32"/>
  <c r="K292" i="33"/>
  <c r="N286" i="32"/>
  <c r="L292" i="33"/>
  <c r="O286" i="32"/>
  <c r="M292" i="33"/>
  <c r="P286" i="32"/>
  <c r="N292" i="33"/>
  <c r="Q286" i="32"/>
  <c r="O292" i="33"/>
  <c r="R286" i="32"/>
  <c r="P292" i="33"/>
  <c r="S286" i="32"/>
  <c r="Q292" i="33"/>
  <c r="M287" i="32"/>
  <c r="K293" i="33"/>
  <c r="N287" i="32"/>
  <c r="L293" i="33"/>
  <c r="O287" i="32"/>
  <c r="M293" i="33"/>
  <c r="P287" i="32"/>
  <c r="N293" i="33"/>
  <c r="Q287" i="32"/>
  <c r="O293" i="33"/>
  <c r="R287" i="32"/>
  <c r="P293" i="33"/>
  <c r="S287" i="32"/>
  <c r="Q293" i="33"/>
  <c r="M288" i="32"/>
  <c r="N288" i="32"/>
  <c r="O288" i="32"/>
  <c r="P288" i="32"/>
  <c r="Q288" i="32"/>
  <c r="R288" i="32"/>
  <c r="S288" i="32"/>
  <c r="M289" i="32"/>
  <c r="K295" i="33"/>
  <c r="N289" i="32"/>
  <c r="L295" i="33"/>
  <c r="O289" i="32"/>
  <c r="M295" i="33"/>
  <c r="P289" i="32"/>
  <c r="N295" i="33"/>
  <c r="Q289" i="32"/>
  <c r="O295" i="33"/>
  <c r="R289" i="32"/>
  <c r="P295" i="33"/>
  <c r="S289" i="32"/>
  <c r="Q295" i="33"/>
  <c r="M290" i="32"/>
  <c r="K296" i="33"/>
  <c r="N290" i="32"/>
  <c r="L296" i="33"/>
  <c r="O290" i="32"/>
  <c r="M296" i="33"/>
  <c r="P290" i="32"/>
  <c r="N296" i="33"/>
  <c r="Q290" i="32"/>
  <c r="O296" i="33"/>
  <c r="R290" i="32"/>
  <c r="P296" i="33"/>
  <c r="S290" i="32"/>
  <c r="Q296" i="33"/>
  <c r="M291" i="32"/>
  <c r="K297" i="33"/>
  <c r="N291" i="32"/>
  <c r="L297" i="33"/>
  <c r="O291" i="32"/>
  <c r="M297" i="33"/>
  <c r="P291" i="32"/>
  <c r="N297" i="33"/>
  <c r="Q291" i="32"/>
  <c r="O297" i="33"/>
  <c r="R291" i="32"/>
  <c r="P297" i="33"/>
  <c r="S291" i="32"/>
  <c r="Q297" i="33"/>
  <c r="M292" i="32"/>
  <c r="K298" i="33"/>
  <c r="N292" i="32"/>
  <c r="L298" i="33"/>
  <c r="O292" i="32"/>
  <c r="M298" i="33"/>
  <c r="P292" i="32"/>
  <c r="N298" i="33"/>
  <c r="Q292" i="32"/>
  <c r="O298" i="33"/>
  <c r="R292" i="32"/>
  <c r="P298" i="33"/>
  <c r="S292" i="32"/>
  <c r="Q298" i="33"/>
  <c r="M293" i="32"/>
  <c r="K299" i="33"/>
  <c r="N293" i="32"/>
  <c r="L299" i="33"/>
  <c r="O293" i="32"/>
  <c r="M299" i="33"/>
  <c r="P293" i="32"/>
  <c r="N299" i="33"/>
  <c r="Q293" i="32"/>
  <c r="O299" i="33"/>
  <c r="R293" i="32"/>
  <c r="P299" i="33"/>
  <c r="S293" i="32"/>
  <c r="Q299" i="33"/>
  <c r="M294" i="32"/>
  <c r="K300" i="33"/>
  <c r="N294" i="32"/>
  <c r="L300" i="33"/>
  <c r="O294" i="32"/>
  <c r="M300" i="33"/>
  <c r="P294" i="32"/>
  <c r="N300" i="33"/>
  <c r="Q294" i="32"/>
  <c r="O300" i="33"/>
  <c r="R294" i="32"/>
  <c r="P300" i="33"/>
  <c r="S294" i="32"/>
  <c r="Q300" i="33"/>
  <c r="M295" i="32"/>
  <c r="K301" i="33"/>
  <c r="N295" i="32"/>
  <c r="L301" i="33"/>
  <c r="O295" i="32"/>
  <c r="M301" i="33"/>
  <c r="P295" i="32"/>
  <c r="N301" i="33"/>
  <c r="Q295" i="32"/>
  <c r="O301" i="33"/>
  <c r="R295" i="32"/>
  <c r="P301" i="33"/>
  <c r="S295" i="32"/>
  <c r="Q301" i="33"/>
  <c r="M296" i="32"/>
  <c r="K302" i="33"/>
  <c r="N296" i="32"/>
  <c r="L302" i="33"/>
  <c r="O296" i="32"/>
  <c r="M302" i="33"/>
  <c r="P296" i="32"/>
  <c r="N302" i="33"/>
  <c r="Q296" i="32"/>
  <c r="O302" i="33"/>
  <c r="R296" i="32"/>
  <c r="P302" i="33"/>
  <c r="S296" i="32"/>
  <c r="Q302" i="33"/>
  <c r="M297" i="32"/>
  <c r="K303" i="33"/>
  <c r="N297" i="32"/>
  <c r="L303" i="33"/>
  <c r="O297" i="32"/>
  <c r="M303" i="33"/>
  <c r="P297" i="32"/>
  <c r="N303" i="33"/>
  <c r="Q297" i="32"/>
  <c r="O303" i="33"/>
  <c r="R297" i="32"/>
  <c r="P303" i="33"/>
  <c r="S297" i="32"/>
  <c r="Q303" i="33"/>
  <c r="M298" i="32"/>
  <c r="K304" i="33"/>
  <c r="N298" i="32"/>
  <c r="L304" i="33"/>
  <c r="O298" i="32"/>
  <c r="M304" i="33"/>
  <c r="P298" i="32"/>
  <c r="N304" i="33"/>
  <c r="Q298" i="32"/>
  <c r="O304" i="33"/>
  <c r="R298" i="32"/>
  <c r="P304" i="33"/>
  <c r="S298" i="32"/>
  <c r="Q304" i="33"/>
  <c r="M299" i="32"/>
  <c r="K305" i="33"/>
  <c r="N299" i="32"/>
  <c r="L305" i="33"/>
  <c r="O299" i="32"/>
  <c r="M305" i="33"/>
  <c r="P299" i="32"/>
  <c r="N305" i="33"/>
  <c r="Q299" i="32"/>
  <c r="O305" i="33"/>
  <c r="R299" i="32"/>
  <c r="P305" i="33"/>
  <c r="S299" i="32"/>
  <c r="Q305" i="33"/>
  <c r="M300" i="32"/>
  <c r="K306" i="33"/>
  <c r="N300" i="32"/>
  <c r="L306" i="33"/>
  <c r="O300" i="32"/>
  <c r="M306" i="33"/>
  <c r="P300" i="32"/>
  <c r="N306" i="33"/>
  <c r="Q300" i="32"/>
  <c r="O306" i="33"/>
  <c r="R300" i="32"/>
  <c r="P306" i="33"/>
  <c r="S300" i="32"/>
  <c r="Q306" i="33"/>
  <c r="M301" i="32"/>
  <c r="K307" i="33"/>
  <c r="N301" i="32"/>
  <c r="L307" i="33"/>
  <c r="O301" i="32"/>
  <c r="M307" i="33"/>
  <c r="P301" i="32"/>
  <c r="N307" i="33"/>
  <c r="Q301" i="32"/>
  <c r="O307" i="33"/>
  <c r="R301" i="32"/>
  <c r="P307" i="33"/>
  <c r="S301" i="32"/>
  <c r="Q307" i="33"/>
  <c r="M302" i="32"/>
  <c r="K308" i="33"/>
  <c r="N302" i="32"/>
  <c r="L308" i="33"/>
  <c r="O302" i="32"/>
  <c r="M308" i="33"/>
  <c r="P302" i="32"/>
  <c r="N308" i="33"/>
  <c r="Q302" i="32"/>
  <c r="O308" i="33"/>
  <c r="R302" i="32"/>
  <c r="P308" i="33"/>
  <c r="S302" i="32"/>
  <c r="Q308" i="33"/>
  <c r="M303" i="32"/>
  <c r="K309" i="33"/>
  <c r="N303" i="32"/>
  <c r="L309" i="33"/>
  <c r="O303" i="32"/>
  <c r="M309" i="33"/>
  <c r="P303" i="32"/>
  <c r="N309" i="33"/>
  <c r="Q303" i="32"/>
  <c r="O309" i="33"/>
  <c r="R303" i="32"/>
  <c r="P309" i="33"/>
  <c r="S303" i="32"/>
  <c r="Q309" i="33"/>
  <c r="M304" i="32"/>
  <c r="K310" i="33"/>
  <c r="N304" i="32"/>
  <c r="L310" i="33"/>
  <c r="O304" i="32"/>
  <c r="M310" i="33"/>
  <c r="P304" i="32"/>
  <c r="N310" i="33"/>
  <c r="Q304" i="32"/>
  <c r="O310" i="33"/>
  <c r="R304" i="32"/>
  <c r="P310" i="33"/>
  <c r="S304" i="32"/>
  <c r="Q310" i="33"/>
  <c r="M305" i="32"/>
  <c r="K311" i="33"/>
  <c r="N305" i="32"/>
  <c r="L311" i="33"/>
  <c r="O305" i="32"/>
  <c r="M311" i="33"/>
  <c r="P305" i="32"/>
  <c r="N311" i="33"/>
  <c r="Q305" i="32"/>
  <c r="O311" i="33"/>
  <c r="R305" i="32"/>
  <c r="P311" i="33"/>
  <c r="S305" i="32"/>
  <c r="Q311" i="33"/>
  <c r="M306" i="32"/>
  <c r="K312" i="33"/>
  <c r="N306" i="32"/>
  <c r="L312" i="33"/>
  <c r="O306" i="32"/>
  <c r="M312" i="33"/>
  <c r="P306" i="32"/>
  <c r="N312" i="33"/>
  <c r="Q306" i="32"/>
  <c r="O312" i="33"/>
  <c r="R306" i="32"/>
  <c r="P312" i="33"/>
  <c r="S306" i="32"/>
  <c r="Q312" i="33"/>
  <c r="M307" i="32"/>
  <c r="K313" i="33"/>
  <c r="N307" i="32"/>
  <c r="L313" i="33"/>
  <c r="O307" i="32"/>
  <c r="M313" i="33"/>
  <c r="P307" i="32"/>
  <c r="N313" i="33"/>
  <c r="Q307" i="32"/>
  <c r="O313" i="33"/>
  <c r="R307" i="32"/>
  <c r="P313" i="33"/>
  <c r="S307" i="32"/>
  <c r="Q313" i="33"/>
  <c r="M308" i="32"/>
  <c r="K314" i="33"/>
  <c r="N308" i="32"/>
  <c r="L314" i="33"/>
  <c r="O308" i="32"/>
  <c r="M314" i="33"/>
  <c r="P308" i="32"/>
  <c r="N314" i="33"/>
  <c r="Q308" i="32"/>
  <c r="O314" i="33"/>
  <c r="R308" i="32"/>
  <c r="P314" i="33"/>
  <c r="S308" i="32"/>
  <c r="Q314" i="33"/>
  <c r="M309" i="32"/>
  <c r="K315" i="33"/>
  <c r="N309" i="32"/>
  <c r="L315" i="33"/>
  <c r="O309" i="32"/>
  <c r="M315" i="33"/>
  <c r="P309" i="32"/>
  <c r="N315" i="33"/>
  <c r="Q309" i="32"/>
  <c r="O315" i="33"/>
  <c r="R309" i="32"/>
  <c r="P315" i="33"/>
  <c r="S309" i="32"/>
  <c r="Q315" i="33"/>
  <c r="M310" i="32"/>
  <c r="K316" i="33"/>
  <c r="N310" i="32"/>
  <c r="L316" i="33"/>
  <c r="O310" i="32"/>
  <c r="M316" i="33"/>
  <c r="P310" i="32"/>
  <c r="N316" i="33"/>
  <c r="Q310" i="32"/>
  <c r="O316" i="33"/>
  <c r="R310" i="32"/>
  <c r="P316" i="33"/>
  <c r="S310" i="32"/>
  <c r="Q316" i="33"/>
  <c r="M311" i="32"/>
  <c r="K317" i="33"/>
  <c r="N311" i="32"/>
  <c r="L317" i="33"/>
  <c r="O311" i="32"/>
  <c r="M317" i="33"/>
  <c r="P311" i="32"/>
  <c r="N317" i="33"/>
  <c r="Q311" i="32"/>
  <c r="O317" i="33"/>
  <c r="R311" i="32"/>
  <c r="P317" i="33"/>
  <c r="S311" i="32"/>
  <c r="Q317" i="33"/>
  <c r="S8" i="32"/>
  <c r="Q7" i="33"/>
  <c r="R8" i="32"/>
  <c r="P7" i="33"/>
  <c r="Q8" i="32"/>
  <c r="O7" i="33"/>
  <c r="P8" i="32"/>
  <c r="N7" i="33"/>
  <c r="O8" i="32"/>
  <c r="M7" i="33"/>
  <c r="N8" i="32"/>
  <c r="L7" i="33"/>
  <c r="M8" i="32"/>
  <c r="K7" i="33"/>
  <c r="G14" i="24"/>
  <c r="C61" i="30"/>
  <c r="H27" i="24"/>
  <c r="C83" i="30"/>
  <c r="J28" i="24"/>
  <c r="C19" i="30"/>
  <c r="C20" i="30"/>
  <c r="AV12" i="33"/>
  <c r="AD69" i="33"/>
  <c r="Y131" i="33"/>
  <c r="Y259" i="33"/>
  <c r="Z7" i="33"/>
  <c r="Z194" i="33"/>
  <c r="Y7" i="33"/>
  <c r="AW13" i="33"/>
  <c r="C82" i="30"/>
  <c r="J27" i="24"/>
  <c r="C104" i="30"/>
  <c r="L28" i="24"/>
  <c r="C103" i="30"/>
  <c r="L27" i="24"/>
  <c r="C41" i="30"/>
  <c r="C40" i="30"/>
  <c r="F27" i="24"/>
  <c r="C62" i="30"/>
  <c r="H28" i="24"/>
  <c r="J84" i="31"/>
  <c r="J83" i="31"/>
  <c r="J82" i="31"/>
  <c r="J81" i="31"/>
  <c r="J80" i="31"/>
  <c r="J79" i="31"/>
  <c r="J78" i="31"/>
  <c r="J77" i="31"/>
  <c r="J76" i="31"/>
  <c r="J75" i="31"/>
  <c r="J74" i="31"/>
  <c r="J73" i="31"/>
  <c r="J72" i="31"/>
  <c r="J71" i="31"/>
  <c r="J70" i="31"/>
  <c r="J62" i="31"/>
  <c r="J61" i="31"/>
  <c r="J60" i="31"/>
  <c r="J59" i="31"/>
  <c r="J58" i="31"/>
  <c r="J57" i="31"/>
  <c r="J56" i="31"/>
  <c r="J55" i="31"/>
  <c r="J54" i="31"/>
  <c r="J53" i="31"/>
  <c r="J52" i="31"/>
  <c r="J51" i="31"/>
  <c r="J50" i="31"/>
  <c r="J49" i="31"/>
  <c r="J48" i="31"/>
  <c r="J40" i="31"/>
  <c r="J39" i="31"/>
  <c r="J38" i="31"/>
  <c r="J37" i="31"/>
  <c r="J36" i="31"/>
  <c r="J35" i="31"/>
  <c r="J34" i="31"/>
  <c r="J33" i="31"/>
  <c r="J32" i="31"/>
  <c r="J31" i="31"/>
  <c r="J30" i="31"/>
  <c r="J29" i="31"/>
  <c r="J28" i="31"/>
  <c r="J27" i="31"/>
  <c r="J26" i="31"/>
  <c r="J5" i="31"/>
  <c r="J6" i="31"/>
  <c r="J7" i="31"/>
  <c r="J8" i="31"/>
  <c r="J9" i="31"/>
  <c r="J10" i="31"/>
  <c r="J11" i="31"/>
  <c r="J12" i="31"/>
  <c r="J13" i="31"/>
  <c r="J14" i="31"/>
  <c r="J15" i="31"/>
  <c r="J16" i="31"/>
  <c r="J17" i="31"/>
  <c r="J18" i="31"/>
  <c r="J4" i="31"/>
  <c r="G22" i="24"/>
  <c r="AO35" i="24"/>
  <c r="D15" i="28"/>
  <c r="E15" i="28"/>
  <c r="F15" i="28"/>
  <c r="G15" i="28"/>
  <c r="D16" i="28"/>
  <c r="E16" i="28"/>
  <c r="F16" i="28"/>
  <c r="G16" i="28"/>
  <c r="D17" i="28"/>
  <c r="E17" i="28"/>
  <c r="F17" i="28"/>
  <c r="G17" i="28"/>
  <c r="D18" i="28"/>
  <c r="E18" i="28"/>
  <c r="F18" i="28"/>
  <c r="G18" i="28"/>
  <c r="D19" i="28"/>
  <c r="E19" i="28"/>
  <c r="F19" i="28"/>
  <c r="G19" i="28"/>
  <c r="D23" i="28"/>
  <c r="E23" i="28"/>
  <c r="F23" i="28"/>
  <c r="G23" i="28"/>
  <c r="G25" i="28"/>
  <c r="D24" i="28"/>
  <c r="E24" i="28"/>
  <c r="F24" i="28"/>
  <c r="D25" i="28"/>
  <c r="E25" i="28"/>
  <c r="F25" i="28"/>
  <c r="D26" i="28"/>
  <c r="E26" i="28"/>
  <c r="F26" i="28"/>
  <c r="G26" i="28"/>
  <c r="D27" i="28"/>
  <c r="E27" i="28"/>
  <c r="F27" i="28"/>
  <c r="G27" i="28"/>
  <c r="B6" i="12"/>
  <c r="B13" i="12"/>
  <c r="B34" i="12"/>
  <c r="I13" i="24"/>
  <c r="AC69" i="33"/>
  <c r="AB194" i="33"/>
  <c r="AA69" i="33"/>
  <c r="AA7" i="33"/>
  <c r="AX12" i="33"/>
  <c r="G24" i="28"/>
  <c r="AV9" i="33"/>
  <c r="AV10" i="33"/>
  <c r="AZ38" i="24"/>
  <c r="S5" i="31"/>
  <c r="T5" i="31"/>
  <c r="S7" i="31"/>
  <c r="T7" i="31"/>
  <c r="S9" i="31"/>
  <c r="T9" i="31"/>
  <c r="S4" i="31"/>
  <c r="T4" i="31"/>
  <c r="M39" i="24"/>
  <c r="Q39" i="24"/>
  <c r="O37" i="24"/>
  <c r="S37" i="24"/>
  <c r="O39" i="24"/>
  <c r="S39" i="24"/>
  <c r="M37" i="24"/>
  <c r="Q37" i="24"/>
  <c r="M36" i="24"/>
  <c r="S36" i="24"/>
  <c r="O36" i="24"/>
  <c r="O40" i="24"/>
  <c r="Q36" i="24"/>
  <c r="Q40" i="24"/>
  <c r="L24" i="24"/>
  <c r="K39" i="24"/>
  <c r="AI39" i="24"/>
  <c r="AW38" i="24"/>
  <c r="AX38" i="24"/>
  <c r="AY38" i="24"/>
  <c r="E39" i="24"/>
  <c r="AF34" i="24"/>
  <c r="N29" i="24"/>
  <c r="M38" i="24"/>
  <c r="AJ38" i="24"/>
  <c r="AG34" i="24"/>
  <c r="AD194" i="33"/>
  <c r="B44" i="30"/>
  <c r="AO34" i="24"/>
  <c r="I19" i="31"/>
  <c r="C40" i="29"/>
  <c r="I41" i="31"/>
  <c r="C61" i="29"/>
  <c r="H25" i="24"/>
  <c r="G37" i="24"/>
  <c r="AS37" i="24"/>
  <c r="I63" i="31"/>
  <c r="C82" i="29"/>
  <c r="J25" i="24"/>
  <c r="I37" i="24"/>
  <c r="I85" i="31"/>
  <c r="C103" i="29"/>
  <c r="L25" i="24"/>
  <c r="K37" i="24"/>
  <c r="X7" i="33"/>
  <c r="Z131" i="33"/>
  <c r="Z69" i="33"/>
  <c r="Z259" i="33"/>
  <c r="Y194" i="33"/>
  <c r="Y69" i="33"/>
  <c r="AD259" i="33"/>
  <c r="AD131" i="33"/>
  <c r="K14" i="24"/>
  <c r="AY8" i="33"/>
  <c r="AW26" i="33"/>
  <c r="K35" i="24"/>
  <c r="AI35" i="24"/>
  <c r="G39" i="24"/>
  <c r="AS39" i="24"/>
  <c r="AA194" i="33"/>
  <c r="AB69" i="33"/>
  <c r="AC259" i="33"/>
  <c r="AC131" i="33"/>
  <c r="K22" i="24"/>
  <c r="AD7" i="33"/>
  <c r="AF131" i="33"/>
  <c r="AF194" i="33"/>
  <c r="AF69" i="33"/>
  <c r="AF7" i="33"/>
  <c r="AF259" i="33"/>
  <c r="AE259" i="33"/>
  <c r="AE194" i="33"/>
  <c r="AE131" i="33"/>
  <c r="AE69" i="33"/>
  <c r="AE7" i="33"/>
  <c r="X69" i="33"/>
  <c r="X259" i="33"/>
  <c r="X194" i="33"/>
  <c r="X131" i="33"/>
  <c r="K13" i="24"/>
  <c r="G13" i="24"/>
  <c r="B86" i="30"/>
  <c r="AY26" i="33"/>
  <c r="AW8" i="33"/>
  <c r="AU35" i="24"/>
  <c r="AX8" i="33"/>
  <c r="I22" i="24"/>
  <c r="AA131" i="33"/>
  <c r="AA259" i="33"/>
  <c r="AB7" i="33"/>
  <c r="AB131" i="33"/>
  <c r="AB259" i="33"/>
  <c r="AC7" i="33"/>
  <c r="AC194" i="33"/>
  <c r="I14" i="24"/>
  <c r="I39" i="24"/>
  <c r="AH34" i="24"/>
  <c r="I35" i="24"/>
  <c r="AH35" i="24"/>
  <c r="AX26" i="33"/>
  <c r="B65" i="30"/>
  <c r="AI34" i="24"/>
  <c r="R45" i="30"/>
  <c r="AX9" i="33"/>
  <c r="R66" i="30"/>
  <c r="C81" i="30"/>
  <c r="AO39" i="24"/>
  <c r="T10" i="31"/>
  <c r="C19" i="29"/>
  <c r="AO38" i="24"/>
  <c r="AW39" i="24"/>
  <c r="AK39" i="24"/>
  <c r="AV39" i="24"/>
  <c r="AJ39" i="24"/>
  <c r="AY39" i="24"/>
  <c r="AM39" i="24"/>
  <c r="AX39" i="24"/>
  <c r="AL39" i="24"/>
  <c r="AY36" i="24"/>
  <c r="AM36" i="24"/>
  <c r="AY37" i="24"/>
  <c r="AM37" i="24"/>
  <c r="AX36" i="24"/>
  <c r="AL36" i="24"/>
  <c r="AX37" i="24"/>
  <c r="AL37" i="24"/>
  <c r="AW36" i="24"/>
  <c r="AK36" i="24"/>
  <c r="AW37" i="24"/>
  <c r="AK37" i="24"/>
  <c r="AV36" i="24"/>
  <c r="AJ36" i="24"/>
  <c r="AV37" i="24"/>
  <c r="AJ37" i="24"/>
  <c r="I36" i="24"/>
  <c r="AV38" i="24"/>
  <c r="AF39" i="24"/>
  <c r="AR39" i="24"/>
  <c r="AN34" i="24"/>
  <c r="AP34" i="24"/>
  <c r="AP41" i="24"/>
  <c r="G36" i="24"/>
  <c r="AG39" i="24"/>
  <c r="AI37" i="24"/>
  <c r="AU37" i="24"/>
  <c r="AF36" i="24"/>
  <c r="K36" i="24"/>
  <c r="AU36" i="24"/>
  <c r="AG37" i="24"/>
  <c r="U37" i="24"/>
  <c r="AN37" i="24"/>
  <c r="AF37" i="24"/>
  <c r="AR37" i="24"/>
  <c r="AT37" i="24"/>
  <c r="AH37" i="24"/>
  <c r="AH39" i="24"/>
  <c r="AT39" i="24"/>
  <c r="AU39" i="24"/>
  <c r="U39" i="24"/>
  <c r="AN39" i="24"/>
  <c r="AZ39" i="24"/>
  <c r="AG36" i="24"/>
  <c r="J29" i="24"/>
  <c r="I38" i="24"/>
  <c r="AT38" i="24"/>
  <c r="AY9" i="33"/>
  <c r="R87" i="30"/>
  <c r="C102" i="30"/>
  <c r="AH36" i="24"/>
  <c r="AZ37" i="24"/>
  <c r="AV40" i="24"/>
  <c r="AT36" i="24"/>
  <c r="AY40" i="24"/>
  <c r="AW40" i="24"/>
  <c r="AX40" i="24"/>
  <c r="AP39" i="24"/>
  <c r="AI36" i="24"/>
  <c r="AR36" i="24"/>
  <c r="AS36" i="24"/>
  <c r="U36" i="24"/>
  <c r="AN36" i="24"/>
  <c r="AO36" i="24"/>
  <c r="AZ36" i="24"/>
  <c r="AO37" i="24"/>
  <c r="AP37" i="24"/>
  <c r="AH38" i="24"/>
  <c r="AT40" i="24"/>
  <c r="L29" i="24"/>
  <c r="K38" i="24"/>
  <c r="AU38" i="24"/>
  <c r="AU40" i="24"/>
  <c r="I59" i="24"/>
  <c r="AP36" i="24"/>
  <c r="AZ40" i="24"/>
  <c r="AO40" i="24"/>
  <c r="AO42" i="24"/>
  <c r="AI38" i="24"/>
  <c r="AV31" i="33"/>
  <c r="AV30" i="33"/>
  <c r="AV33" i="33"/>
  <c r="AV29" i="33"/>
  <c r="AV32" i="33"/>
  <c r="AV28" i="33"/>
  <c r="AR40" i="24"/>
  <c r="AW29" i="33"/>
  <c r="AW32" i="33"/>
  <c r="AW30" i="33"/>
  <c r="AW33" i="33"/>
  <c r="AW31" i="33"/>
  <c r="AW28" i="33"/>
  <c r="AW10" i="33"/>
  <c r="R46" i="30"/>
  <c r="C60" i="30"/>
  <c r="H29" i="24"/>
  <c r="G38" i="24"/>
  <c r="AS38" i="24"/>
  <c r="AS40" i="24"/>
  <c r="AG38" i="24"/>
  <c r="AP40" i="24"/>
  <c r="AP42" i="24"/>
  <c r="C39" i="30"/>
  <c r="F29" i="24"/>
  <c r="E38" i="24"/>
  <c r="E40" i="24"/>
  <c r="U40" i="24"/>
  <c r="G58" i="24"/>
  <c r="G59" i="24"/>
  <c r="U38" i="24"/>
  <c r="AN38" i="24"/>
  <c r="AN40" i="24"/>
  <c r="AN42" i="24"/>
  <c r="AF38" i="24"/>
  <c r="AP38" i="24"/>
  <c r="AR38" i="24"/>
  <c r="K58" i="24"/>
  <c r="K59" i="24"/>
  <c r="K6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Antonia</author>
  </authors>
  <commentList>
    <comment ref="C6" authorId="0" shapeId="0" xr:uid="{00000000-0006-0000-0100-000001000000}">
      <text>
        <r>
          <rPr>
            <sz val="9"/>
            <color indexed="81"/>
            <rFont val="Tahoma"/>
            <family val="2"/>
          </rPr>
          <t>Location is used to define TDeq, ΔT  and Io</t>
        </r>
      </text>
    </comment>
    <comment ref="C8" authorId="0" shapeId="0" xr:uid="{00000000-0006-0000-0100-000002000000}">
      <text>
        <r>
          <rPr>
            <sz val="9"/>
            <color indexed="81"/>
            <rFont val="Tahoma"/>
            <family val="2"/>
          </rPr>
          <t>ΔT is the difference between the indoor and outdoor air temperature (K)</t>
        </r>
      </text>
    </comment>
    <comment ref="C11" authorId="0" shapeId="0" xr:uid="{00000000-0006-0000-0100-000003000000}">
      <text>
        <r>
          <rPr>
            <sz val="9"/>
            <color indexed="81"/>
            <rFont val="Tahoma"/>
            <family val="2"/>
          </rPr>
          <t>Wall orientation is used (with location) to define TDeq and Io</t>
        </r>
      </text>
    </comment>
    <comment ref="C13" authorId="0" shapeId="0" xr:uid="{00000000-0006-0000-0100-000004000000}">
      <text>
        <r>
          <rPr>
            <sz val="9"/>
            <color indexed="81"/>
            <rFont val="Tahoma"/>
            <family val="2"/>
          </rPr>
          <t>Equivalent indoor-outdoor temperature difference, which incorporates the effects of solar gains into the opaque wall (K).</t>
        </r>
      </text>
    </comment>
    <comment ref="C14" authorId="0" shapeId="0" xr:uid="{00000000-0006-0000-0100-000005000000}">
      <text>
        <r>
          <rPr>
            <sz val="9"/>
            <color indexed="81"/>
            <rFont val="Tahoma"/>
            <family val="2"/>
          </rPr>
          <t>Solar irradiance: The average value of solar energy incident on the building element for the ith orientation (W/m2).</t>
        </r>
      </text>
    </comment>
    <comment ref="C16" authorId="0" shapeId="0" xr:uid="{00000000-0006-0000-0100-000006000000}">
      <text>
        <r>
          <rPr>
            <sz val="9"/>
            <color indexed="81"/>
            <rFont val="Tahoma"/>
            <family val="2"/>
          </rPr>
          <t>The areas are used to calculate average OTTV for walls (area-weighted), and to calculate the average percentage reduction in OTTV for the whole building (area-weighted).</t>
        </r>
      </text>
    </comment>
    <comment ref="C17" authorId="0" shapeId="0" xr:uid="{00000000-0006-0000-0100-000007000000}">
      <text>
        <r>
          <rPr>
            <sz val="9"/>
            <color indexed="81"/>
            <rFont val="Tahoma"/>
            <family val="2"/>
          </rPr>
          <t>The areas are used to calculate average OTTV for walls (area-weighted), and to calculate the average percentage reduction in OTTV for the whole building (area-weighted).</t>
        </r>
      </text>
    </comment>
    <comment ref="C24" authorId="0" shapeId="0" xr:uid="{00000000-0006-0000-0100-000008000000}">
      <text>
        <r>
          <rPr>
            <sz val="9"/>
            <color indexed="81"/>
            <rFont val="Tahoma"/>
            <family val="2"/>
          </rPr>
          <t>Window to wall ratio</t>
        </r>
      </text>
    </comment>
    <comment ref="D25" authorId="0" shapeId="0" xr:uid="{00000000-0006-0000-0100-000009000000}">
      <text>
        <r>
          <rPr>
            <sz val="9"/>
            <color indexed="81"/>
            <rFont val="Tahoma"/>
            <family val="2"/>
          </rPr>
          <t>Thermal transmittance of the opaque wall,  W/(m2.K)</t>
        </r>
      </text>
    </comment>
    <comment ref="D26" authorId="0" shapeId="0" xr:uid="{00000000-0006-0000-0100-00000A000000}">
      <text>
        <r>
          <rPr>
            <sz val="9"/>
            <color indexed="81"/>
            <rFont val="Tahoma"/>
            <family val="2"/>
          </rPr>
          <t>Coefficient of solar absorptance for the surface of the opaque wall (-)</t>
        </r>
      </text>
    </comment>
    <comment ref="D27" authorId="0" shapeId="0" xr:uid="{00000000-0006-0000-0100-00000B000000}">
      <text>
        <r>
          <rPr>
            <sz val="9"/>
            <color indexed="81"/>
            <rFont val="Tahoma"/>
            <family val="2"/>
          </rPr>
          <t>Thermal transmittance of the fenestration,  W/(m2.K)</t>
        </r>
      </text>
    </comment>
    <comment ref="D28" authorId="0" shapeId="0" xr:uid="{00000000-0006-0000-0100-00000C000000}">
      <text>
        <r>
          <rPr>
            <sz val="9"/>
            <color indexed="81"/>
            <rFont val="Tahoma"/>
            <family val="2"/>
          </rPr>
          <t>Solar Heat Gain Coefficient of the fenestration system (-)</t>
        </r>
      </text>
    </comment>
    <comment ref="D29" authorId="0" shapeId="0" xr:uid="{00000000-0006-0000-0100-00000D000000}">
      <text>
        <r>
          <rPr>
            <sz val="9"/>
            <color indexed="81"/>
            <rFont val="Tahoma"/>
            <family val="2"/>
          </rPr>
          <t>Shading coefficient, or "radiation reduction factor" - dimensionless parameter that represents the reduction in radiation through the glass achieved by structural shading devices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xavier </author>
  </authors>
  <commentList>
    <comment ref="C6" authorId="0" shapeId="0" xr:uid="{00000000-0006-0000-0800-000001000000}">
      <text>
        <r>
          <rPr>
            <sz val="9"/>
            <color indexed="81"/>
            <rFont val="Tahoma"/>
            <family val="2"/>
          </rPr>
          <t>Source: Table D.3 of draft EEBC 2011</t>
        </r>
      </text>
    </comment>
    <comment ref="C13" authorId="0" shapeId="0" xr:uid="{00000000-0006-0000-0800-000002000000}">
      <text>
        <r>
          <rPr>
            <sz val="9"/>
            <color indexed="81"/>
            <rFont val="Tahoma"/>
            <family val="2"/>
          </rPr>
          <t>Source: Table D.2 of draft EEBC 2011</t>
        </r>
      </text>
    </comment>
  </commentList>
</comments>
</file>

<file path=xl/sharedStrings.xml><?xml version="1.0" encoding="utf-8"?>
<sst xmlns="http://schemas.openxmlformats.org/spreadsheetml/2006/main" count="2149" uniqueCount="501">
  <si>
    <r>
      <rPr>
        <sz val="10"/>
        <color indexed="9"/>
        <rFont val="Calibri"/>
        <family val="2"/>
      </rPr>
      <t>ΔT  (K)</t>
    </r>
  </si>
  <si>
    <t>Data used in graphs:</t>
  </si>
  <si>
    <r>
      <t>U</t>
    </r>
    <r>
      <rPr>
        <vertAlign val="subscript"/>
        <sz val="10"/>
        <color indexed="8"/>
        <rFont val="Calibri"/>
        <family val="2"/>
      </rPr>
      <t>f</t>
    </r>
  </si>
  <si>
    <t>Area (i)</t>
  </si>
  <si>
    <t xml:space="preserve">To achieve one point, a 10% reduction in OTTV is required. This can be achieved by either:
1) Reducing both the average OTTVwall and OTTVroof of the proposed building by 10% ; OR by
2) Reducing the average OTTV for the whole building by 10%. 
</t>
  </si>
  <si>
    <r>
      <t>1)</t>
    </r>
    <r>
      <rPr>
        <sz val="7"/>
        <color indexed="8"/>
        <rFont val="Times New Roman"/>
        <family val="1"/>
      </rPr>
      <t xml:space="preserve">      </t>
    </r>
    <r>
      <rPr>
        <sz val="11"/>
        <color indexed="8"/>
        <rFont val="Calibri"/>
        <family val="2"/>
      </rPr>
      <t>The percentage reduction in whole building OTTV is calculated as follows:</t>
    </r>
  </si>
  <si>
    <t>Formula to be added here</t>
  </si>
  <si>
    <r>
      <t>Area-weighted average OTTV</t>
    </r>
    <r>
      <rPr>
        <vertAlign val="subscript"/>
        <sz val="10"/>
        <color indexed="9"/>
        <rFont val="Calibri"/>
        <family val="2"/>
      </rPr>
      <t>wall</t>
    </r>
  </si>
  <si>
    <r>
      <t>Total OTTV</t>
    </r>
    <r>
      <rPr>
        <vertAlign val="subscript"/>
        <sz val="11"/>
        <color indexed="8"/>
        <rFont val="Calibri"/>
        <family val="2"/>
      </rPr>
      <t>wall</t>
    </r>
  </si>
  <si>
    <r>
      <t>+  WWR</t>
    </r>
    <r>
      <rPr>
        <vertAlign val="subscript"/>
        <sz val="11"/>
        <color indexed="8"/>
        <rFont val="Calibri"/>
        <family val="2"/>
      </rPr>
      <t>i</t>
    </r>
    <r>
      <rPr>
        <sz val="11"/>
        <color indexed="8"/>
        <rFont val="Calibri"/>
        <family val="2"/>
      </rPr>
      <t xml:space="preserve"> xKcs xI</t>
    </r>
    <r>
      <rPr>
        <vertAlign val="subscript"/>
        <sz val="11"/>
        <color indexed="8"/>
        <rFont val="Calibri"/>
        <family val="2"/>
      </rPr>
      <t>0</t>
    </r>
    <r>
      <rPr>
        <sz val="11"/>
        <color indexed="8"/>
        <rFont val="Calibri"/>
        <family val="2"/>
      </rPr>
      <t xml:space="preserve"> xβ</t>
    </r>
  </si>
  <si>
    <r>
      <t>+  ΔT xU</t>
    </r>
    <r>
      <rPr>
        <vertAlign val="subscript"/>
        <sz val="11"/>
        <color indexed="8"/>
        <rFont val="Calibri"/>
        <family val="2"/>
      </rPr>
      <t xml:space="preserve">f </t>
    </r>
    <r>
      <rPr>
        <sz val="11"/>
        <color indexed="8"/>
        <rFont val="Calibri"/>
        <family val="2"/>
      </rPr>
      <t>xWWR</t>
    </r>
    <r>
      <rPr>
        <vertAlign val="subscript"/>
        <sz val="11"/>
        <color indexed="8"/>
        <rFont val="Calibri"/>
        <family val="2"/>
      </rPr>
      <t>i</t>
    </r>
  </si>
  <si>
    <r>
      <t>=</t>
    </r>
    <r>
      <rPr>
        <sz val="11"/>
        <color indexed="8"/>
        <rFont val="Calibri"/>
        <family val="2"/>
      </rPr>
      <t>∑(OTTV</t>
    </r>
    <r>
      <rPr>
        <vertAlign val="subscript"/>
        <sz val="11"/>
        <color indexed="8"/>
        <rFont val="Calibri"/>
        <family val="2"/>
      </rPr>
      <t>wall</t>
    </r>
    <r>
      <rPr>
        <sz val="11"/>
        <color indexed="8"/>
        <rFont val="Calibri"/>
        <family val="2"/>
      </rPr>
      <t>i x Area</t>
    </r>
    <r>
      <rPr>
        <vertAlign val="subscript"/>
        <sz val="11"/>
        <color indexed="8"/>
        <rFont val="Calibri"/>
        <family val="2"/>
      </rPr>
      <t>wall</t>
    </r>
    <r>
      <rPr>
        <sz val="11"/>
        <color indexed="8"/>
        <rFont val="Calibri"/>
        <family val="2"/>
      </rPr>
      <t>i)/ ∑(Area</t>
    </r>
    <r>
      <rPr>
        <vertAlign val="subscript"/>
        <sz val="11"/>
        <color indexed="8"/>
        <rFont val="Calibri"/>
        <family val="2"/>
      </rPr>
      <t>wall</t>
    </r>
    <r>
      <rPr>
        <sz val="11"/>
        <color indexed="8"/>
        <rFont val="Calibri"/>
        <family val="2"/>
      </rPr>
      <t>i)</t>
    </r>
  </si>
  <si>
    <r>
      <t>OTTV</t>
    </r>
    <r>
      <rPr>
        <vertAlign val="subscript"/>
        <sz val="10"/>
        <color indexed="8"/>
        <rFont val="Calibri"/>
        <family val="2"/>
      </rPr>
      <t>roof</t>
    </r>
  </si>
  <si>
    <t>1-Heat conduction through opaque elements due to absorption of solar rad. by element's surface</t>
  </si>
  <si>
    <t>2-Heat conduction through opaque elements due to air temp. difference</t>
  </si>
  <si>
    <t>3-Solar radiation through glazing</t>
  </si>
  <si>
    <t>4-Heat conduction through glazing due to air temp. difference</t>
  </si>
  <si>
    <t>Used by drop down boxes</t>
  </si>
  <si>
    <t>% improvement</t>
  </si>
  <si>
    <t>Walls</t>
  </si>
  <si>
    <t>Graph 1: OTTV for walls and roof (and overall)</t>
  </si>
  <si>
    <t>Graph 2: Contribution of each façade to the overall OTTV</t>
  </si>
  <si>
    <t>Whole building average</t>
  </si>
  <si>
    <t>AREAS</t>
  </si>
  <si>
    <t>Roofs</t>
  </si>
  <si>
    <t>2. Heat conduction through opaque elements (wall or roof) due to ΔT (the difference between indoor and outdoor air temperature).</t>
  </si>
  <si>
    <t>1. Heat conduction through opaque elements (wall or roof) due to the absorption of solar radiation by the construction’s surface:</t>
  </si>
  <si>
    <t>Where:</t>
  </si>
  <si>
    <r>
      <rPr>
        <sz val="10"/>
        <rFont val="Calibri"/>
        <family val="2"/>
      </rPr>
      <t xml:space="preserve">ΔT </t>
    </r>
  </si>
  <si>
    <r>
      <t>TD</t>
    </r>
    <r>
      <rPr>
        <vertAlign val="subscript"/>
        <sz val="10"/>
        <color indexed="8"/>
        <rFont val="Calibri"/>
        <family val="2"/>
      </rPr>
      <t>eq</t>
    </r>
  </si>
  <si>
    <r>
      <t>I</t>
    </r>
    <r>
      <rPr>
        <vertAlign val="subscript"/>
        <sz val="10"/>
        <color indexed="8"/>
        <rFont val="Calibri"/>
        <family val="2"/>
      </rPr>
      <t>0</t>
    </r>
  </si>
  <si>
    <r>
      <t>WWR</t>
    </r>
    <r>
      <rPr>
        <vertAlign val="subscript"/>
        <sz val="10"/>
        <color indexed="8"/>
        <rFont val="Calibri"/>
        <family val="2"/>
      </rPr>
      <t>i</t>
    </r>
  </si>
  <si>
    <r>
      <t>U</t>
    </r>
    <r>
      <rPr>
        <vertAlign val="subscript"/>
        <sz val="10"/>
        <color indexed="8"/>
        <rFont val="Calibri"/>
        <family val="2"/>
      </rPr>
      <t>w</t>
    </r>
    <r>
      <rPr>
        <sz val="11"/>
        <color indexed="8"/>
        <rFont val="Calibri"/>
        <family val="2"/>
      </rPr>
      <t/>
    </r>
  </si>
  <si>
    <r>
      <t>K</t>
    </r>
    <r>
      <rPr>
        <vertAlign val="subscript"/>
        <sz val="10"/>
        <color indexed="8"/>
        <rFont val="Calibri"/>
        <family val="2"/>
      </rPr>
      <t xml:space="preserve">cs </t>
    </r>
    <r>
      <rPr>
        <sz val="10"/>
        <color indexed="8"/>
        <rFont val="Calibri"/>
        <family val="2"/>
      </rPr>
      <t>(or SHGC)</t>
    </r>
  </si>
  <si>
    <r>
      <t>Thermal transmittance of the opaque wall,  W/(m</t>
    </r>
    <r>
      <rPr>
        <vertAlign val="superscript"/>
        <sz val="10"/>
        <color indexed="8"/>
        <rFont val="Calibri"/>
        <family val="2"/>
      </rPr>
      <t>2</t>
    </r>
    <r>
      <rPr>
        <sz val="10"/>
        <color indexed="8"/>
        <rFont val="Calibri"/>
        <family val="2"/>
      </rPr>
      <t>.K)</t>
    </r>
  </si>
  <si>
    <r>
      <t>% reduction on OTTV</t>
    </r>
    <r>
      <rPr>
        <b/>
        <vertAlign val="subscript"/>
        <sz val="10"/>
        <color indexed="8"/>
        <rFont val="Calibri"/>
        <family val="2"/>
      </rPr>
      <t>EEBCwalls</t>
    </r>
  </si>
  <si>
    <r>
      <t xml:space="preserve"> % reduction on OTTV</t>
    </r>
    <r>
      <rPr>
        <b/>
        <vertAlign val="subscript"/>
        <sz val="10"/>
        <color indexed="8"/>
        <rFont val="Calibri"/>
        <family val="2"/>
      </rPr>
      <t>EEBCroof</t>
    </r>
  </si>
  <si>
    <t>The difference between indoor and outdoor air temperatures (K).</t>
  </si>
  <si>
    <t>Equivalent indoor-outdoor temperature difference, which incorporates the effects of solar gains into the opaque wall (K).</t>
  </si>
  <si>
    <t>Calculated automatically, dependent on city.</t>
  </si>
  <si>
    <t>Calculated automatically, dependent on city and orientation.</t>
  </si>
  <si>
    <t>Coefficient of solar absorptance for the surface of the opaque wall (-).</t>
  </si>
  <si>
    <t>Solar Heat Gain Coefficient - the proportion of the sun's radiation incident on the window that is transmitted through the window as heat (-)</t>
  </si>
  <si>
    <t>EEBC and LOTUS requirements</t>
  </si>
  <si>
    <t>EEBC requirements</t>
  </si>
  <si>
    <t>LOTUS POINTS</t>
  </si>
  <si>
    <t>Description</t>
  </si>
  <si>
    <r>
      <rPr>
        <b/>
        <sz val="10"/>
        <color indexed="8"/>
        <rFont val="Calibri"/>
        <family val="2"/>
      </rPr>
      <t>OTTV</t>
    </r>
    <r>
      <rPr>
        <b/>
        <vertAlign val="subscript"/>
        <sz val="10"/>
        <color indexed="8"/>
        <rFont val="Calibri"/>
        <family val="2"/>
      </rPr>
      <t>EEBCwall</t>
    </r>
    <r>
      <rPr>
        <vertAlign val="subscript"/>
        <sz val="10"/>
        <color indexed="8"/>
        <rFont val="Calibri"/>
        <family val="2"/>
      </rPr>
      <t xml:space="preserve"> </t>
    </r>
    <r>
      <rPr>
        <sz val="10"/>
        <color indexed="8"/>
        <rFont val="Calibri"/>
        <family val="2"/>
      </rPr>
      <t>(W/m</t>
    </r>
    <r>
      <rPr>
        <vertAlign val="superscript"/>
        <sz val="10"/>
        <color indexed="8"/>
        <rFont val="Calibri"/>
        <family val="2"/>
      </rPr>
      <t>2</t>
    </r>
    <r>
      <rPr>
        <sz val="10"/>
        <color indexed="8"/>
        <rFont val="Calibri"/>
        <family val="2"/>
      </rPr>
      <t>)</t>
    </r>
  </si>
  <si>
    <r>
      <rPr>
        <b/>
        <sz val="10"/>
        <color indexed="8"/>
        <rFont val="Calibri"/>
        <family val="2"/>
      </rPr>
      <t>OTTV</t>
    </r>
    <r>
      <rPr>
        <b/>
        <vertAlign val="subscript"/>
        <sz val="10"/>
        <color indexed="8"/>
        <rFont val="Calibri"/>
        <family val="2"/>
      </rPr>
      <t>EEBCroof</t>
    </r>
    <r>
      <rPr>
        <vertAlign val="subscript"/>
        <sz val="10"/>
        <color indexed="8"/>
        <rFont val="Calibri"/>
        <family val="2"/>
      </rPr>
      <t xml:space="preserve"> </t>
    </r>
    <r>
      <rPr>
        <sz val="10"/>
        <color indexed="8"/>
        <rFont val="Calibri"/>
        <family val="2"/>
      </rPr>
      <t>(W/m</t>
    </r>
    <r>
      <rPr>
        <vertAlign val="superscript"/>
        <sz val="10"/>
        <color indexed="8"/>
        <rFont val="Calibri"/>
        <family val="2"/>
      </rPr>
      <t>2</t>
    </r>
    <r>
      <rPr>
        <sz val="10"/>
        <color indexed="8"/>
        <rFont val="Calibri"/>
        <family val="2"/>
      </rPr>
      <t>)</t>
    </r>
  </si>
  <si>
    <t>The EEBC OTTV requirement (and LOTUS prerequisite) for walls</t>
  </si>
  <si>
    <t>The EEBC OTTV requirement (and LOTUS prerequisite) for roofs</t>
  </si>
  <si>
    <r>
      <t>+  WWR</t>
    </r>
    <r>
      <rPr>
        <vertAlign val="subscript"/>
        <sz val="10"/>
        <color indexed="8"/>
        <rFont val="Calibri"/>
        <family val="2"/>
      </rPr>
      <t>i</t>
    </r>
    <r>
      <rPr>
        <sz val="10"/>
        <color indexed="8"/>
        <rFont val="Calibri"/>
        <family val="2"/>
      </rPr>
      <t xml:space="preserve"> xKcs xI</t>
    </r>
    <r>
      <rPr>
        <vertAlign val="subscript"/>
        <sz val="10"/>
        <color indexed="8"/>
        <rFont val="Calibri"/>
        <family val="2"/>
      </rPr>
      <t>0</t>
    </r>
    <r>
      <rPr>
        <sz val="10"/>
        <color indexed="8"/>
        <rFont val="Calibri"/>
        <family val="2"/>
      </rPr>
      <t xml:space="preserve"> xβ</t>
    </r>
  </si>
  <si>
    <r>
      <t>+  ΔT xU</t>
    </r>
    <r>
      <rPr>
        <vertAlign val="subscript"/>
        <sz val="10"/>
        <color indexed="8"/>
        <rFont val="Calibri"/>
        <family val="2"/>
      </rPr>
      <t xml:space="preserve">f </t>
    </r>
    <r>
      <rPr>
        <sz val="10"/>
        <color indexed="8"/>
        <rFont val="Calibri"/>
        <family val="2"/>
      </rPr>
      <t>xWWR</t>
    </r>
    <r>
      <rPr>
        <vertAlign val="subscript"/>
        <sz val="10"/>
        <color indexed="8"/>
        <rFont val="Calibri"/>
        <family val="2"/>
      </rPr>
      <t>i</t>
    </r>
  </si>
  <si>
    <r>
      <t>Maximum OTTV</t>
    </r>
    <r>
      <rPr>
        <b/>
        <vertAlign val="subscript"/>
        <sz val="10"/>
        <color indexed="8"/>
        <rFont val="Calibri"/>
        <family val="2"/>
      </rPr>
      <t>roof</t>
    </r>
    <r>
      <rPr>
        <b/>
        <sz val="10"/>
        <color indexed="8"/>
        <rFont val="Calibri"/>
        <family val="2"/>
      </rPr>
      <t xml:space="preserve"> required to achieve points (W/m</t>
    </r>
    <r>
      <rPr>
        <b/>
        <vertAlign val="superscript"/>
        <sz val="10"/>
        <color indexed="8"/>
        <rFont val="Calibri"/>
        <family val="2"/>
      </rPr>
      <t>2</t>
    </r>
    <r>
      <rPr>
        <b/>
        <sz val="10"/>
        <color indexed="8"/>
        <rFont val="Calibri"/>
        <family val="2"/>
      </rPr>
      <t>)</t>
    </r>
  </si>
  <si>
    <r>
      <t>Maximum OTTV</t>
    </r>
    <r>
      <rPr>
        <b/>
        <vertAlign val="subscript"/>
        <sz val="10"/>
        <color indexed="8"/>
        <rFont val="Calibri"/>
        <family val="2"/>
      </rPr>
      <t>wall</t>
    </r>
    <r>
      <rPr>
        <b/>
        <sz val="10"/>
        <color indexed="8"/>
        <rFont val="Calibri"/>
        <family val="2"/>
      </rPr>
      <t xml:space="preserve"> required to achieve points (W/m</t>
    </r>
    <r>
      <rPr>
        <b/>
        <vertAlign val="superscript"/>
        <sz val="10"/>
        <color indexed="8"/>
        <rFont val="Calibri"/>
        <family val="2"/>
      </rPr>
      <t>2</t>
    </r>
    <r>
      <rPr>
        <b/>
        <sz val="10"/>
        <color indexed="8"/>
        <rFont val="Calibri"/>
        <family val="2"/>
      </rPr>
      <t>)</t>
    </r>
  </si>
  <si>
    <t>LOTUS requirements</t>
  </si>
  <si>
    <t>WALLS</t>
  </si>
  <si>
    <t>ROOF</t>
  </si>
  <si>
    <t>Average wall</t>
  </si>
  <si>
    <t>Location</t>
  </si>
  <si>
    <t>ΔT</t>
  </si>
  <si>
    <r>
      <rPr>
        <b/>
        <sz val="11"/>
        <rFont val="Calibri"/>
        <family val="2"/>
      </rPr>
      <t>Δ</t>
    </r>
    <r>
      <rPr>
        <b/>
        <sz val="11"/>
        <rFont val="Calibri"/>
        <family val="2"/>
      </rPr>
      <t xml:space="preserve">T </t>
    </r>
  </si>
  <si>
    <r>
      <t>I</t>
    </r>
    <r>
      <rPr>
        <b/>
        <vertAlign val="subscript"/>
        <sz val="11"/>
        <color indexed="8"/>
        <rFont val="Calibri"/>
        <family val="2"/>
      </rPr>
      <t>0</t>
    </r>
  </si>
  <si>
    <r>
      <t>TD</t>
    </r>
    <r>
      <rPr>
        <b/>
        <vertAlign val="subscript"/>
        <sz val="11"/>
        <color indexed="8"/>
        <rFont val="Calibri"/>
        <family val="2"/>
      </rPr>
      <t>eq</t>
    </r>
  </si>
  <si>
    <t>Horizontal surface</t>
  </si>
  <si>
    <t>Roof</t>
  </si>
  <si>
    <t>Entered by user</t>
  </si>
  <si>
    <t>Window to wall ratio</t>
  </si>
  <si>
    <t>Values</t>
  </si>
  <si>
    <t>U-value</t>
  </si>
  <si>
    <t>Select the orientation</t>
  </si>
  <si>
    <t>Da Nang</t>
  </si>
  <si>
    <t>Wall orientation</t>
  </si>
  <si>
    <t>Wall properties</t>
  </si>
  <si>
    <t>Apply GLOBAL façade</t>
  </si>
  <si>
    <t>Apply user entered values</t>
  </si>
  <si>
    <t>Drop down text used in calculators</t>
  </si>
  <si>
    <t>Use scroll bars</t>
  </si>
  <si>
    <t>Select orientation of front façade</t>
  </si>
  <si>
    <t>Basic Information</t>
  </si>
  <si>
    <t xml:space="preserve"> Select location</t>
  </si>
  <si>
    <r>
      <t>I</t>
    </r>
    <r>
      <rPr>
        <vertAlign val="subscript"/>
        <sz val="10"/>
        <color indexed="9"/>
        <rFont val="Calibri"/>
        <family val="2"/>
      </rPr>
      <t xml:space="preserve">0 </t>
    </r>
    <r>
      <rPr>
        <sz val="10"/>
        <color indexed="9"/>
        <rFont val="Calibri"/>
        <family val="2"/>
      </rPr>
      <t>(W)</t>
    </r>
  </si>
  <si>
    <t>Values used in calcs.</t>
  </si>
  <si>
    <t>Calculated by user</t>
  </si>
  <si>
    <t>TDeq (K)</t>
  </si>
  <si>
    <t>Calculation of OTTV</t>
  </si>
  <si>
    <t>OTTV Calculation</t>
  </si>
  <si>
    <t>N</t>
  </si>
  <si>
    <t>S</t>
  </si>
  <si>
    <t>NE</t>
  </si>
  <si>
    <t>E</t>
  </si>
  <si>
    <t>SE</t>
  </si>
  <si>
    <t>SW</t>
  </si>
  <si>
    <t>W</t>
  </si>
  <si>
    <t>NW</t>
  </si>
  <si>
    <t>North latitude</t>
  </si>
  <si>
    <t>NNE</t>
  </si>
  <si>
    <t>ENE</t>
  </si>
  <si>
    <t>ESE</t>
  </si>
  <si>
    <t>SSE</t>
  </si>
  <si>
    <t>SSW</t>
  </si>
  <si>
    <t>WSW</t>
  </si>
  <si>
    <t>WNW</t>
  </si>
  <si>
    <t>NNW</t>
  </si>
  <si>
    <t>Hanoi</t>
  </si>
  <si>
    <t>Buon Ma Thuot</t>
  </si>
  <si>
    <t>Cities :</t>
  </si>
  <si>
    <t>HCMC</t>
  </si>
  <si>
    <t>α</t>
  </si>
  <si>
    <t>β</t>
  </si>
  <si>
    <t>Parameter</t>
  </si>
  <si>
    <t>Definition</t>
  </si>
  <si>
    <t>Thickness (cm)</t>
  </si>
  <si>
    <t>zone 1</t>
  </si>
  <si>
    <t>zone 2</t>
  </si>
  <si>
    <t>zone 3</t>
  </si>
  <si>
    <t>zone 4</t>
  </si>
  <si>
    <t>zone 5</t>
  </si>
  <si>
    <t>Area</t>
  </si>
  <si>
    <t>U</t>
  </si>
  <si>
    <t>Yes/No</t>
  </si>
  <si>
    <t>Yes</t>
  </si>
  <si>
    <t>No</t>
  </si>
  <si>
    <t>Lambda of walls</t>
  </si>
  <si>
    <t>Select Material</t>
  </si>
  <si>
    <t>W/m.K</t>
  </si>
  <si>
    <t>Aluminium Alloy Typical </t>
  </si>
  <si>
    <t>Asphalt, mastic with 20% grit</t>
  </si>
  <si>
    <t>Brick (common)</t>
  </si>
  <si>
    <t>Cement Sand </t>
  </si>
  <si>
    <t>Cement/Sand</t>
  </si>
  <si>
    <t>Copper Commercial  </t>
  </si>
  <si>
    <t>Cork  </t>
  </si>
  <si>
    <t>Flat Roof Tiles or Slabs</t>
  </si>
  <si>
    <t>Glass</t>
  </si>
  <si>
    <t>Glass Fibre Mat or Quilt </t>
  </si>
  <si>
    <t>Granite </t>
  </si>
  <si>
    <t>Gypsum </t>
  </si>
  <si>
    <t>Gypsum, Sand Aggregate </t>
  </si>
  <si>
    <t>Hardboard High Density </t>
  </si>
  <si>
    <t>Light Weight Aggregate </t>
  </si>
  <si>
    <t>Marble</t>
  </si>
  <si>
    <t>Mineral Fibre </t>
  </si>
  <si>
    <t>Mineral Wool Felt </t>
  </si>
  <si>
    <t>Mosaic Tile Cladding</t>
  </si>
  <si>
    <t>Normal Weight Aggregate </t>
  </si>
  <si>
    <t>Plasterboard</t>
  </si>
  <si>
    <t>Polystyrene Expanded </t>
  </si>
  <si>
    <t>Polyurethane Foam</t>
  </si>
  <si>
    <t>Steel, Carbon</t>
  </si>
  <si>
    <t>  50</t>
  </si>
  <si>
    <t>Terrazzo</t>
  </si>
  <si>
    <t>Source : http://www.arch.hku.hk/research/beer/hkottv/hkottv.htm</t>
  </si>
  <si>
    <r>
      <rPr>
        <sz val="11"/>
        <rFont val="Calibri"/>
        <family val="2"/>
      </rPr>
      <t>Σ</t>
    </r>
    <r>
      <rPr>
        <sz val="11"/>
        <rFont val="Calibri"/>
        <family val="2"/>
        <scheme val="minor"/>
      </rPr>
      <t>t/</t>
    </r>
    <r>
      <rPr>
        <sz val="11"/>
        <rFont val="Calibri"/>
        <family val="2"/>
      </rPr>
      <t>λ</t>
    </r>
  </si>
  <si>
    <t>R</t>
  </si>
  <si>
    <t>Surface Resistances</t>
  </si>
  <si>
    <t>Inside</t>
  </si>
  <si>
    <t>Outside</t>
  </si>
  <si>
    <t>total U-value</t>
  </si>
  <si>
    <t>White Semi-Gloss Paint</t>
  </si>
  <si>
    <t>Absorptivity</t>
  </si>
  <si>
    <t>Select</t>
  </si>
  <si>
    <t>Aluminium Paint </t>
  </si>
  <si>
    <t>Aluminized Mylar Film</t>
  </si>
  <si>
    <t>Asphalt Pavement, Weathered</t>
  </si>
  <si>
    <t>Azure Blue or Dark Green Lacquer </t>
  </si>
  <si>
    <t>Bituminous Felt</t>
  </si>
  <si>
    <t>Bituminous Felt, Aluminized </t>
  </si>
  <si>
    <t>Black concrete</t>
  </si>
  <si>
    <t>Black glass</t>
  </si>
  <si>
    <t>Black Lacquer</t>
  </si>
  <si>
    <t>Black Oil Paint </t>
  </si>
  <si>
    <t>Blue Grey Slate</t>
  </si>
  <si>
    <t>Brown Concrete</t>
  </si>
  <si>
    <t>Brown or Green Lacquer</t>
  </si>
  <si>
    <t>Built-up Roof, White </t>
  </si>
  <si>
    <t>Dark Blue Lacquer</t>
  </si>
  <si>
    <t>Dark Blue-Grey Paint </t>
  </si>
  <si>
    <t>Dark Brown Paint</t>
  </si>
  <si>
    <t>Dark Grey Paint</t>
  </si>
  <si>
    <t>Dark Olive Drab Paint</t>
  </si>
  <si>
    <t>Flat Black Paint</t>
  </si>
  <si>
    <t>Gravel </t>
  </si>
  <si>
    <t>Laboratory Vapour Deposited Coatings</t>
  </si>
  <si>
    <t>Light Buff Brick</t>
  </si>
  <si>
    <t>Light Green Paint</t>
  </si>
  <si>
    <t>Light Grey Oil paint</t>
  </si>
  <si>
    <t>Medium Blue Paint </t>
  </si>
  <si>
    <t>Medium Brown Paint</t>
  </si>
  <si>
    <t>Medium Dull Green Paint</t>
  </si>
  <si>
    <t>Medium Kelly green paint</t>
  </si>
  <si>
    <t>Medium Light Brown Paint </t>
  </si>
  <si>
    <t>Medium Orange Paint </t>
  </si>
  <si>
    <t>Medium Rust paint </t>
  </si>
  <si>
    <t>Medium Yellow Paint</t>
  </si>
  <si>
    <t>Optical Flat Black Paint</t>
  </si>
  <si>
    <t>Polished Aluminium Reflector Sheet</t>
  </si>
  <si>
    <t>Red brick</t>
  </si>
  <si>
    <t>Red Oil Paint </t>
  </si>
  <si>
    <t>Roofing, Green</t>
  </si>
  <si>
    <t>Silver Paint</t>
  </si>
  <si>
    <t>Stafford Blue Brick </t>
  </si>
  <si>
    <t>Tinned Surface </t>
  </si>
  <si>
    <t>Uncoloured Concrete</t>
  </si>
  <si>
    <t>White Glazed Brick</t>
  </si>
  <si>
    <t>White Gloss Paint</t>
  </si>
  <si>
    <t>White Lacquer</t>
  </si>
  <si>
    <t>White Marble </t>
  </si>
  <si>
    <t>White Mosaic Tiles</t>
  </si>
  <si>
    <t>White on Galvanized Iron</t>
  </si>
  <si>
    <t>Wood, smooth </t>
  </si>
  <si>
    <t xml:space="preserve"> number of windows</t>
  </si>
  <si>
    <t>zone 6</t>
  </si>
  <si>
    <t>zone 7</t>
  </si>
  <si>
    <t>zone 8</t>
  </si>
  <si>
    <t>zone 9</t>
  </si>
  <si>
    <t>zone 10</t>
  </si>
  <si>
    <t>area of a window (m²)</t>
  </si>
  <si>
    <t>zone 11</t>
  </si>
  <si>
    <t>zone 12</t>
  </si>
  <si>
    <t>zone 13</t>
  </si>
  <si>
    <t>zone 14</t>
  </si>
  <si>
    <t>zone 15</t>
  </si>
  <si>
    <t>α (°)</t>
  </si>
  <si>
    <t>R=b/H</t>
  </si>
  <si>
    <t>0°</t>
  </si>
  <si>
    <t>20°</t>
  </si>
  <si>
    <t>30°</t>
  </si>
  <si>
    <t>45°</t>
  </si>
  <si>
    <t>H (cm)</t>
  </si>
  <si>
    <t>b (cm)</t>
  </si>
  <si>
    <t>d (cm)</t>
  </si>
  <si>
    <t>B (cm)</t>
  </si>
  <si>
    <t>e (cm)</t>
  </si>
  <si>
    <t>zone2</t>
  </si>
  <si>
    <t>R=e/H</t>
  </si>
  <si>
    <t>Select α</t>
  </si>
  <si>
    <t>β1</t>
  </si>
  <si>
    <t>β2</t>
  </si>
  <si>
    <t>Lambda of windows</t>
  </si>
  <si>
    <t>Select type of window</t>
  </si>
  <si>
    <t>window glass</t>
  </si>
  <si>
    <t>Glass fibre</t>
  </si>
  <si>
    <t>Cellular/foam glass (500 kg/m3)</t>
  </si>
  <si>
    <t>Cellular/foam glass (300 kg/m3)</t>
  </si>
  <si>
    <t>Beta  value</t>
  </si>
  <si>
    <t>Facade β</t>
  </si>
  <si>
    <t>Date</t>
  </si>
  <si>
    <t>Author</t>
  </si>
  <si>
    <t>Modifications</t>
  </si>
  <si>
    <t>Review</t>
  </si>
  <si>
    <t>Version</t>
  </si>
  <si>
    <t xml:space="preserve">Xavier </t>
  </si>
  <si>
    <t>Original version of the tool</t>
  </si>
  <si>
    <t>Diep</t>
  </si>
  <si>
    <t>OTTV Calculator - VGBC</t>
  </si>
  <si>
    <t>OTTV Calculator - VGBC - Rev A</t>
  </si>
  <si>
    <t>Andrew</t>
  </si>
  <si>
    <t>What is this tool?</t>
  </si>
  <si>
    <t>- Scrollbars in the OTTV calculator sheet has been removed. Now, data has to be entered directly in cells.
- m values can not be entered anymore for the whole building but now, they can be entered for each zones of the opaque walls (in the Opaque wall information sheet) to calculate the average m value.
- Beta values for the roof can be entered for all the windows (in the Window information sheet)
- The 'Introduction' and 'How to use this tool' sheets have been reworded</t>
  </si>
  <si>
    <t>Clara</t>
  </si>
  <si>
    <t>Disclaimer</t>
  </si>
  <si>
    <t>Override value</t>
  </si>
  <si>
    <t>VBEEC requirement</t>
  </si>
  <si>
    <t>LOTUS points calculation</t>
  </si>
  <si>
    <t xml:space="preserve">The VGBC has developed this tool to assist LOTUS APs making OTTV calculations for LOTUS projects. Nonetheless, it does not accept responsibility for errors or faults in the tool or in the documentation accompanying it, or for any damage that may arise from their use. Users are, however, kindly asked to report any errors or faults to the VGBC.  </t>
  </si>
  <si>
    <t>Introduction and Instructions</t>
  </si>
  <si>
    <r>
      <t>+  ΔT xU</t>
    </r>
    <r>
      <rPr>
        <vertAlign val="subscript"/>
        <sz val="10"/>
        <color indexed="8"/>
        <rFont val="Calibri"/>
        <family val="2"/>
      </rPr>
      <t>w</t>
    </r>
    <r>
      <rPr>
        <sz val="10"/>
        <color indexed="8"/>
        <rFont val="Calibri"/>
        <family val="2"/>
      </rPr>
      <t xml:space="preserve"> x(1- WWR</t>
    </r>
    <r>
      <rPr>
        <vertAlign val="subscript"/>
        <sz val="10"/>
        <color indexed="8"/>
        <rFont val="Calibri"/>
        <family val="2"/>
      </rPr>
      <t>i</t>
    </r>
    <r>
      <rPr>
        <sz val="10"/>
        <color indexed="8"/>
        <rFont val="Calibri"/>
        <family val="2"/>
      </rPr>
      <t>)</t>
    </r>
  </si>
  <si>
    <r>
      <t>+  ΔT xU</t>
    </r>
    <r>
      <rPr>
        <vertAlign val="subscript"/>
        <sz val="11"/>
        <color indexed="8"/>
        <rFont val="Calibri"/>
        <family val="2"/>
      </rPr>
      <t>w</t>
    </r>
    <r>
      <rPr>
        <sz val="11"/>
        <color indexed="8"/>
        <rFont val="Calibri"/>
        <family val="2"/>
      </rPr>
      <t xml:space="preserve"> x(1- WWR</t>
    </r>
    <r>
      <rPr>
        <vertAlign val="subscript"/>
        <sz val="11"/>
        <color indexed="8"/>
        <rFont val="Calibri"/>
        <family val="2"/>
      </rPr>
      <t>i</t>
    </r>
    <r>
      <rPr>
        <sz val="11"/>
        <color indexed="8"/>
        <rFont val="Calibri"/>
        <family val="2"/>
      </rPr>
      <t xml:space="preserve">) </t>
    </r>
  </si>
  <si>
    <r>
      <t>Area of each façade [m</t>
    </r>
    <r>
      <rPr>
        <vertAlign val="superscript"/>
        <sz val="10"/>
        <color indexed="8"/>
        <rFont val="Calibri"/>
        <family val="2"/>
      </rPr>
      <t>2</t>
    </r>
    <r>
      <rPr>
        <sz val="10"/>
        <color indexed="8"/>
        <rFont val="Calibri"/>
        <family val="2"/>
      </rPr>
      <t>] (override value)</t>
    </r>
  </si>
  <si>
    <r>
      <t>Area of each façade [m</t>
    </r>
    <r>
      <rPr>
        <vertAlign val="superscript"/>
        <sz val="10"/>
        <color indexed="8"/>
        <rFont val="Calibri"/>
        <family val="2"/>
      </rPr>
      <t>2</t>
    </r>
    <r>
      <rPr>
        <sz val="10"/>
        <color indexed="8"/>
        <rFont val="Calibri"/>
        <family val="2"/>
      </rPr>
      <t>]</t>
    </r>
  </si>
  <si>
    <t>Definition of the façades and roof</t>
  </si>
  <si>
    <t>How to use the tool?</t>
  </si>
  <si>
    <t>window type 1</t>
  </si>
  <si>
    <t>window type 2</t>
  </si>
  <si>
    <t>window type 3</t>
  </si>
  <si>
    <t>window type 4</t>
  </si>
  <si>
    <t>window type 5</t>
  </si>
  <si>
    <t>window type 6</t>
  </si>
  <si>
    <t>window type 7</t>
  </si>
  <si>
    <t>window type 8</t>
  </si>
  <si>
    <t>window type 9</t>
  </si>
  <si>
    <t>window type 10</t>
  </si>
  <si>
    <t>window type 11</t>
  </si>
  <si>
    <t>window type 12</t>
  </si>
  <si>
    <t>window type 13</t>
  </si>
  <si>
    <t>window type 14</t>
  </si>
  <si>
    <t>window type 15</t>
  </si>
  <si>
    <t>OTTV Calculation Methodology</t>
  </si>
  <si>
    <t xml:space="preserve">Absorptivity </t>
  </si>
  <si>
    <r>
      <t>I</t>
    </r>
    <r>
      <rPr>
        <b/>
        <vertAlign val="subscript"/>
        <sz val="12"/>
        <color indexed="9"/>
        <rFont val="Calibri"/>
        <family val="2"/>
      </rPr>
      <t>0</t>
    </r>
    <r>
      <rPr>
        <b/>
        <sz val="12"/>
        <color indexed="9"/>
        <rFont val="Calibri"/>
        <family val="2"/>
      </rPr>
      <t xml:space="preserve"> Solar irradiance (W/m2) </t>
    </r>
  </si>
  <si>
    <r>
      <t>T</t>
    </r>
    <r>
      <rPr>
        <b/>
        <vertAlign val="subscript"/>
        <sz val="11"/>
        <rFont val="Calibri"/>
        <family val="2"/>
      </rPr>
      <t>N</t>
    </r>
    <r>
      <rPr>
        <b/>
        <sz val="11"/>
        <rFont val="Calibri"/>
        <family val="2"/>
      </rPr>
      <t xml:space="preserve"> 
(external temp)</t>
    </r>
  </si>
  <si>
    <t xml:space="preserve">Tdeq - ΔT </t>
  </si>
  <si>
    <t>How the parameter is determined?</t>
  </si>
  <si>
    <r>
      <t xml:space="preserve"> (TD</t>
    </r>
    <r>
      <rPr>
        <vertAlign val="subscript"/>
        <sz val="10"/>
        <color indexed="8"/>
        <rFont val="Calibri"/>
        <family val="2"/>
      </rPr>
      <t>eq</t>
    </r>
    <r>
      <rPr>
        <sz val="10"/>
        <color indexed="8"/>
        <rFont val="Calibri"/>
        <family val="2"/>
      </rPr>
      <t>–</t>
    </r>
    <r>
      <rPr>
        <sz val="10"/>
        <color indexed="8"/>
        <rFont val="Calibri"/>
        <family val="2"/>
      </rPr>
      <t>Δ</t>
    </r>
    <r>
      <rPr>
        <sz val="10"/>
        <color indexed="8"/>
        <rFont val="Calibri"/>
        <family val="2"/>
      </rPr>
      <t>T)</t>
    </r>
    <r>
      <rPr>
        <strike/>
        <sz val="10"/>
        <color indexed="55"/>
        <rFont val="Calibri"/>
        <family val="2"/>
      </rPr>
      <t xml:space="preserve"> </t>
    </r>
    <r>
      <rPr>
        <sz val="10"/>
        <color indexed="8"/>
        <rFont val="Calibri"/>
        <family val="2"/>
      </rPr>
      <t>x</t>
    </r>
    <r>
      <rPr>
        <sz val="10"/>
        <color indexed="8"/>
        <rFont val="Calibri"/>
        <family val="2"/>
      </rPr>
      <t>α</t>
    </r>
    <r>
      <rPr>
        <sz val="10"/>
        <color indexed="8"/>
        <rFont val="Calibri"/>
        <family val="2"/>
      </rPr>
      <t xml:space="preserve"> xU</t>
    </r>
    <r>
      <rPr>
        <vertAlign val="subscript"/>
        <sz val="10"/>
        <color indexed="8"/>
        <rFont val="Calibri"/>
        <family val="2"/>
      </rPr>
      <t>w</t>
    </r>
    <r>
      <rPr>
        <sz val="10"/>
        <color indexed="8"/>
        <rFont val="Calibri"/>
        <family val="2"/>
      </rPr>
      <t xml:space="preserve"> x(1–WWR</t>
    </r>
    <r>
      <rPr>
        <vertAlign val="subscript"/>
        <sz val="10"/>
        <color indexed="8"/>
        <rFont val="Calibri"/>
        <family val="2"/>
      </rPr>
      <t>i</t>
    </r>
    <r>
      <rPr>
        <sz val="10"/>
        <color indexed="8"/>
        <rFont val="Calibri"/>
        <family val="2"/>
      </rPr>
      <t>)</t>
    </r>
  </si>
  <si>
    <t>OTTV =</t>
  </si>
  <si>
    <t>Smooth, even concrete surface</t>
  </si>
  <si>
    <t>Plain wood</t>
  </si>
  <si>
    <t>Red or brown roof tile</t>
  </si>
  <si>
    <t>Grey cement roof tile</t>
  </si>
  <si>
    <t>Unpolished aluminum</t>
  </si>
  <si>
    <t>Polished aluminum</t>
  </si>
  <si>
    <t>Polyclovinil screen, thickness 0.1 mm</t>
  </si>
  <si>
    <t>AFF polyamide screen, thickness 0.08 mm</t>
  </si>
  <si>
    <t>Polyethylene screen, thickness 0.085 mm</t>
  </si>
  <si>
    <t>7 mm-thick glass</t>
  </si>
  <si>
    <t>6 mm-thick glass with heat absorbing surface</t>
  </si>
  <si>
    <t xml:space="preserve">Calculation of Beta value for horizontal sunshades </t>
  </si>
  <si>
    <t xml:space="preserve">Calculation of Beta value for vertical sunshades </t>
  </si>
  <si>
    <t>Beta</t>
  </si>
  <si>
    <t>Facade SHGC</t>
  </si>
  <si>
    <t>SHGC</t>
  </si>
  <si>
    <t>Window 
U-value</t>
  </si>
  <si>
    <t xml:space="preserve">Override Beta </t>
  </si>
  <si>
    <t>Vertical sunshides</t>
  </si>
  <si>
    <t>Horizontal sunshides (45°)</t>
  </si>
  <si>
    <t>Vertical</t>
  </si>
  <si>
    <t>Horizontal</t>
  </si>
  <si>
    <t>Roof β</t>
  </si>
  <si>
    <t>Roof U-value</t>
  </si>
  <si>
    <t>area of the zone (m²)</t>
  </si>
  <si>
    <t>λ 
(W/m.K)</t>
  </si>
  <si>
    <t xml:space="preserve">Average α </t>
  </si>
  <si>
    <t>Average U-value</t>
  </si>
  <si>
    <t>Total area (m²)</t>
  </si>
  <si>
    <r>
      <rPr>
        <b/>
        <sz val="11"/>
        <color indexed="9"/>
        <rFont val="Calibri"/>
        <family val="2"/>
      </rPr>
      <t>TD</t>
    </r>
    <r>
      <rPr>
        <b/>
        <vertAlign val="subscript"/>
        <sz val="11"/>
        <color indexed="9"/>
        <rFont val="Calibri"/>
        <family val="2"/>
      </rPr>
      <t>EQ</t>
    </r>
    <r>
      <rPr>
        <b/>
        <sz val="11"/>
        <color indexed="9"/>
        <rFont val="Calibri"/>
        <family val="2"/>
      </rPr>
      <t xml:space="preserve"> (K)</t>
    </r>
  </si>
  <si>
    <r>
      <t>= (TD</t>
    </r>
    <r>
      <rPr>
        <vertAlign val="subscript"/>
        <sz val="11"/>
        <color indexed="8"/>
        <rFont val="Calibri"/>
        <family val="2"/>
      </rPr>
      <t>eq</t>
    </r>
    <r>
      <rPr>
        <sz val="11"/>
        <color indexed="8"/>
        <rFont val="Calibri"/>
        <family val="2"/>
      </rPr>
      <t>–ΔT)</t>
    </r>
    <r>
      <rPr>
        <strike/>
        <sz val="11"/>
        <color indexed="55"/>
        <rFont val="Calibri"/>
        <family val="2"/>
      </rPr>
      <t xml:space="preserve"> </t>
    </r>
    <r>
      <rPr>
        <sz val="11"/>
        <color indexed="8"/>
        <rFont val="Calibri"/>
        <family val="2"/>
      </rPr>
      <t>xα xU</t>
    </r>
    <r>
      <rPr>
        <vertAlign val="subscript"/>
        <sz val="11"/>
        <color indexed="8"/>
        <rFont val="Calibri"/>
        <family val="2"/>
      </rPr>
      <t>w</t>
    </r>
    <r>
      <rPr>
        <sz val="11"/>
        <color indexed="8"/>
        <rFont val="Calibri"/>
        <family val="2"/>
      </rPr>
      <t xml:space="preserve"> x(1–WWR</t>
    </r>
    <r>
      <rPr>
        <vertAlign val="subscript"/>
        <sz val="11"/>
        <color indexed="8"/>
        <rFont val="Calibri"/>
        <family val="2"/>
      </rPr>
      <t>i</t>
    </r>
    <r>
      <rPr>
        <sz val="11"/>
        <color indexed="8"/>
        <rFont val="Calibri"/>
        <family val="2"/>
      </rPr>
      <t xml:space="preserve">) </t>
    </r>
  </si>
  <si>
    <t>OTTV Roof</t>
  </si>
  <si>
    <t>Directly entered by user or calculated using thickness and thermal conductivity (λ) values of the different layers of materials</t>
  </si>
  <si>
    <t>Based on the geometry of the shadings</t>
  </si>
  <si>
    <t>Database and example of values</t>
  </si>
  <si>
    <t xml:space="preserve">λ </t>
  </si>
  <si>
    <t>Thermal conductivity of the material (W/m.K)</t>
  </si>
  <si>
    <t>Thermal conductivity</t>
  </si>
  <si>
    <t>Type of Material</t>
  </si>
  <si>
    <t xml:space="preserve"> λ 
(W/m.K)</t>
  </si>
  <si>
    <r>
      <t xml:space="preserve">Unit weight
</t>
    </r>
    <r>
      <rPr>
        <b/>
        <sz val="11"/>
        <rFont val="Symbol"/>
        <family val="1"/>
        <charset val="2"/>
      </rPr>
      <t xml:space="preserve"> g (</t>
    </r>
    <r>
      <rPr>
        <b/>
        <sz val="11"/>
        <rFont val="Calibri"/>
        <family val="2"/>
      </rPr>
      <t>kg/m3)</t>
    </r>
  </si>
  <si>
    <t>Reinforced concrete</t>
  </si>
  <si>
    <t>Lime mortar</t>
  </si>
  <si>
    <t>400-900</t>
  </si>
  <si>
    <t>0.12-0.13</t>
  </si>
  <si>
    <t>400-800</t>
  </si>
  <si>
    <t>Fiberglass</t>
  </si>
  <si>
    <t>Fiberboard</t>
  </si>
  <si>
    <t>Aluminum</t>
  </si>
  <si>
    <t>Material layer 1</t>
  </si>
  <si>
    <t>Material layer 2</t>
  </si>
  <si>
    <t>Material layer 3</t>
  </si>
  <si>
    <t>Material layer 4</t>
  </si>
  <si>
    <t>Material layer 5</t>
  </si>
  <si>
    <t>Material layer 6</t>
  </si>
  <si>
    <t>Walls and roof are divided in different zones corresponding to different opaque assemblies. Some projects may need only 1 zone when some others may need many.</t>
  </si>
  <si>
    <t>Material layer 7</t>
  </si>
  <si>
    <t>Horizontal sunshade with α=0°</t>
  </si>
  <si>
    <t>Horizontal sunshade with α ≠ 0°</t>
  </si>
  <si>
    <t xml:space="preserve">Vertical sunshades </t>
  </si>
  <si>
    <t>Then, if some shading devices are installed, calculate (or override) Beta values by entering data on the geometry of the shadings (refer to the drawings on the left f the sheet to find information on the parameters needed)</t>
  </si>
  <si>
    <t>Override R-value</t>
  </si>
  <si>
    <t xml:space="preserve">Note 1: Surface heat transfer coefficients are included automatically in the calculations made by the tool. </t>
  </si>
  <si>
    <t>Note 2: To know how to consider the air layers (air gaps) in the calculation of the U-values, refer to the document 'LOTUS Guidelines - Air layers and U-value calculation'. Please contact VGBC to have access to this document.</t>
  </si>
  <si>
    <t>Heat conduction through opaque elements (solar rad)</t>
  </si>
  <si>
    <t>OTTV baseline</t>
  </si>
  <si>
    <t>Heat conduction through opaque elements (air temp diff)</t>
  </si>
  <si>
    <t>Heat conduction through glazing (air temp diff)</t>
  </si>
  <si>
    <t>Solar radiation through glazing</t>
  </si>
  <si>
    <t>Graphic results of the OTTV calculation</t>
  </si>
  <si>
    <t>Shading coefficient, or "radiation reduction factor" - dimensionless parameter that represents the reduced radiation through the glass achieved by structural shading devices (-).</t>
  </si>
  <si>
    <t>This Calculator is applicable for calculations in:</t>
  </si>
  <si>
    <t>Solid wall information</t>
  </si>
  <si>
    <t>OTTV calculation</t>
  </si>
  <si>
    <t>Enter the basic information (location, orientation of front façade and area of each façade and roof) in the 'OTTV calculation' sheet</t>
  </si>
  <si>
    <t>Name/ID of the zone</t>
  </si>
  <si>
    <t>For each zone, enter the name/ID and area of the zone, the solar absorptivity value of the surface and the data about all the layers of materials (or unventilated air).</t>
  </si>
  <si>
    <t>Average</t>
  </si>
  <si>
    <r>
      <t>VBEEC OTTV requirement (W/m</t>
    </r>
    <r>
      <rPr>
        <vertAlign val="superscript"/>
        <sz val="11"/>
        <color indexed="9"/>
        <rFont val="Calibri"/>
        <family val="2"/>
      </rPr>
      <t>2</t>
    </r>
    <r>
      <rPr>
        <sz val="11"/>
        <color indexed="9"/>
        <rFont val="Calibri"/>
        <family val="2"/>
      </rPr>
      <t>)</t>
    </r>
  </si>
  <si>
    <r>
      <t>OTTV values of the building (W/m</t>
    </r>
    <r>
      <rPr>
        <vertAlign val="superscript"/>
        <sz val="11"/>
        <color indexed="9"/>
        <rFont val="Calibri"/>
        <family val="2"/>
      </rPr>
      <t>2</t>
    </r>
    <r>
      <rPr>
        <sz val="11"/>
        <color indexed="9"/>
        <rFont val="Calibri"/>
        <family val="2"/>
      </rPr>
      <t>)</t>
    </r>
  </si>
  <si>
    <t>Percentage of OTTV reduction achieved</t>
  </si>
  <si>
    <t>Type of window (name/ID)</t>
  </si>
  <si>
    <t>Horizontal sunshades</t>
  </si>
  <si>
    <t>Vertical sunshades</t>
  </si>
  <si>
    <t>Database of Beta values</t>
  </si>
  <si>
    <t>Facades</t>
  </si>
  <si>
    <t>Up to 8 facades can be considered</t>
  </si>
  <si>
    <t>Note: Values used in the calculations are from the 'Solid wall information' and 'Window information' sheets, unless an override value is provided.</t>
  </si>
  <si>
    <t>• LOTUS V3 NC: Credit E-3 Building Envelope - Option A</t>
  </si>
  <si>
    <t>• LOTUS Homes V1 and LOTUS SB V1: Energy best practice credit - Building Envelope</t>
  </si>
  <si>
    <t>With all this information, the tool can calculate the OTTV for the walls and roof and compare the values achieved to QCVN 09:2017/BXD minimum requirements. Graphic results are presented to illustrate the performance of the building envelope.</t>
  </si>
  <si>
    <t>Source: Appendix C of draft version of QCVN 09:2011/BXD</t>
  </si>
  <si>
    <t>Type of material, surface or paint</t>
  </si>
  <si>
    <t>Polished white limestone</t>
  </si>
  <si>
    <t>Polished dark limestone</t>
  </si>
  <si>
    <t>Polished white marble</t>
  </si>
  <si>
    <t>Polished dark marble</t>
  </si>
  <si>
    <t>Polished light grey granite</t>
  </si>
  <si>
    <t>polished grey granite</t>
  </si>
  <si>
    <t>White glazed-brick</t>
  </si>
  <si>
    <t>bright brown glazed-brick</t>
  </si>
  <si>
    <t>Dusted common brick</t>
  </si>
  <si>
    <t>New-red common brick</t>
  </si>
  <si>
    <t>Bright surface tile</t>
  </si>
  <si>
    <t>Yellow-white painted mortar surface</t>
  </si>
  <si>
    <t>Dark painted mortar surface</t>
  </si>
  <si>
    <t>White painted mortar surface</t>
  </si>
  <si>
    <t>Light blue painted mortar surface</t>
  </si>
  <si>
    <t>Grey cement painted mortar surface</t>
  </si>
  <si>
    <t>White cement painted mortar surface</t>
  </si>
  <si>
    <t>Dark painted wood</t>
  </si>
  <si>
    <t>Light yellow painted wood</t>
  </si>
  <si>
    <t>0.7 – 0.74</t>
  </si>
  <si>
    <t>0.54 – 0.65</t>
  </si>
  <si>
    <t>B. Roof surface</t>
  </si>
  <si>
    <t>A. Wall surface</t>
  </si>
  <si>
    <t>New white fibro-cement board</t>
  </si>
  <si>
    <t>white fibro-cement board, 6-month used</t>
  </si>
  <si>
    <t>white fibro-cement board, 12-month used</t>
  </si>
  <si>
    <t>White corrugated sheet</t>
  </si>
  <si>
    <t>Black corrugated sheet</t>
  </si>
  <si>
    <t>New galvanized steel sheet</t>
  </si>
  <si>
    <t>Dusted galvanized steel sheet</t>
  </si>
  <si>
    <t>0.65 – 0.72</t>
  </si>
  <si>
    <t>C. Paint coated surface</t>
  </si>
  <si>
    <t>Pink paint</t>
  </si>
  <si>
    <t>Blue paint</t>
  </si>
  <si>
    <t>Bright-blue cobalt paint</t>
  </si>
  <si>
    <t>Purple cobalt paint</t>
  </si>
  <si>
    <t>Yellow paint</t>
  </si>
  <si>
    <t>Red paint</t>
  </si>
  <si>
    <t>D. Transparent materials</t>
  </si>
  <si>
    <t>4.5 mm-thick door glass</t>
  </si>
  <si>
    <t>I. Concrete</t>
  </si>
  <si>
    <t>Cement wire mesh roof tile</t>
  </si>
  <si>
    <t>Heavy-weight concrete</t>
  </si>
  <si>
    <t>Light-weight concrete (cinder concrete)</t>
  </si>
  <si>
    <t>Autoclaved foam concrete</t>
  </si>
  <si>
    <t>Autoclaved foam silicate concrete</t>
  </si>
  <si>
    <t>II. Gypsum</t>
  </si>
  <si>
    <t>Gypsum drywall board</t>
  </si>
  <si>
    <t>Gypsum-slag concrete</t>
  </si>
  <si>
    <t>III. Baked materials and mortars</t>
  </si>
  <si>
    <t>Baked clay brick</t>
  </si>
  <si>
    <t>Baked clay brick, bonded with heavy-weight mortar</t>
  </si>
  <si>
    <t>Baked clay brick, bonded with light-weight mortar</t>
  </si>
  <si>
    <t>Hollow brick (1300 kg/m3), bonded with light-weight mortar (1400 kg/m3)</t>
  </si>
  <si>
    <t>Multi-hole brick, bonded with heavy-weight mortar</t>
  </si>
  <si>
    <t>Cement mortar</t>
  </si>
  <si>
    <t>Three-component mortar</t>
  </si>
  <si>
    <t>IV. Non-fired bricks and Autoclaved Aerated Concrete (AAC) blocks</t>
  </si>
  <si>
    <t>Cinder block</t>
  </si>
  <si>
    <t>Silicate bricks, bonded with heavy-weight mortar</t>
  </si>
  <si>
    <t>Autoclaved aerated non-fired brick</t>
  </si>
  <si>
    <t>Autoclaved Aerated Concrete (AAC)</t>
  </si>
  <si>
    <t>V. Glass materials</t>
  </si>
  <si>
    <t>Glass (wall, window)</t>
  </si>
  <si>
    <t>VI. Wood materials</t>
  </si>
  <si>
    <t>Pine and cedar (across the grain)</t>
  </si>
  <si>
    <t>Pine and cedar (along the grain)</t>
  </si>
  <si>
    <t>Plywood board</t>
  </si>
  <si>
    <t>Corkwood</t>
  </si>
  <si>
    <t>VII. Metals</t>
  </si>
  <si>
    <t>Steel, sheet metal</t>
  </si>
  <si>
    <t xml:space="preserve">Manufacturer's data should be used. If not available, use values in Table of Annex 2 of QCVN 09:2017/BXD (values below) </t>
  </si>
  <si>
    <t>Points achieved under Option A of LOTUS V3 NC Credit E-3 Building Envelope</t>
  </si>
  <si>
    <r>
      <t xml:space="preserve">Kcs </t>
    </r>
    <r>
      <rPr>
        <i/>
        <sz val="10"/>
        <color indexed="9"/>
        <rFont val="Calibri"/>
        <family val="2"/>
      </rPr>
      <t>(or SHGC value)</t>
    </r>
  </si>
  <si>
    <t xml:space="preserve">Manufacturer's data should be used. If not available, use values in Table of Annex 5 of QCVN 09:2017/BXD (values below) </t>
  </si>
  <si>
    <t>Determined by user –  either using available manufacturer's data or values from Table of Annex 5 of QCVN 09:2017/BXD</t>
  </si>
  <si>
    <t>How is the value introduced into this calculator?</t>
  </si>
  <si>
    <t xml:space="preserve">Provided by window manufacturer. 
The value should be determined by a third-party laboratory following procedure NFRC 200-2017 </t>
  </si>
  <si>
    <t xml:space="preserve">Values from Appendix D, Table D.3 of draft EEBC 2011. Values depend on location and orientation.
(See values in 'Database and example of values' sheet).  </t>
  </si>
  <si>
    <t xml:space="preserve">Values from Appendix D, Table D.1 of draft EEBC 2011.
Values depend on location and orientation.
(See values in 'Database and example of values' sheet). </t>
  </si>
  <si>
    <t xml:space="preserve">Values from Appendix D, Table D.2 of draft EEBC 2011. Values depend on location. 
(See values in 'Database and example of values' sheet). </t>
  </si>
  <si>
    <t>Calculated by user based on thickness and thermal conductivity (λ) values</t>
  </si>
  <si>
    <t>area of a skylight (m²)</t>
  </si>
  <si>
    <t xml:space="preserve"> number of skylights</t>
  </si>
  <si>
    <t>Type of skylight (name/ID)</t>
  </si>
  <si>
    <t>Skylight 
U-value</t>
  </si>
  <si>
    <t>Skylight SHGC</t>
  </si>
  <si>
    <t>Roof SHGC</t>
  </si>
  <si>
    <t>Facade U-value</t>
  </si>
  <si>
    <r>
      <t>This term depends on the U-value (thermal transmittance, W/m</t>
    </r>
    <r>
      <rPr>
        <vertAlign val="superscript"/>
        <sz val="10"/>
        <color rgb="FF333333"/>
        <rFont val="Calibri"/>
        <family val="2"/>
      </rPr>
      <t>2</t>
    </r>
    <r>
      <rPr>
        <sz val="10"/>
        <color rgb="FF333333"/>
        <rFont val="Calibri"/>
        <family val="2"/>
      </rPr>
      <t>) of the transparent elements as well as the ΔT and the window to wall ratio</t>
    </r>
  </si>
  <si>
    <r>
      <t>This term depends on the U-value (thermal transmittance, W/m</t>
    </r>
    <r>
      <rPr>
        <vertAlign val="superscript"/>
        <sz val="10"/>
        <color rgb="FF333333"/>
        <rFont val="Calibri"/>
        <family val="2"/>
      </rPr>
      <t>2</t>
    </r>
    <r>
      <rPr>
        <sz val="10"/>
        <color rgb="FF333333"/>
        <rFont val="Calibri"/>
        <family val="2"/>
      </rPr>
      <t>) of the opaque elements as well as the ΔT and the window to wall ratio.</t>
    </r>
  </si>
  <si>
    <r>
      <t>This term represents the degree to which the construction absorbs the solar irradiation incident upon it .
It  depends on α (coefficient of solar absorptance), U-value (thermal transmittance, W/m</t>
    </r>
    <r>
      <rPr>
        <vertAlign val="superscript"/>
        <sz val="10"/>
        <color rgb="FF333333"/>
        <rFont val="Calibri"/>
        <family val="2"/>
      </rPr>
      <t>2</t>
    </r>
    <r>
      <rPr>
        <sz val="10"/>
        <color rgb="FF333333"/>
        <rFont val="Calibri"/>
        <family val="2"/>
      </rPr>
      <t>), ΔT (the difference between the indoor and outdoor air temperatures), TDeq (the equivalent temperature difference, which is dependent on location and the orientation of the façade) and on the window to wall ratio.</t>
    </r>
  </si>
  <si>
    <r>
      <rPr>
        <b/>
        <sz val="16"/>
        <color indexed="9"/>
        <rFont val="Calibri"/>
        <family val="2"/>
      </rPr>
      <t>TD</t>
    </r>
    <r>
      <rPr>
        <b/>
        <vertAlign val="subscript"/>
        <sz val="16"/>
        <color indexed="9"/>
        <rFont val="Calibri"/>
        <family val="2"/>
      </rPr>
      <t>EQ</t>
    </r>
    <r>
      <rPr>
        <b/>
        <sz val="16"/>
        <color indexed="9"/>
        <rFont val="Calibri"/>
        <family val="2"/>
      </rPr>
      <t xml:space="preserve"> - ΔT </t>
    </r>
  </si>
  <si>
    <t>Calculated automatically by the tool when inputs on the geometry of shading devices are entered by the user</t>
  </si>
  <si>
    <r>
      <t>This term represents the ability of the glazing and of any physical shading systems to prevent the transmission of solar radiation through the fenestration system into the building. This is taken into account with the parameters K</t>
    </r>
    <r>
      <rPr>
        <vertAlign val="subscript"/>
        <sz val="10"/>
        <color rgb="FF333333"/>
        <rFont val="Calibri"/>
        <family val="2"/>
      </rPr>
      <t>CS</t>
    </r>
    <r>
      <rPr>
        <sz val="10"/>
        <color rgb="FF333333"/>
        <rFont val="Calibri"/>
        <family val="2"/>
      </rPr>
      <t xml:space="preserve"> (or Solar Heat Gain Coefficient) and β (Shading Coefficient).
This term also depends on I</t>
    </r>
    <r>
      <rPr>
        <vertAlign val="subscript"/>
        <sz val="10"/>
        <color rgb="FF333333"/>
        <rFont val="Calibri"/>
        <family val="2"/>
      </rPr>
      <t>0</t>
    </r>
    <r>
      <rPr>
        <sz val="10"/>
        <color rgb="FF333333"/>
        <rFont val="Calibri"/>
        <family val="2"/>
      </rPr>
      <t xml:space="preserve"> (the amount of solar irradiation available in the given location and orientation) and the window to wall ratio.</t>
    </r>
  </si>
  <si>
    <t>Calculated by user as the ratio between the total glazing area of a façade (or roof) divided by the total façade (or roof) area.</t>
  </si>
  <si>
    <t>Note: Spandrel glass covering structural elements or other layers of materials should not be considered as glazing.</t>
  </si>
  <si>
    <t>Glazing information</t>
  </si>
  <si>
    <t>Calculated automatically by the tool when inputs on solid walls and glazing are entered by the user</t>
  </si>
  <si>
    <r>
      <t>Thermal transmittance of the glazing,  W/(m</t>
    </r>
    <r>
      <rPr>
        <vertAlign val="superscript"/>
        <sz val="10"/>
        <color indexed="8"/>
        <rFont val="Calibri"/>
        <family val="2"/>
      </rPr>
      <t>2</t>
    </r>
    <r>
      <rPr>
        <sz val="10"/>
        <color indexed="8"/>
        <rFont val="Calibri"/>
        <family val="2"/>
      </rPr>
      <t>.K)</t>
    </r>
  </si>
  <si>
    <r>
      <t>Solar irradiance: Average value of solar energy incident on the building element for the ith orientation, (W/m</t>
    </r>
    <r>
      <rPr>
        <vertAlign val="superscript"/>
        <sz val="10"/>
        <color indexed="8"/>
        <rFont val="Calibri"/>
        <family val="2"/>
      </rPr>
      <t>2</t>
    </r>
    <r>
      <rPr>
        <sz val="10"/>
        <color indexed="8"/>
        <rFont val="Calibri"/>
        <family val="2"/>
      </rPr>
      <t>)</t>
    </r>
  </si>
  <si>
    <t xml:space="preserve">Provided by glazing manufacturer. </t>
  </si>
  <si>
    <r>
      <t>Gross wall area for the i</t>
    </r>
    <r>
      <rPr>
        <vertAlign val="superscript"/>
        <sz val="10"/>
        <color rgb="FF000000"/>
        <rFont val="Calibri"/>
        <family val="2"/>
      </rPr>
      <t>th</t>
    </r>
    <r>
      <rPr>
        <sz val="10"/>
        <color indexed="8"/>
        <rFont val="Calibri"/>
        <family val="2"/>
      </rPr>
      <t xml:space="preserve"> elevation (or roof)</t>
    </r>
  </si>
  <si>
    <t>4. Heat conduction through glazing elements (windows and rooflights) due to ΔT (the difference between indoor and outdoor air temperature):</t>
  </si>
  <si>
    <t>3. Transmission of solar radiation through glazing elements (windows and skylights):</t>
  </si>
  <si>
    <t>Walls and roof should be divided in different glazing types corresponding to different glazing assemblies. Some projects may need only 1 type when some others may need many.</t>
  </si>
  <si>
    <t>For each glazing type, first, enter the area of the window/skylight, the number of windows/skylights, the type of glazing it is, and the U-value and the SHGC value of the glazing.</t>
  </si>
  <si>
    <t>Glazing properties</t>
  </si>
  <si>
    <t xml:space="preserve">For all the facades, if the user has already calculated average values (U-values, α,…), they can be entered directly in the 'OTTV calculator' sheet.         
If the values haven't been calculated yet, the user should fill the appropriate basic data in both the 'Solid wall information' and 'Glazing information' sheets. Many zones have been included in case some buildings would have different assemblies along the facade or roof. </t>
  </si>
  <si>
    <t>This calculator aims to help projects to perform OTTV calculations for the walls and roof of a building with up to 8 different facades. 
All calculations in this tool are based on QCXDVN 09:2005 and the draft version of QCVN 09:2011/BXD (draft EEBC 2011) as no guidelines for OTTV calculation has yet been released for QCVN 09:2017/BXD.</t>
  </si>
  <si>
    <t>LOTUS Calculator - OTTV Calculation</t>
  </si>
  <si>
    <t>V01(updated on the 28/03/2019)
© Copyright Vietnam Green Building Council. 2019. 
Permission from the VGBC is required for this document to be copied or changed without infringement of copyright. 
Whilst every care is taken in preparing this document, the Vietnam Green Building Council cannot accept responsibility for any inaccuracies or for consequential loss incurred as a result of such inaccuracies arising through the use of the document. 
The Vietnam Green Building Council reserves the right to amend, alter, change or update this document in any way and without prior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</si>
</sst>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 &quot;€&quot;"/>
  </numFmts>
  <fonts count="114" x14ac:knownFonts="1">
    <font>
      <sz val="11"/>
      <color indexed="8"/>
      <name val="Calibri"/>
      <family val="2"/>
    </font>
    <font>
      <sz val="11"/>
      <color theme="1"/>
      <name val="Calibri"/>
      <family val="2"/>
      <scheme val="minor"/>
    </font>
    <font>
      <sz val="11"/>
      <color theme="1"/>
      <name val="Calibri"/>
      <family val="2"/>
      <scheme val="minor"/>
    </font>
    <font>
      <b/>
      <sz val="11"/>
      <color indexed="8"/>
      <name val="Calibri"/>
      <family val="2"/>
    </font>
    <font>
      <sz val="10"/>
      <color indexed="8"/>
      <name val="Calibri"/>
      <family val="2"/>
    </font>
    <font>
      <b/>
      <sz val="11"/>
      <name val="Calibri"/>
      <family val="2"/>
    </font>
    <font>
      <b/>
      <sz val="11"/>
      <color indexed="9"/>
      <name val="Calibri"/>
      <family val="2"/>
    </font>
    <font>
      <sz val="14"/>
      <name val="Calibri"/>
      <family val="2"/>
    </font>
    <font>
      <b/>
      <vertAlign val="subscript"/>
      <sz val="16"/>
      <color indexed="9"/>
      <name val="Calibri"/>
      <family val="2"/>
    </font>
    <font>
      <b/>
      <sz val="16"/>
      <color indexed="9"/>
      <name val="Calibri"/>
      <family val="2"/>
    </font>
    <font>
      <b/>
      <sz val="10"/>
      <color indexed="8"/>
      <name val="Calibri"/>
      <family val="2"/>
    </font>
    <font>
      <b/>
      <sz val="12"/>
      <color indexed="9"/>
      <name val="Calibri"/>
      <family val="2"/>
    </font>
    <font>
      <b/>
      <vertAlign val="subscript"/>
      <sz val="11"/>
      <color indexed="8"/>
      <name val="Calibri"/>
      <family val="2"/>
    </font>
    <font>
      <vertAlign val="subscript"/>
      <sz val="10"/>
      <color indexed="8"/>
      <name val="Calibri"/>
      <family val="2"/>
    </font>
    <font>
      <b/>
      <vertAlign val="subscript"/>
      <sz val="11"/>
      <name val="Calibri"/>
      <family val="2"/>
    </font>
    <font>
      <vertAlign val="superscript"/>
      <sz val="10"/>
      <color indexed="8"/>
      <name val="Calibri"/>
      <family val="2"/>
    </font>
    <font>
      <sz val="10"/>
      <color indexed="9"/>
      <name val="Calibri"/>
      <family val="2"/>
    </font>
    <font>
      <vertAlign val="subscript"/>
      <sz val="10"/>
      <color indexed="9"/>
      <name val="Calibri"/>
      <family val="2"/>
    </font>
    <font>
      <b/>
      <vertAlign val="subscript"/>
      <sz val="10"/>
      <color indexed="8"/>
      <name val="Calibri"/>
      <family val="2"/>
    </font>
    <font>
      <b/>
      <vertAlign val="superscript"/>
      <sz val="10"/>
      <color indexed="8"/>
      <name val="Calibri"/>
      <family val="2"/>
    </font>
    <font>
      <i/>
      <sz val="10"/>
      <color indexed="9"/>
      <name val="Calibri"/>
      <family val="2"/>
    </font>
    <font>
      <strike/>
      <sz val="10"/>
      <color indexed="55"/>
      <name val="Calibri"/>
      <family val="2"/>
    </font>
    <font>
      <i/>
      <sz val="9"/>
      <color indexed="8"/>
      <name val="Calibri"/>
      <family val="2"/>
    </font>
    <font>
      <sz val="9"/>
      <color indexed="81"/>
      <name val="Tahoma"/>
      <family val="2"/>
    </font>
    <font>
      <sz val="10"/>
      <name val="Calibri"/>
      <family val="2"/>
    </font>
    <font>
      <b/>
      <vertAlign val="subscript"/>
      <sz val="11"/>
      <color indexed="9"/>
      <name val="Calibri"/>
      <family val="2"/>
    </font>
    <font>
      <sz val="7"/>
      <color indexed="8"/>
      <name val="Times New Roman"/>
      <family val="1"/>
    </font>
    <font>
      <vertAlign val="subscript"/>
      <sz val="11"/>
      <color indexed="8"/>
      <name val="Calibri"/>
      <family val="2"/>
    </font>
    <font>
      <strike/>
      <sz val="11"/>
      <color indexed="55"/>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name val="Calibri"/>
      <family val="2"/>
    </font>
    <font>
      <b/>
      <sz val="11"/>
      <name val="Calibri"/>
      <family val="2"/>
    </font>
    <font>
      <b/>
      <sz val="14"/>
      <color indexed="8"/>
      <name val="Calibri"/>
      <family val="2"/>
    </font>
    <font>
      <sz val="8"/>
      <color indexed="8"/>
      <name val="Calibri"/>
      <family val="2"/>
    </font>
    <font>
      <sz val="10"/>
      <color indexed="8"/>
      <name val="Calibri"/>
      <family val="2"/>
    </font>
    <font>
      <b/>
      <sz val="10"/>
      <color indexed="8"/>
      <name val="Calibri"/>
      <family val="2"/>
    </font>
    <font>
      <sz val="36"/>
      <color indexed="9"/>
      <name val="Calibri"/>
      <family val="2"/>
    </font>
    <font>
      <sz val="10"/>
      <name val="Calibri"/>
      <family val="2"/>
    </font>
    <font>
      <b/>
      <sz val="8"/>
      <color indexed="8"/>
      <name val="Calibri"/>
      <family val="2"/>
    </font>
    <font>
      <b/>
      <sz val="10"/>
      <name val="Calibri"/>
      <family val="2"/>
    </font>
    <font>
      <b/>
      <i/>
      <sz val="10"/>
      <color indexed="8"/>
      <name val="Calibri"/>
      <family val="2"/>
    </font>
    <font>
      <i/>
      <sz val="8"/>
      <color indexed="8"/>
      <name val="Calibri"/>
      <family val="2"/>
    </font>
    <font>
      <sz val="18"/>
      <color indexed="8"/>
      <name val="Calibri"/>
      <family val="2"/>
    </font>
    <font>
      <b/>
      <sz val="14"/>
      <color indexed="10"/>
      <name val="Calibri"/>
      <family val="2"/>
    </font>
    <font>
      <b/>
      <sz val="10"/>
      <color indexed="56"/>
      <name val="Calibri"/>
      <family val="2"/>
    </font>
    <font>
      <i/>
      <sz val="10"/>
      <color indexed="56"/>
      <name val="Calibri"/>
      <family val="2"/>
    </font>
    <font>
      <b/>
      <u/>
      <sz val="11"/>
      <color indexed="8"/>
      <name val="Calibri"/>
      <family val="2"/>
    </font>
    <font>
      <sz val="10"/>
      <color indexed="8"/>
      <name val="Calibri"/>
      <family val="2"/>
    </font>
    <font>
      <b/>
      <i/>
      <sz val="10"/>
      <color indexed="10"/>
      <name val="Calibri"/>
      <family val="2"/>
    </font>
    <font>
      <sz val="11"/>
      <color indexed="50"/>
      <name val="Calibri"/>
      <family val="2"/>
    </font>
    <font>
      <sz val="9"/>
      <color indexed="9"/>
      <name val="Calibri"/>
      <family val="2"/>
    </font>
    <font>
      <sz val="12"/>
      <color indexed="8"/>
      <name val="Calibri"/>
      <family val="2"/>
    </font>
    <font>
      <sz val="9"/>
      <name val="Calibri"/>
      <family val="2"/>
    </font>
    <font>
      <sz val="10"/>
      <color indexed="9"/>
      <name val="Calibri"/>
      <family val="2"/>
    </font>
    <font>
      <sz val="10"/>
      <color indexed="9"/>
      <name val="Calibri"/>
      <family val="2"/>
    </font>
    <font>
      <i/>
      <sz val="9"/>
      <color indexed="8"/>
      <name val="Calibri"/>
      <family val="2"/>
    </font>
    <font>
      <sz val="11"/>
      <color indexed="22"/>
      <name val="Calibri"/>
      <family val="2"/>
    </font>
    <font>
      <sz val="24"/>
      <color indexed="9"/>
      <name val="Calibri"/>
      <family val="2"/>
    </font>
    <font>
      <b/>
      <vertAlign val="subscript"/>
      <sz val="16"/>
      <color indexed="9"/>
      <name val="Calibri"/>
      <family val="2"/>
    </font>
    <font>
      <b/>
      <vertAlign val="subscript"/>
      <sz val="11"/>
      <color indexed="9"/>
      <name val="Calibri"/>
      <family val="2"/>
    </font>
    <font>
      <sz val="22"/>
      <color indexed="9"/>
      <name val="Calibri"/>
      <family val="2"/>
    </font>
    <font>
      <sz val="7"/>
      <color indexed="9"/>
      <name val="Calibri"/>
      <family val="2"/>
    </font>
    <font>
      <sz val="16"/>
      <color indexed="8"/>
      <name val="Calibri"/>
      <family val="2"/>
    </font>
    <font>
      <u/>
      <sz val="10"/>
      <color indexed="8"/>
      <name val="Calibri"/>
      <family val="2"/>
    </font>
    <font>
      <u/>
      <sz val="11"/>
      <color indexed="8"/>
      <name val="Calibri"/>
      <family val="2"/>
    </font>
    <font>
      <u/>
      <sz val="8"/>
      <color indexed="8"/>
      <name val="Calibri"/>
      <family val="2"/>
    </font>
    <font>
      <sz val="8"/>
      <name val="Verdana"/>
      <family val="2"/>
    </font>
    <font>
      <sz val="11"/>
      <color theme="0"/>
      <name val="Calibri"/>
      <family val="2"/>
      <scheme val="minor"/>
    </font>
    <font>
      <sz val="11"/>
      <color theme="1"/>
      <name val="Calibri"/>
      <family val="2"/>
      <scheme val="minor"/>
    </font>
    <font>
      <sz val="11"/>
      <name val="Calibri"/>
      <family val="2"/>
      <scheme val="minor"/>
    </font>
    <font>
      <sz val="11"/>
      <color theme="1"/>
      <name val="Calibri"/>
      <family val="2"/>
    </font>
    <font>
      <b/>
      <sz val="12"/>
      <color theme="0"/>
      <name val="Calibri"/>
      <family val="2"/>
      <scheme val="minor"/>
    </font>
    <font>
      <sz val="12"/>
      <color theme="0"/>
      <name val="Calibri"/>
      <family val="2"/>
      <scheme val="minor"/>
    </font>
    <font>
      <b/>
      <sz val="11"/>
      <name val="Calibri"/>
      <family val="2"/>
      <scheme val="minor"/>
    </font>
    <font>
      <sz val="10"/>
      <color theme="0"/>
      <name val="Calibri"/>
      <family val="2"/>
      <scheme val="minor"/>
    </font>
    <font>
      <b/>
      <sz val="11"/>
      <color theme="0" tint="-4.9989318521683403E-2"/>
      <name val="Calibri"/>
      <family val="2"/>
      <scheme val="minor"/>
    </font>
    <font>
      <b/>
      <sz val="11"/>
      <color theme="5" tint="-0.249977111117893"/>
      <name val="Calibri"/>
      <family val="2"/>
      <scheme val="minor"/>
    </font>
    <font>
      <b/>
      <sz val="14"/>
      <color theme="0"/>
      <name val="Calibri"/>
      <family val="2"/>
      <scheme val="minor"/>
    </font>
    <font>
      <sz val="11"/>
      <color theme="0"/>
      <name val="Calibri"/>
      <family val="2"/>
    </font>
    <font>
      <sz val="11"/>
      <color indexed="8"/>
      <name val="Arial"/>
      <family val="2"/>
    </font>
    <font>
      <sz val="16"/>
      <color theme="0"/>
      <name val="Calibri"/>
      <family val="2"/>
    </font>
    <font>
      <sz val="12"/>
      <color theme="0"/>
      <name val="Calibri"/>
      <family val="2"/>
    </font>
    <font>
      <sz val="12"/>
      <color indexed="9"/>
      <name val="Calibri"/>
      <family val="2"/>
    </font>
    <font>
      <sz val="18"/>
      <color indexed="9"/>
      <name val="Calibri"/>
      <family val="2"/>
    </font>
    <font>
      <b/>
      <vertAlign val="subscript"/>
      <sz val="12"/>
      <color indexed="9"/>
      <name val="Calibri"/>
      <family val="2"/>
    </font>
    <font>
      <sz val="10"/>
      <color rgb="FF333333"/>
      <name val="Calibri"/>
      <family val="2"/>
    </font>
    <font>
      <b/>
      <sz val="11"/>
      <name val="Symbol"/>
      <family val="1"/>
      <charset val="2"/>
    </font>
    <font>
      <sz val="11"/>
      <color theme="0" tint="-4.9989318521683403E-2"/>
      <name val="Calibri"/>
      <family val="2"/>
      <scheme val="minor"/>
    </font>
    <font>
      <b/>
      <i/>
      <sz val="11"/>
      <color indexed="8"/>
      <name val="Calibri"/>
      <family val="2"/>
    </font>
    <font>
      <sz val="10"/>
      <color theme="0"/>
      <name val="Calibri"/>
      <family val="2"/>
    </font>
    <font>
      <b/>
      <sz val="12"/>
      <color rgb="FF58B527"/>
      <name val="Calibri"/>
      <family val="2"/>
    </font>
    <font>
      <i/>
      <sz val="10"/>
      <name val="Calibri"/>
      <family val="2"/>
    </font>
    <font>
      <sz val="11"/>
      <color theme="1"/>
      <name val="Arial"/>
      <family val="2"/>
    </font>
    <font>
      <sz val="11"/>
      <color indexed="8"/>
      <name val="Calibri"/>
      <family val="2"/>
      <scheme val="minor"/>
    </font>
    <font>
      <b/>
      <sz val="18"/>
      <color rgb="FF58B527"/>
      <name val="Calibri"/>
      <family val="2"/>
    </font>
    <font>
      <sz val="11"/>
      <color theme="2" tint="-0.249977111117893"/>
      <name val="Calibri"/>
      <family val="2"/>
    </font>
    <font>
      <sz val="16"/>
      <color theme="2" tint="-0.249977111117893"/>
      <name val="Calibri"/>
      <family val="2"/>
    </font>
    <font>
      <b/>
      <sz val="14"/>
      <color theme="0"/>
      <name val="Calibri"/>
      <family val="2"/>
    </font>
    <font>
      <sz val="20"/>
      <color indexed="9"/>
      <name val="Calibri"/>
      <family val="2"/>
    </font>
    <font>
      <sz val="8"/>
      <name val="Calibri"/>
      <family val="2"/>
    </font>
    <font>
      <u/>
      <sz val="8"/>
      <name val="Calibri"/>
      <family val="2"/>
    </font>
    <font>
      <vertAlign val="superscript"/>
      <sz val="11"/>
      <color indexed="9"/>
      <name val="Calibri"/>
      <family val="2"/>
    </font>
    <font>
      <i/>
      <sz val="11"/>
      <color indexed="8"/>
      <name val="Calibri"/>
      <family val="2"/>
    </font>
    <font>
      <i/>
      <sz val="12"/>
      <color indexed="8"/>
      <name val="Calibri"/>
      <family val="2"/>
    </font>
    <font>
      <i/>
      <sz val="10"/>
      <color indexed="8"/>
      <name val="Calibri"/>
      <family val="2"/>
    </font>
    <font>
      <b/>
      <sz val="11"/>
      <color rgb="FF58B527"/>
      <name val="Calibri"/>
      <family val="2"/>
    </font>
    <font>
      <b/>
      <sz val="11"/>
      <color indexed="50"/>
      <name val="Calibri"/>
      <family val="2"/>
    </font>
    <font>
      <vertAlign val="superscript"/>
      <sz val="10"/>
      <color rgb="FF333333"/>
      <name val="Calibri"/>
      <family val="2"/>
    </font>
    <font>
      <vertAlign val="subscript"/>
      <sz val="10"/>
      <color rgb="FF333333"/>
      <name val="Calibri"/>
      <family val="2"/>
    </font>
    <font>
      <vertAlign val="superscript"/>
      <sz val="10"/>
      <color rgb="FF000000"/>
      <name val="Calibri"/>
      <family val="2"/>
    </font>
  </fonts>
  <fills count="40">
    <fill>
      <patternFill patternType="none"/>
    </fill>
    <fill>
      <patternFill patternType="gray125"/>
    </fill>
    <fill>
      <patternFill patternType="solid">
        <fgColor indexed="36"/>
      </patternFill>
    </fill>
    <fill>
      <patternFill patternType="solid">
        <fgColor indexed="31"/>
        <bgColor indexed="64"/>
      </patternFill>
    </fill>
    <fill>
      <patternFill patternType="solid">
        <fgColor indexed="44"/>
        <bgColor indexed="64"/>
      </patternFill>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36"/>
        <bgColor indexed="64"/>
      </patternFill>
    </fill>
    <fill>
      <patternFill patternType="solid">
        <fgColor indexed="43"/>
        <bgColor indexed="64"/>
      </patternFill>
    </fill>
    <fill>
      <patternFill patternType="solid">
        <fgColor indexed="46"/>
        <bgColor indexed="64"/>
      </patternFill>
    </fill>
    <fill>
      <patternFill patternType="solid">
        <fgColor indexed="28"/>
        <bgColor indexed="64"/>
      </patternFill>
    </fill>
    <fill>
      <patternFill patternType="solid">
        <fgColor theme="7" tint="0.39997558519241921"/>
        <bgColor indexed="65"/>
      </patternFill>
    </fill>
    <fill>
      <patternFill patternType="solid">
        <fgColor theme="4"/>
        <bgColor indexed="64"/>
      </patternFill>
    </fill>
    <fill>
      <patternFill patternType="solid">
        <fgColor theme="5" tint="0.39997558519241921"/>
        <bgColor indexed="64"/>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632523"/>
        <bgColor indexed="64"/>
      </patternFill>
    </fill>
    <fill>
      <patternFill patternType="solid">
        <fgColor rgb="FFFFFF9B"/>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rgb="FF58B527"/>
        <bgColor indexed="64"/>
      </patternFill>
    </fill>
    <fill>
      <patternFill patternType="solid">
        <fgColor theme="0" tint="-0.14999847407452621"/>
        <bgColor indexed="64"/>
      </patternFill>
    </fill>
    <fill>
      <patternFill patternType="solid">
        <fgColor rgb="FF969696"/>
        <bgColor indexed="64"/>
      </patternFill>
    </fill>
    <fill>
      <patternFill patternType="solid">
        <fgColor rgb="FFFFC000"/>
        <bgColor indexed="64"/>
      </patternFill>
    </fill>
    <fill>
      <patternFill patternType="solid">
        <fgColor theme="5" tint="-0.249977111117893"/>
        <bgColor indexed="64"/>
      </patternFill>
    </fill>
    <fill>
      <patternFill patternType="solid">
        <fgColor rgb="FF6711FF"/>
        <bgColor indexed="64"/>
      </patternFill>
    </fill>
    <fill>
      <patternFill patternType="solid">
        <fgColor theme="2" tint="-0.249977111117893"/>
        <bgColor indexed="64"/>
      </patternFill>
    </fill>
    <fill>
      <patternFill patternType="solid">
        <fgColor rgb="FFFFFF00"/>
        <bgColor indexed="64"/>
      </patternFill>
    </fill>
    <fill>
      <patternFill patternType="solid">
        <fgColor rgb="FF4F81BD"/>
        <bgColor indexed="64"/>
      </patternFill>
    </fill>
  </fills>
  <borders count="233">
    <border>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right/>
      <top style="thin">
        <color indexed="55"/>
      </top>
      <bottom style="thin">
        <color indexed="55"/>
      </bottom>
      <diagonal/>
    </border>
    <border>
      <left/>
      <right/>
      <top style="thin">
        <color indexed="55"/>
      </top>
      <bottom/>
      <diagonal/>
    </border>
    <border>
      <left/>
      <right/>
      <top/>
      <bottom style="thin">
        <color indexed="55"/>
      </bottom>
      <diagonal/>
    </border>
    <border>
      <left/>
      <right style="thin">
        <color indexed="55"/>
      </right>
      <top style="thin">
        <color indexed="55"/>
      </top>
      <bottom style="thin">
        <color indexed="55"/>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3"/>
      </right>
      <top/>
      <bottom style="thin">
        <color indexed="22"/>
      </bottom>
      <diagonal/>
    </border>
    <border>
      <left style="thin">
        <color indexed="22"/>
      </left>
      <right style="thin">
        <color indexed="23"/>
      </right>
      <top style="thin">
        <color indexed="22"/>
      </top>
      <bottom style="thin">
        <color indexed="22"/>
      </bottom>
      <diagonal/>
    </border>
    <border>
      <left style="thin">
        <color indexed="22"/>
      </left>
      <right style="thin">
        <color indexed="23"/>
      </right>
      <top style="thin">
        <color indexed="22"/>
      </top>
      <bottom style="thin">
        <color indexed="23"/>
      </bottom>
      <diagonal/>
    </border>
    <border>
      <left style="thin">
        <color indexed="55"/>
      </left>
      <right/>
      <top style="thin">
        <color indexed="55"/>
      </top>
      <bottom/>
      <diagonal/>
    </border>
    <border>
      <left style="thin">
        <color indexed="55"/>
      </left>
      <right/>
      <top/>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diagonal/>
    </border>
    <border>
      <left/>
      <right style="thin">
        <color indexed="55"/>
      </right>
      <top/>
      <bottom/>
      <diagonal/>
    </border>
    <border>
      <left style="thin">
        <color indexed="22"/>
      </left>
      <right style="thin">
        <color indexed="55"/>
      </right>
      <top/>
      <bottom style="thin">
        <color indexed="55"/>
      </bottom>
      <diagonal/>
    </border>
    <border>
      <left/>
      <right/>
      <top style="thin">
        <color indexed="22"/>
      </top>
      <bottom/>
      <diagonal/>
    </border>
    <border>
      <left/>
      <right style="thin">
        <color indexed="22"/>
      </right>
      <top style="thin">
        <color indexed="22"/>
      </top>
      <bottom/>
      <diagonal/>
    </border>
    <border>
      <left/>
      <right style="thin">
        <color indexed="22"/>
      </right>
      <top/>
      <bottom style="thin">
        <color indexed="22"/>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55"/>
      </top>
      <bottom style="thin">
        <color indexed="23"/>
      </bottom>
      <diagonal/>
    </border>
    <border>
      <left style="thin">
        <color indexed="23"/>
      </left>
      <right style="thin">
        <color indexed="55"/>
      </right>
      <top style="thin">
        <color indexed="55"/>
      </top>
      <bottom style="thin">
        <color indexed="55"/>
      </bottom>
      <diagonal/>
    </border>
    <border>
      <left style="thin">
        <color indexed="23"/>
      </left>
      <right style="thin">
        <color indexed="55"/>
      </right>
      <top style="thin">
        <color indexed="55"/>
      </top>
      <bottom style="thin">
        <color indexed="23"/>
      </bottom>
      <diagonal/>
    </border>
    <border>
      <left/>
      <right style="thin">
        <color indexed="22"/>
      </right>
      <top style="thin">
        <color indexed="22"/>
      </top>
      <bottom style="thin">
        <color indexed="22"/>
      </bottom>
      <diagonal/>
    </border>
    <border>
      <left style="thin">
        <color indexed="55"/>
      </left>
      <right style="thin">
        <color indexed="22"/>
      </right>
      <top style="thin">
        <color indexed="22"/>
      </top>
      <bottom style="thin">
        <color indexed="22"/>
      </bottom>
      <diagonal/>
    </border>
    <border>
      <left/>
      <right style="thin">
        <color indexed="55"/>
      </right>
      <top style="thin">
        <color indexed="22"/>
      </top>
      <bottom style="thin">
        <color indexed="22"/>
      </bottom>
      <diagonal/>
    </border>
    <border>
      <left style="thin">
        <color indexed="55"/>
      </left>
      <right style="thin">
        <color indexed="22"/>
      </right>
      <top style="thin">
        <color indexed="22"/>
      </top>
      <bottom style="thin">
        <color indexed="55"/>
      </bottom>
      <diagonal/>
    </border>
    <border>
      <left style="thin">
        <color indexed="22"/>
      </left>
      <right style="thin">
        <color indexed="22"/>
      </right>
      <top style="thin">
        <color indexed="22"/>
      </top>
      <bottom style="thin">
        <color indexed="55"/>
      </bottom>
      <diagonal/>
    </border>
    <border>
      <left style="thin">
        <color indexed="22"/>
      </left>
      <right/>
      <top style="thin">
        <color indexed="22"/>
      </top>
      <bottom style="thin">
        <color indexed="55"/>
      </bottom>
      <diagonal/>
    </border>
    <border>
      <left style="thin">
        <color indexed="55"/>
      </left>
      <right style="thin">
        <color indexed="23"/>
      </right>
      <top style="thin">
        <color indexed="55"/>
      </top>
      <bottom style="thin">
        <color indexed="55"/>
      </bottom>
      <diagonal/>
    </border>
    <border>
      <left style="thin">
        <color indexed="9"/>
      </left>
      <right style="thin">
        <color indexed="22"/>
      </right>
      <top style="thin">
        <color indexed="23"/>
      </top>
      <bottom style="thin">
        <color indexed="23"/>
      </bottom>
      <diagonal/>
    </border>
    <border>
      <left style="thin">
        <color indexed="22"/>
      </left>
      <right style="thin">
        <color indexed="22"/>
      </right>
      <top style="thin">
        <color indexed="23"/>
      </top>
      <bottom style="thin">
        <color indexed="23"/>
      </bottom>
      <diagonal/>
    </border>
    <border>
      <left style="thin">
        <color indexed="55"/>
      </left>
      <right style="thin">
        <color indexed="22"/>
      </right>
      <top/>
      <bottom style="thin">
        <color indexed="55"/>
      </bottom>
      <diagonal/>
    </border>
    <border>
      <left style="thin">
        <color indexed="22"/>
      </left>
      <right style="thin">
        <color indexed="55"/>
      </right>
      <top style="thin">
        <color indexed="22"/>
      </top>
      <bottom style="thin">
        <color indexed="22"/>
      </bottom>
      <diagonal/>
    </border>
    <border>
      <left style="thin">
        <color indexed="22"/>
      </left>
      <right/>
      <top style="thin">
        <color indexed="55"/>
      </top>
      <bottom style="thin">
        <color indexed="22"/>
      </bottom>
      <diagonal/>
    </border>
    <border>
      <left/>
      <right style="thin">
        <color indexed="22"/>
      </right>
      <top style="thin">
        <color indexed="55"/>
      </top>
      <bottom style="thin">
        <color indexed="22"/>
      </bottom>
      <diagonal/>
    </border>
    <border>
      <left/>
      <right style="thin">
        <color indexed="22"/>
      </right>
      <top style="thin">
        <color indexed="22"/>
      </top>
      <bottom style="thin">
        <color indexed="55"/>
      </bottom>
      <diagonal/>
    </border>
    <border>
      <left style="thin">
        <color indexed="23"/>
      </left>
      <right style="thin">
        <color indexed="22"/>
      </right>
      <top style="thin">
        <color indexed="22"/>
      </top>
      <bottom style="thin">
        <color indexed="22"/>
      </bottom>
      <diagonal/>
    </border>
    <border>
      <left style="thin">
        <color indexed="23"/>
      </left>
      <right style="thin">
        <color indexed="22"/>
      </right>
      <top style="thin">
        <color indexed="22"/>
      </top>
      <bottom style="thin">
        <color indexed="23"/>
      </bottom>
      <diagonal/>
    </border>
    <border>
      <left style="thin">
        <color indexed="55"/>
      </left>
      <right style="thin">
        <color indexed="22"/>
      </right>
      <top style="thin">
        <color indexed="55"/>
      </top>
      <bottom style="thin">
        <color indexed="22"/>
      </bottom>
      <diagonal/>
    </border>
    <border>
      <left style="thin">
        <color indexed="55"/>
      </left>
      <right/>
      <top style="thin">
        <color indexed="55"/>
      </top>
      <bottom style="thin">
        <color indexed="22"/>
      </bottom>
      <diagonal/>
    </border>
    <border>
      <left/>
      <right style="thin">
        <color indexed="55"/>
      </right>
      <top style="thin">
        <color indexed="55"/>
      </top>
      <bottom style="thin">
        <color indexed="22"/>
      </bottom>
      <diagonal/>
    </border>
    <border>
      <left style="thin">
        <color indexed="55"/>
      </left>
      <right/>
      <top style="thin">
        <color indexed="22"/>
      </top>
      <bottom style="thin">
        <color indexed="55"/>
      </bottom>
      <diagonal/>
    </border>
    <border>
      <left/>
      <right style="thin">
        <color indexed="55"/>
      </right>
      <top style="thin">
        <color indexed="22"/>
      </top>
      <bottom style="thin">
        <color indexed="55"/>
      </bottom>
      <diagonal/>
    </border>
    <border>
      <left style="thin">
        <color indexed="22"/>
      </left>
      <right style="thin">
        <color indexed="23"/>
      </right>
      <top style="thin">
        <color indexed="23"/>
      </top>
      <bottom style="thin">
        <color indexed="23"/>
      </bottom>
      <diagonal/>
    </border>
    <border>
      <left style="thin">
        <color indexed="22"/>
      </left>
      <right style="thin">
        <color indexed="55"/>
      </right>
      <top style="thin">
        <color indexed="22"/>
      </top>
      <bottom style="thin">
        <color indexed="55"/>
      </bottom>
      <diagonal/>
    </border>
    <border>
      <left/>
      <right/>
      <top style="thin">
        <color indexed="55"/>
      </top>
      <bottom style="thin">
        <color indexed="22"/>
      </bottom>
      <diagonal/>
    </border>
    <border>
      <left/>
      <right/>
      <top style="thin">
        <color indexed="22"/>
      </top>
      <bottom style="thin">
        <color indexed="55"/>
      </bottom>
      <diagonal/>
    </border>
    <border>
      <left/>
      <right style="thin">
        <color indexed="22"/>
      </right>
      <top/>
      <bottom style="thin">
        <color indexed="55"/>
      </bottom>
      <diagonal/>
    </border>
    <border>
      <left style="thin">
        <color indexed="23"/>
      </left>
      <right style="thin">
        <color indexed="55"/>
      </right>
      <top/>
      <bottom/>
      <diagonal/>
    </border>
    <border>
      <left style="thin">
        <color indexed="55"/>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style="thin">
        <color indexed="23"/>
      </top>
      <bottom style="thin">
        <color indexed="22"/>
      </bottom>
      <diagonal/>
    </border>
    <border>
      <left style="thin">
        <color indexed="22"/>
      </left>
      <right style="thin">
        <color indexed="9"/>
      </right>
      <top style="thin">
        <color indexed="23"/>
      </top>
      <bottom style="thin">
        <color indexed="23"/>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23"/>
      </left>
      <right/>
      <top style="thin">
        <color indexed="23"/>
      </top>
      <bottom style="thin">
        <color indexed="22"/>
      </bottom>
      <diagonal/>
    </border>
    <border>
      <left style="thin">
        <color indexed="23"/>
      </left>
      <right/>
      <top style="thin">
        <color indexed="23"/>
      </top>
      <bottom style="thin">
        <color indexed="23"/>
      </bottom>
      <diagonal/>
    </border>
    <border>
      <left/>
      <right style="thin">
        <color indexed="9"/>
      </right>
      <top style="thin">
        <color indexed="23"/>
      </top>
      <bottom style="thin">
        <color indexed="23"/>
      </bottom>
      <diagonal/>
    </border>
    <border>
      <left/>
      <right style="thick">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indexed="64"/>
      </bottom>
      <diagonal/>
    </border>
    <border>
      <left/>
      <right/>
      <top style="thick">
        <color indexed="64"/>
      </top>
      <bottom/>
      <diagonal/>
    </border>
    <border>
      <left/>
      <right style="thick">
        <color indexed="64"/>
      </right>
      <top/>
      <bottom style="thin">
        <color indexed="64"/>
      </bottom>
      <diagonal/>
    </border>
    <border>
      <left style="medium">
        <color indexed="64"/>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medium">
        <color indexed="64"/>
      </left>
      <right/>
      <top style="medium">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thin">
        <color indexed="55"/>
      </left>
      <right/>
      <top style="thin">
        <color indexed="55"/>
      </top>
      <bottom style="thin">
        <color indexed="23"/>
      </bottom>
      <diagonal/>
    </border>
    <border>
      <left style="thin">
        <color indexed="22"/>
      </left>
      <right style="thin">
        <color theme="0" tint="-0.249977111117893"/>
      </right>
      <top style="thin">
        <color indexed="22"/>
      </top>
      <bottom style="thin">
        <color indexed="22"/>
      </bottom>
      <diagonal/>
    </border>
    <border>
      <left style="thin">
        <color theme="0" tint="-0.249977111117893"/>
      </left>
      <right style="thin">
        <color indexed="22"/>
      </right>
      <top style="thin">
        <color indexed="22"/>
      </top>
      <bottom style="thin">
        <color indexed="22"/>
      </bottom>
      <diagonal/>
    </border>
    <border>
      <left style="thin">
        <color theme="0" tint="-0.34998626667073579"/>
      </left>
      <right/>
      <top/>
      <bottom/>
      <diagonal/>
    </border>
    <border>
      <left/>
      <right/>
      <top style="thin">
        <color indexed="23"/>
      </top>
      <bottom style="thin">
        <color indexed="22"/>
      </bottom>
      <diagonal/>
    </border>
    <border>
      <left/>
      <right/>
      <top style="thin">
        <color indexed="55"/>
      </top>
      <bottom style="thin">
        <color theme="0" tint="-0.499984740745262"/>
      </bottom>
      <diagonal/>
    </border>
    <border>
      <left style="thin">
        <color indexed="55"/>
      </left>
      <right/>
      <top/>
      <bottom style="thin">
        <color theme="0" tint="-0.499984740745262"/>
      </bottom>
      <diagonal/>
    </border>
    <border>
      <left/>
      <right style="thin">
        <color indexed="55"/>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thin">
        <color indexed="22"/>
      </left>
      <right style="thin">
        <color theme="0" tint="-0.499984740745262"/>
      </right>
      <top/>
      <bottom style="thin">
        <color indexed="22"/>
      </bottom>
      <diagonal/>
    </border>
    <border>
      <left/>
      <right style="thin">
        <color theme="0" tint="-0.499984740745262"/>
      </right>
      <top/>
      <bottom/>
      <diagonal/>
    </border>
    <border>
      <left style="thin">
        <color theme="0" tint="-0.499984740745262"/>
      </left>
      <right style="thin">
        <color indexed="22"/>
      </right>
      <top/>
      <bottom style="thin">
        <color indexed="22"/>
      </bottom>
      <diagonal/>
    </border>
    <border>
      <left style="thin">
        <color theme="0" tint="-0.499984740745262"/>
      </left>
      <right/>
      <top style="thin">
        <color theme="0" tint="-0.499984740745262"/>
      </top>
      <bottom style="thin">
        <color indexed="55"/>
      </bottom>
      <diagonal/>
    </border>
    <border>
      <left/>
      <right style="thin">
        <color theme="0" tint="-0.499984740745262"/>
      </right>
      <top style="thin">
        <color theme="0" tint="-0.499984740745262"/>
      </top>
      <bottom style="thin">
        <color indexed="55"/>
      </bottom>
      <diagonal/>
    </border>
    <border>
      <left/>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22"/>
      </left>
      <right style="thin">
        <color theme="0" tint="-0.499984740745262"/>
      </right>
      <top style="thin">
        <color indexed="55"/>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2"/>
      </top>
      <bottom style="thin">
        <color theme="0" tint="-0.499984740745262"/>
      </bottom>
      <diagonal/>
    </border>
    <border>
      <left/>
      <right style="thin">
        <color theme="0" tint="-0.499984740745262"/>
      </right>
      <top style="thin">
        <color indexed="22"/>
      </top>
      <bottom style="thin">
        <color theme="0" tint="-0.499984740745262"/>
      </bottom>
      <diagonal/>
    </border>
    <border>
      <left style="thin">
        <color theme="0" tint="-0.499984740745262"/>
      </left>
      <right style="thin">
        <color indexed="22"/>
      </right>
      <top style="thin">
        <color indexed="55"/>
      </top>
      <bottom/>
      <diagonal/>
    </border>
    <border>
      <left style="thin">
        <color theme="0" tint="-0.499984740745262"/>
      </left>
      <right style="thin">
        <color indexed="22"/>
      </right>
      <top style="thin">
        <color theme="0" tint="-0.499984740745262"/>
      </top>
      <bottom style="thin">
        <color indexed="22"/>
      </bottom>
      <diagonal/>
    </border>
    <border>
      <left style="thin">
        <color indexed="22"/>
      </left>
      <right style="thin">
        <color theme="0" tint="-0.499984740745262"/>
      </right>
      <top style="thin">
        <color theme="0" tint="-0.499984740745262"/>
      </top>
      <bottom style="thin">
        <color indexed="22"/>
      </bottom>
      <diagonal/>
    </border>
    <border>
      <left style="thin">
        <color theme="0" tint="-0.499984740745262"/>
      </left>
      <right style="thin">
        <color indexed="22"/>
      </right>
      <top style="thin">
        <color indexed="55"/>
      </top>
      <bottom style="thin">
        <color theme="0" tint="-0.499984740745262"/>
      </bottom>
      <diagonal/>
    </border>
    <border>
      <left style="thin">
        <color indexed="22"/>
      </left>
      <right style="thin">
        <color theme="0" tint="-0.499984740745262"/>
      </right>
      <top style="thin">
        <color indexed="55"/>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bottom style="medium">
        <color indexed="64"/>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right style="thin">
        <color theme="0" tint="-0.34998626667073579"/>
      </right>
      <top style="medium">
        <color theme="0" tint="-0.34998626667073579"/>
      </top>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top style="medium">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top style="thin">
        <color theme="1" tint="0.499984740745262"/>
      </top>
      <bottom/>
      <diagonal/>
    </border>
    <border>
      <left style="thin">
        <color indexed="55"/>
      </left>
      <right/>
      <top style="thin">
        <color theme="0" tint="-0.499984740745262"/>
      </top>
      <bottom style="thin">
        <color indexed="55"/>
      </bottom>
      <diagonal/>
    </border>
    <border>
      <left/>
      <right/>
      <top style="thin">
        <color theme="0" tint="-0.499984740745262"/>
      </top>
      <bottom style="thin">
        <color indexed="55"/>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499984740745262"/>
      </right>
      <top style="medium">
        <color theme="0" tint="-0.34998626667073579"/>
      </top>
      <bottom style="thin">
        <color theme="0" tint="-0.499984740745262"/>
      </bottom>
      <diagonal/>
    </border>
    <border>
      <left style="thin">
        <color theme="0" tint="-0.499984740745262"/>
      </left>
      <right style="medium">
        <color theme="0" tint="-0.34998626667073579"/>
      </right>
      <top style="medium">
        <color theme="0" tint="-0.34998626667073579"/>
      </top>
      <bottom style="thin">
        <color theme="0" tint="-0.499984740745262"/>
      </bottom>
      <diagonal/>
    </border>
    <border>
      <left style="medium">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34998626667073579"/>
      </right>
      <top style="thin">
        <color theme="0" tint="-0.499984740745262"/>
      </top>
      <bottom style="thin">
        <color theme="0" tint="-0.499984740745262"/>
      </bottom>
      <diagonal/>
    </border>
    <border>
      <left style="medium">
        <color theme="0" tint="-0.34998626667073579"/>
      </left>
      <right style="thin">
        <color theme="0" tint="-0.499984740745262"/>
      </right>
      <top style="thin">
        <color theme="0" tint="-0.499984740745262"/>
      </top>
      <bottom style="medium">
        <color theme="0" tint="-0.34998626667073579"/>
      </bottom>
      <diagonal/>
    </border>
    <border>
      <left style="thin">
        <color theme="0" tint="-0.499984740745262"/>
      </left>
      <right style="medium">
        <color theme="0" tint="-0.34998626667073579"/>
      </right>
      <top style="thin">
        <color theme="0" tint="-0.499984740745262"/>
      </top>
      <bottom style="medium">
        <color theme="0" tint="-0.34998626667073579"/>
      </bottom>
      <diagonal/>
    </border>
    <border>
      <left/>
      <right style="thin">
        <color indexed="55"/>
      </right>
      <top style="thin">
        <color theme="0" tint="-0.499984740745262"/>
      </top>
      <bottom style="thin">
        <color indexed="55"/>
      </bottom>
      <diagonal/>
    </border>
    <border>
      <left style="thin">
        <color theme="0" tint="-0.499984740745262"/>
      </left>
      <right/>
      <top style="thin">
        <color theme="0" tint="-0.34998626667073579"/>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s>
  <cellStyleXfs count="5">
    <xf numFmtId="0" fontId="0" fillId="0" borderId="0"/>
    <xf numFmtId="0" fontId="30" fillId="2" borderId="0" applyNumberFormat="0" applyBorder="0" applyAlignment="0" applyProtection="0"/>
    <xf numFmtId="9" fontId="29" fillId="0" borderId="0" applyFont="0" applyFill="0" applyBorder="0" applyAlignment="0" applyProtection="0"/>
    <xf numFmtId="0" fontId="71" fillId="13" borderId="0" applyNumberFormat="0" applyBorder="0" applyAlignment="0" applyProtection="0"/>
    <xf numFmtId="0" fontId="72" fillId="0" borderId="0"/>
  </cellStyleXfs>
  <cellXfs count="693">
    <xf numFmtId="0" fontId="0" fillId="0" borderId="0" xfId="0"/>
    <xf numFmtId="0" fontId="0" fillId="0" borderId="0" xfId="0" applyAlignment="1">
      <alignment wrapText="1"/>
    </xf>
    <xf numFmtId="0" fontId="0" fillId="0" borderId="10" xfId="0" applyBorder="1"/>
    <xf numFmtId="0" fontId="0" fillId="5" borderId="0" xfId="0" applyFill="1"/>
    <xf numFmtId="0" fontId="32" fillId="6" borderId="0" xfId="0" applyFont="1" applyFill="1"/>
    <xf numFmtId="0" fontId="40" fillId="6" borderId="0" xfId="0" applyFont="1" applyFill="1" applyAlignment="1">
      <alignment horizontal="left" vertical="center"/>
    </xf>
    <xf numFmtId="0" fontId="0" fillId="6" borderId="0" xfId="0" applyFill="1"/>
    <xf numFmtId="0" fontId="38" fillId="6" borderId="0" xfId="0" applyFont="1" applyFill="1"/>
    <xf numFmtId="0" fontId="38" fillId="7" borderId="15" xfId="0" applyFont="1" applyFill="1" applyBorder="1" applyAlignment="1">
      <alignment horizontal="center" vertical="center" wrapText="1"/>
    </xf>
    <xf numFmtId="0" fontId="39" fillId="6" borderId="0" xfId="0" applyFont="1" applyFill="1" applyAlignment="1">
      <alignment horizontal="center" wrapText="1"/>
    </xf>
    <xf numFmtId="0" fontId="38" fillId="7" borderId="15" xfId="0" applyFont="1" applyFill="1" applyBorder="1" applyAlignment="1">
      <alignment horizontal="center" wrapText="1"/>
    </xf>
    <xf numFmtId="164" fontId="38" fillId="7" borderId="15" xfId="0" applyNumberFormat="1" applyFont="1" applyFill="1" applyBorder="1" applyAlignment="1">
      <alignment horizontal="center"/>
    </xf>
    <xf numFmtId="164" fontId="41" fillId="7" borderId="15" xfId="0" applyNumberFormat="1" applyFont="1" applyFill="1" applyBorder="1" applyAlignment="1">
      <alignment horizontal="center"/>
    </xf>
    <xf numFmtId="0" fontId="42" fillId="6" borderId="0" xfId="0" applyFont="1" applyFill="1" applyAlignment="1">
      <alignment horizontal="center" wrapText="1"/>
    </xf>
    <xf numFmtId="0" fontId="43" fillId="3" borderId="16" xfId="0" applyFont="1" applyFill="1" applyBorder="1" applyAlignment="1">
      <alignment horizontal="center"/>
    </xf>
    <xf numFmtId="0" fontId="43" fillId="3" borderId="16" xfId="0" applyFont="1" applyFill="1" applyBorder="1" applyAlignment="1">
      <alignment horizontal="center" vertical="center"/>
    </xf>
    <xf numFmtId="0" fontId="44" fillId="6" borderId="0" xfId="0" applyFont="1" applyFill="1"/>
    <xf numFmtId="0" fontId="45" fillId="6" borderId="17" xfId="0" applyFont="1" applyFill="1" applyBorder="1" applyAlignment="1">
      <alignment vertical="center" wrapText="1"/>
    </xf>
    <xf numFmtId="9" fontId="38" fillId="7" borderId="15" xfId="0" applyNumberFormat="1" applyFont="1" applyFill="1" applyBorder="1" applyAlignment="1">
      <alignment horizontal="center" vertical="center"/>
    </xf>
    <xf numFmtId="0" fontId="45" fillId="6" borderId="0" xfId="0" applyFont="1" applyFill="1" applyAlignment="1">
      <alignment vertical="top" wrapText="1"/>
    </xf>
    <xf numFmtId="0" fontId="46" fillId="7" borderId="0" xfId="0" applyFont="1" applyFill="1"/>
    <xf numFmtId="0" fontId="0" fillId="7" borderId="0" xfId="0" applyFill="1"/>
    <xf numFmtId="0" fontId="40" fillId="7" borderId="0" xfId="0" applyFont="1" applyFill="1" applyAlignment="1">
      <alignment horizontal="left" vertical="center"/>
    </xf>
    <xf numFmtId="0" fontId="38" fillId="7" borderId="16" xfId="0" applyFont="1" applyFill="1" applyBorder="1" applyAlignment="1">
      <alignment horizontal="center" vertical="center" wrapText="1"/>
    </xf>
    <xf numFmtId="0" fontId="47" fillId="6" borderId="0" xfId="0" applyFont="1" applyFill="1"/>
    <xf numFmtId="0" fontId="45" fillId="6" borderId="17" xfId="0" applyFont="1" applyFill="1" applyBorder="1" applyAlignment="1">
      <alignment vertical="top" wrapText="1"/>
    </xf>
    <xf numFmtId="0" fontId="39" fillId="6" borderId="0" xfId="0" applyFont="1" applyFill="1"/>
    <xf numFmtId="0" fontId="38" fillId="0" borderId="18" xfId="0" applyFont="1" applyBorder="1" applyAlignment="1">
      <alignment vertical="center" wrapText="1"/>
    </xf>
    <xf numFmtId="0" fontId="52" fillId="6" borderId="0" xfId="0" applyFont="1" applyFill="1"/>
    <xf numFmtId="0" fontId="0" fillId="17" borderId="0" xfId="0" applyFill="1" applyAlignment="1">
      <alignment wrapText="1"/>
    </xf>
    <xf numFmtId="0" fontId="76" fillId="19" borderId="81" xfId="3" applyFont="1" applyFill="1" applyBorder="1" applyAlignment="1">
      <alignment vertical="center"/>
    </xf>
    <xf numFmtId="0" fontId="71" fillId="19" borderId="4" xfId="4" applyFont="1" applyFill="1" applyBorder="1" applyAlignment="1">
      <alignment horizontal="center" vertical="center" wrapText="1"/>
    </xf>
    <xf numFmtId="0" fontId="77" fillId="16" borderId="5" xfId="4" applyFont="1" applyFill="1" applyBorder="1" applyAlignment="1">
      <alignment horizontal="center" vertical="center" wrapText="1"/>
    </xf>
    <xf numFmtId="0" fontId="73" fillId="16" borderId="2" xfId="4" applyFont="1" applyFill="1" applyBorder="1" applyAlignment="1">
      <alignment horizontal="center" vertical="center" wrapText="1"/>
    </xf>
    <xf numFmtId="0" fontId="77" fillId="16" borderId="9" xfId="4" applyFont="1" applyFill="1" applyBorder="1" applyAlignment="1">
      <alignment horizontal="center" vertical="center" wrapText="1"/>
    </xf>
    <xf numFmtId="0" fontId="73" fillId="16" borderId="3" xfId="4" applyFont="1" applyFill="1" applyBorder="1" applyAlignment="1">
      <alignment horizontal="center" vertical="center" wrapText="1"/>
    </xf>
    <xf numFmtId="0" fontId="0" fillId="17" borderId="0" xfId="0" applyFill="1"/>
    <xf numFmtId="0" fontId="0" fillId="22" borderId="11" xfId="0" applyFill="1" applyBorder="1" applyAlignment="1">
      <alignment vertical="center"/>
    </xf>
    <xf numFmtId="0" fontId="0" fillId="22" borderId="12" xfId="0" applyFill="1" applyBorder="1" applyAlignment="1">
      <alignment vertical="center"/>
    </xf>
    <xf numFmtId="0" fontId="0" fillId="22" borderId="85" xfId="0" applyFill="1" applyBorder="1" applyAlignment="1">
      <alignment vertical="center"/>
    </xf>
    <xf numFmtId="0" fontId="0" fillId="22" borderId="82" xfId="0" applyFill="1" applyBorder="1" applyAlignment="1">
      <alignment vertical="center"/>
    </xf>
    <xf numFmtId="0" fontId="73" fillId="22" borderId="79" xfId="0" applyFont="1" applyFill="1" applyBorder="1"/>
    <xf numFmtId="0" fontId="0" fillId="22" borderId="84" xfId="0" applyFill="1" applyBorder="1"/>
    <xf numFmtId="0" fontId="0" fillId="22" borderId="80" xfId="0" applyFill="1" applyBorder="1"/>
    <xf numFmtId="0" fontId="0" fillId="21" borderId="11" xfId="0" applyFill="1" applyBorder="1"/>
    <xf numFmtId="0" fontId="73" fillId="16" borderId="86" xfId="0" applyFont="1" applyFill="1" applyBorder="1"/>
    <xf numFmtId="0" fontId="73" fillId="16" borderId="88" xfId="0" applyFont="1" applyFill="1" applyBorder="1"/>
    <xf numFmtId="0" fontId="73" fillId="16" borderId="9" xfId="0" applyFont="1" applyFill="1" applyBorder="1"/>
    <xf numFmtId="0" fontId="73" fillId="16" borderId="3" xfId="0" applyFont="1" applyFill="1" applyBorder="1"/>
    <xf numFmtId="0" fontId="77" fillId="16" borderId="5" xfId="4" applyFont="1" applyFill="1" applyBorder="1" applyAlignment="1">
      <alignment wrapText="1"/>
    </xf>
    <xf numFmtId="0" fontId="73" fillId="16" borderId="2" xfId="4" applyFont="1" applyFill="1" applyBorder="1"/>
    <xf numFmtId="0" fontId="80" fillId="0" borderId="75" xfId="0" applyFont="1" applyBorder="1"/>
    <xf numFmtId="0" fontId="80" fillId="0" borderId="77" xfId="0" applyFont="1" applyBorder="1"/>
    <xf numFmtId="0" fontId="81" fillId="26" borderId="85" xfId="0" applyFont="1" applyFill="1" applyBorder="1"/>
    <xf numFmtId="0" fontId="81" fillId="26" borderId="92" xfId="0" applyFont="1" applyFill="1" applyBorder="1"/>
    <xf numFmtId="0" fontId="77" fillId="16" borderId="9" xfId="4" applyFont="1" applyFill="1" applyBorder="1" applyAlignment="1">
      <alignment wrapText="1"/>
    </xf>
    <xf numFmtId="0" fontId="73" fillId="16" borderId="3" xfId="4" applyFont="1" applyFill="1" applyBorder="1"/>
    <xf numFmtId="0" fontId="0" fillId="27" borderId="0" xfId="0" applyFill="1"/>
    <xf numFmtId="0" fontId="0" fillId="21" borderId="102" xfId="0" applyFill="1" applyBorder="1"/>
    <xf numFmtId="0" fontId="0" fillId="22" borderId="103" xfId="0" applyFill="1" applyBorder="1"/>
    <xf numFmtId="2" fontId="0" fillId="0" borderId="86" xfId="0" applyNumberFormat="1" applyBorder="1"/>
    <xf numFmtId="2" fontId="0" fillId="0" borderId="87" xfId="0" applyNumberFormat="1" applyBorder="1"/>
    <xf numFmtId="2" fontId="0" fillId="0" borderId="90" xfId="0" applyNumberFormat="1" applyBorder="1"/>
    <xf numFmtId="2" fontId="0" fillId="0" borderId="0" xfId="0" applyNumberFormat="1"/>
    <xf numFmtId="2" fontId="0" fillId="0" borderId="75" xfId="0" applyNumberFormat="1" applyBorder="1" applyAlignment="1">
      <alignment wrapText="1"/>
    </xf>
    <xf numFmtId="2" fontId="0" fillId="0" borderId="91" xfId="0" applyNumberFormat="1" applyBorder="1"/>
    <xf numFmtId="0" fontId="0" fillId="28" borderId="0" xfId="0" applyFill="1" applyAlignment="1">
      <alignment horizontal="center" vertical="center"/>
    </xf>
    <xf numFmtId="0" fontId="0" fillId="28" borderId="0" xfId="0" applyFill="1"/>
    <xf numFmtId="0" fontId="0" fillId="16" borderId="0" xfId="0" applyFill="1"/>
    <xf numFmtId="0" fontId="0" fillId="28" borderId="1" xfId="0" applyFill="1" applyBorder="1"/>
    <xf numFmtId="0" fontId="0" fillId="28" borderId="104" xfId="0" applyFill="1" applyBorder="1"/>
    <xf numFmtId="0" fontId="0" fillId="28" borderId="105" xfId="0" applyFill="1" applyBorder="1"/>
    <xf numFmtId="0" fontId="0" fillId="28" borderId="100" xfId="0" applyFill="1" applyBorder="1" applyAlignment="1">
      <alignment horizontal="center" vertical="center"/>
    </xf>
    <xf numFmtId="0" fontId="0" fillId="16" borderId="0" xfId="0" applyFill="1" applyAlignment="1">
      <alignment horizontal="center" vertical="center"/>
    </xf>
    <xf numFmtId="0" fontId="0" fillId="0" borderId="0" xfId="0" applyAlignment="1">
      <alignment horizontal="center" vertical="center"/>
    </xf>
    <xf numFmtId="0" fontId="34" fillId="27" borderId="0" xfId="0" applyFont="1" applyFill="1"/>
    <xf numFmtId="0" fontId="0" fillId="27" borderId="0" xfId="0" applyFill="1" applyAlignment="1">
      <alignment horizontal="center" vertical="center"/>
    </xf>
    <xf numFmtId="0" fontId="0" fillId="17" borderId="0" xfId="0" applyFill="1" applyAlignment="1">
      <alignment horizontal="center" vertical="center"/>
    </xf>
    <xf numFmtId="1" fontId="0" fillId="16" borderId="0" xfId="0" applyNumberFormat="1" applyFill="1" applyAlignment="1">
      <alignment horizontal="center" vertical="center"/>
    </xf>
    <xf numFmtId="165" fontId="0" fillId="16" borderId="0" xfId="0" applyNumberFormat="1" applyFill="1" applyAlignment="1">
      <alignment horizontal="center" vertical="center"/>
    </xf>
    <xf numFmtId="0" fontId="0" fillId="29" borderId="1" xfId="0" applyFill="1" applyBorder="1"/>
    <xf numFmtId="0" fontId="0" fillId="28" borderId="95" xfId="0" applyFill="1" applyBorder="1"/>
    <xf numFmtId="0" fontId="0" fillId="28" borderId="108" xfId="0" applyFill="1" applyBorder="1"/>
    <xf numFmtId="0" fontId="0" fillId="28" borderId="109" xfId="0" applyFill="1" applyBorder="1"/>
    <xf numFmtId="0" fontId="0" fillId="28" borderId="110" xfId="0" applyFill="1" applyBorder="1"/>
    <xf numFmtId="0" fontId="0" fillId="27" borderId="107" xfId="0" applyFill="1" applyBorder="1"/>
    <xf numFmtId="0" fontId="0" fillId="28" borderId="101" xfId="0" applyFill="1" applyBorder="1"/>
    <xf numFmtId="0" fontId="0" fillId="29" borderId="103" xfId="0" applyFill="1" applyBorder="1"/>
    <xf numFmtId="0" fontId="0" fillId="29" borderId="111" xfId="0" applyFill="1" applyBorder="1"/>
    <xf numFmtId="0" fontId="0" fillId="28" borderId="103" xfId="0" applyFill="1" applyBorder="1"/>
    <xf numFmtId="0" fontId="0" fillId="28" borderId="112" xfId="0" applyFill="1" applyBorder="1"/>
    <xf numFmtId="0" fontId="0" fillId="28" borderId="113" xfId="0" applyFill="1" applyBorder="1"/>
    <xf numFmtId="0" fontId="0" fillId="28" borderId="75" xfId="0" applyFill="1" applyBorder="1" applyAlignment="1">
      <alignment horizontal="center" vertical="center"/>
    </xf>
    <xf numFmtId="0" fontId="0" fillId="28" borderId="76" xfId="0" applyFill="1" applyBorder="1" applyAlignment="1">
      <alignment horizontal="center" vertical="center"/>
    </xf>
    <xf numFmtId="0" fontId="0" fillId="28" borderId="77" xfId="0" applyFill="1" applyBorder="1" applyAlignment="1">
      <alignment horizontal="center" vertical="center"/>
    </xf>
    <xf numFmtId="0" fontId="0" fillId="28" borderId="1" xfId="0" applyFill="1" applyBorder="1" applyAlignment="1">
      <alignment horizontal="center" vertical="center"/>
    </xf>
    <xf numFmtId="0" fontId="0" fillId="28" borderId="104" xfId="0" applyFill="1" applyBorder="1" applyAlignment="1">
      <alignment horizontal="center" vertical="center"/>
    </xf>
    <xf numFmtId="0" fontId="0" fillId="28" borderId="105" xfId="0" applyFill="1" applyBorder="1" applyAlignment="1">
      <alignment horizontal="center" vertical="center"/>
    </xf>
    <xf numFmtId="0" fontId="0" fillId="28" borderId="13" xfId="0" applyFill="1" applyBorder="1"/>
    <xf numFmtId="0" fontId="0" fillId="28" borderId="115" xfId="0" applyFill="1" applyBorder="1"/>
    <xf numFmtId="0" fontId="0" fillId="28" borderId="116" xfId="0" applyFill="1" applyBorder="1"/>
    <xf numFmtId="0" fontId="0" fillId="28" borderId="117" xfId="0" applyFill="1" applyBorder="1"/>
    <xf numFmtId="0" fontId="0" fillId="28" borderId="14" xfId="0" applyFill="1" applyBorder="1"/>
    <xf numFmtId="0" fontId="0" fillId="28" borderId="118" xfId="0" applyFill="1" applyBorder="1"/>
    <xf numFmtId="0" fontId="0" fillId="29" borderId="75" xfId="0" applyFill="1" applyBorder="1"/>
    <xf numFmtId="0" fontId="0" fillId="28" borderId="94" xfId="0" applyFill="1" applyBorder="1"/>
    <xf numFmtId="0" fontId="0" fillId="28" borderId="119" xfId="0" applyFill="1" applyBorder="1"/>
    <xf numFmtId="0" fontId="0" fillId="28" borderId="120" xfId="0" applyFill="1" applyBorder="1"/>
    <xf numFmtId="0" fontId="0" fillId="28" borderId="121" xfId="0" applyFill="1" applyBorder="1"/>
    <xf numFmtId="0" fontId="0" fillId="28" borderId="122" xfId="0" applyFill="1" applyBorder="1"/>
    <xf numFmtId="0" fontId="0" fillId="28" borderId="123" xfId="0" applyFill="1" applyBorder="1"/>
    <xf numFmtId="0" fontId="0" fillId="28" borderId="95" xfId="0" applyFill="1" applyBorder="1" applyAlignment="1">
      <alignment horizontal="center"/>
    </xf>
    <xf numFmtId="0" fontId="0" fillId="28" borderId="11" xfId="0" applyFill="1" applyBorder="1"/>
    <xf numFmtId="0" fontId="0" fillId="29" borderId="124" xfId="0" applyFill="1" applyBorder="1"/>
    <xf numFmtId="0" fontId="0" fillId="28" borderId="125" xfId="0" applyFill="1" applyBorder="1"/>
    <xf numFmtId="0" fontId="0" fillId="28" borderId="126" xfId="0" applyFill="1" applyBorder="1"/>
    <xf numFmtId="0" fontId="0" fillId="28" borderId="127" xfId="0" applyFill="1" applyBorder="1"/>
    <xf numFmtId="0" fontId="0" fillId="28" borderId="128" xfId="0" applyFill="1" applyBorder="1"/>
    <xf numFmtId="0" fontId="0" fillId="28" borderId="89" xfId="0" applyFill="1" applyBorder="1"/>
    <xf numFmtId="0" fontId="0" fillId="28" borderId="129" xfId="0" applyFill="1" applyBorder="1"/>
    <xf numFmtId="0" fontId="0" fillId="28" borderId="130" xfId="0" applyFill="1" applyBorder="1"/>
    <xf numFmtId="0" fontId="0" fillId="28" borderId="131" xfId="0" applyFill="1" applyBorder="1"/>
    <xf numFmtId="0" fontId="0" fillId="27" borderId="106" xfId="0" applyFill="1" applyBorder="1"/>
    <xf numFmtId="0" fontId="0" fillId="28" borderId="132" xfId="0" applyFill="1" applyBorder="1"/>
    <xf numFmtId="0" fontId="0" fillId="29" borderId="79" xfId="0" applyFill="1" applyBorder="1"/>
    <xf numFmtId="0" fontId="0" fillId="28" borderId="79" xfId="0" applyFill="1" applyBorder="1"/>
    <xf numFmtId="0" fontId="0" fillId="28" borderId="8" xfId="0" applyFill="1" applyBorder="1"/>
    <xf numFmtId="0" fontId="0" fillId="28" borderId="6" xfId="0" applyFill="1" applyBorder="1" applyAlignment="1">
      <alignment horizontal="center"/>
    </xf>
    <xf numFmtId="0" fontId="0" fillId="28" borderId="89" xfId="0" applyFill="1" applyBorder="1" applyAlignment="1">
      <alignment horizontal="center"/>
    </xf>
    <xf numFmtId="0" fontId="0" fillId="28" borderId="7" xfId="0" applyFill="1" applyBorder="1" applyAlignment="1">
      <alignment horizontal="center"/>
    </xf>
    <xf numFmtId="0" fontId="0" fillId="28" borderId="14" xfId="0" applyFill="1" applyBorder="1" applyAlignment="1">
      <alignment horizontal="center"/>
    </xf>
    <xf numFmtId="0" fontId="0" fillId="28" borderId="133" xfId="0" applyFill="1" applyBorder="1"/>
    <xf numFmtId="0" fontId="0" fillId="28" borderId="134" xfId="0" applyFill="1" applyBorder="1"/>
    <xf numFmtId="0" fontId="0" fillId="28" borderId="91" xfId="0" applyFill="1" applyBorder="1"/>
    <xf numFmtId="0" fontId="0" fillId="28" borderId="135" xfId="0" applyFill="1" applyBorder="1"/>
    <xf numFmtId="0" fontId="0" fillId="28" borderId="136" xfId="0" applyFill="1" applyBorder="1"/>
    <xf numFmtId="0" fontId="0" fillId="29" borderId="137" xfId="0" applyFill="1" applyBorder="1"/>
    <xf numFmtId="165" fontId="0" fillId="0" borderId="86" xfId="0" applyNumberFormat="1" applyBorder="1"/>
    <xf numFmtId="165" fontId="0" fillId="0" borderId="87" xfId="0" applyNumberFormat="1" applyBorder="1"/>
    <xf numFmtId="165" fontId="0" fillId="0" borderId="4" xfId="0" applyNumberFormat="1" applyBorder="1"/>
    <xf numFmtId="0" fontId="0" fillId="0" borderId="0" xfId="0" applyAlignment="1">
      <alignment horizontal="left" wrapText="1"/>
    </xf>
    <xf numFmtId="14" fontId="0" fillId="0" borderId="0" xfId="0" applyNumberFormat="1"/>
    <xf numFmtId="14" fontId="0" fillId="0" borderId="0" xfId="0" applyNumberFormat="1" applyAlignment="1">
      <alignment vertical="center"/>
    </xf>
    <xf numFmtId="0" fontId="0" fillId="0" borderId="0" xfId="0" applyAlignment="1">
      <alignment vertical="center"/>
    </xf>
    <xf numFmtId="2" fontId="0" fillId="0" borderId="0" xfId="0" quotePrefix="1" applyNumberFormat="1" applyAlignment="1">
      <alignment vertical="center" wrapText="1"/>
    </xf>
    <xf numFmtId="0" fontId="0" fillId="7" borderId="0" xfId="0" applyFill="1" applyProtection="1">
      <protection hidden="1"/>
    </xf>
    <xf numFmtId="0" fontId="0" fillId="7" borderId="0" xfId="0" applyFill="1" applyAlignment="1" applyProtection="1">
      <alignment wrapText="1"/>
      <protection hidden="1"/>
    </xf>
    <xf numFmtId="0" fontId="0" fillId="6" borderId="0" xfId="0" applyFill="1" applyProtection="1">
      <protection hidden="1"/>
    </xf>
    <xf numFmtId="0" fontId="0" fillId="6" borderId="29" xfId="0" applyFill="1" applyBorder="1" applyProtection="1">
      <protection hidden="1"/>
    </xf>
    <xf numFmtId="0" fontId="0" fillId="6" borderId="33" xfId="0" applyFill="1" applyBorder="1" applyProtection="1">
      <protection hidden="1"/>
    </xf>
    <xf numFmtId="0" fontId="66" fillId="6" borderId="0" xfId="0" applyFont="1" applyFill="1" applyAlignment="1" applyProtection="1">
      <alignment vertical="center" wrapText="1"/>
      <protection hidden="1"/>
    </xf>
    <xf numFmtId="0" fontId="30" fillId="7" borderId="0" xfId="0" applyFont="1" applyFill="1" applyProtection="1">
      <protection hidden="1"/>
    </xf>
    <xf numFmtId="0" fontId="60" fillId="7" borderId="0" xfId="0" applyFont="1" applyFill="1" applyProtection="1">
      <protection hidden="1"/>
    </xf>
    <xf numFmtId="0" fontId="82" fillId="7" borderId="0" xfId="0" applyFont="1" applyFill="1" applyProtection="1">
      <protection hidden="1"/>
    </xf>
    <xf numFmtId="0" fontId="34" fillId="7" borderId="0" xfId="0" applyFont="1" applyFill="1" applyProtection="1">
      <protection hidden="1"/>
    </xf>
    <xf numFmtId="0" fontId="84" fillId="7" borderId="0" xfId="1" applyFont="1" applyFill="1" applyProtection="1">
      <protection hidden="1"/>
    </xf>
    <xf numFmtId="0" fontId="0" fillId="6" borderId="0" xfId="0" applyFill="1" applyAlignment="1" applyProtection="1">
      <alignment horizontal="left" indent="1"/>
      <protection hidden="1"/>
    </xf>
    <xf numFmtId="0" fontId="37" fillId="6" borderId="0" xfId="0" applyFont="1" applyFill="1" applyAlignment="1" applyProtection="1">
      <alignment horizontal="left" indent="1"/>
      <protection hidden="1"/>
    </xf>
    <xf numFmtId="0" fontId="56" fillId="7" borderId="49" xfId="0" applyFont="1" applyFill="1" applyBorder="1" applyAlignment="1" applyProtection="1">
      <alignment horizontal="center" vertical="center" wrapText="1"/>
      <protection hidden="1"/>
    </xf>
    <xf numFmtId="0" fontId="54" fillId="8" borderId="22" xfId="0" applyFont="1" applyFill="1" applyBorder="1" applyAlignment="1" applyProtection="1">
      <alignment horizontal="center" vertical="center" wrapText="1"/>
      <protection hidden="1"/>
    </xf>
    <xf numFmtId="0" fontId="54" fillId="8" borderId="25" xfId="0" applyFont="1" applyFill="1" applyBorder="1" applyAlignment="1" applyProtection="1">
      <alignment horizontal="center" vertical="center" wrapText="1"/>
      <protection hidden="1"/>
    </xf>
    <xf numFmtId="9" fontId="0" fillId="10" borderId="41" xfId="0" applyNumberFormat="1" applyFill="1" applyBorder="1" applyAlignment="1" applyProtection="1">
      <alignment horizontal="center"/>
      <protection locked="0" hidden="1"/>
    </xf>
    <xf numFmtId="9" fontId="30" fillId="9" borderId="24" xfId="2" applyFont="1" applyFill="1" applyBorder="1" applyAlignment="1" applyProtection="1">
      <alignment horizontal="center"/>
      <protection hidden="1"/>
    </xf>
    <xf numFmtId="9" fontId="30" fillId="9" borderId="45" xfId="0" applyNumberFormat="1" applyFont="1" applyFill="1" applyBorder="1" applyAlignment="1" applyProtection="1">
      <alignment horizontal="center"/>
      <protection hidden="1"/>
    </xf>
    <xf numFmtId="0" fontId="57" fillId="8" borderId="26" xfId="0" applyFont="1" applyFill="1" applyBorder="1" applyProtection="1">
      <protection hidden="1"/>
    </xf>
    <xf numFmtId="0" fontId="0" fillId="10" borderId="41" xfId="0" applyFill="1" applyBorder="1" applyAlignment="1" applyProtection="1">
      <alignment horizontal="center"/>
      <protection locked="0" hidden="1"/>
    </xf>
    <xf numFmtId="2" fontId="30" fillId="9" borderId="24" xfId="2" applyNumberFormat="1" applyFont="1" applyFill="1" applyBorder="1" applyAlignment="1" applyProtection="1">
      <alignment horizontal="center"/>
      <protection hidden="1"/>
    </xf>
    <xf numFmtId="2" fontId="30" fillId="9" borderId="45" xfId="0" applyNumberFormat="1" applyFont="1" applyFill="1" applyBorder="1" applyAlignment="1" applyProtection="1">
      <alignment horizontal="center"/>
      <protection hidden="1"/>
    </xf>
    <xf numFmtId="0" fontId="0" fillId="7" borderId="0" xfId="0" applyFill="1" applyAlignment="1" applyProtection="1">
      <alignment horizontal="center"/>
      <protection hidden="1"/>
    </xf>
    <xf numFmtId="0" fontId="58" fillId="8" borderId="26" xfId="0" applyFont="1" applyFill="1" applyBorder="1" applyProtection="1">
      <protection hidden="1"/>
    </xf>
    <xf numFmtId="0" fontId="16" fillId="8" borderId="27" xfId="0" applyFont="1" applyFill="1" applyBorder="1" applyProtection="1">
      <protection hidden="1"/>
    </xf>
    <xf numFmtId="0" fontId="0" fillId="10" borderId="42" xfId="0" applyFill="1" applyBorder="1" applyAlignment="1" applyProtection="1">
      <alignment horizontal="center"/>
      <protection locked="0" hidden="1"/>
    </xf>
    <xf numFmtId="0" fontId="37" fillId="7" borderId="0" xfId="0" applyFont="1" applyFill="1" applyProtection="1">
      <protection hidden="1"/>
    </xf>
    <xf numFmtId="0" fontId="37" fillId="7" borderId="0" xfId="0" applyFont="1" applyFill="1" applyAlignment="1" applyProtection="1">
      <alignment wrapText="1"/>
      <protection hidden="1"/>
    </xf>
    <xf numFmtId="0" fontId="69" fillId="7" borderId="0" xfId="0" applyFont="1" applyFill="1" applyProtection="1">
      <protection hidden="1"/>
    </xf>
    <xf numFmtId="0" fontId="0" fillId="0" borderId="28" xfId="0" applyBorder="1" applyAlignment="1" applyProtection="1">
      <alignment horizontal="left" indent="1"/>
      <protection hidden="1"/>
    </xf>
    <xf numFmtId="0" fontId="0" fillId="0" borderId="19" xfId="0" applyBorder="1" applyProtection="1">
      <protection hidden="1"/>
    </xf>
    <xf numFmtId="0" fontId="0" fillId="0" borderId="32" xfId="0" applyBorder="1" applyProtection="1">
      <protection hidden="1"/>
    </xf>
    <xf numFmtId="0" fontId="37" fillId="7" borderId="21" xfId="0" applyFont="1" applyFill="1" applyBorder="1" applyAlignment="1" applyProtection="1">
      <alignment wrapText="1"/>
      <protection hidden="1"/>
    </xf>
    <xf numFmtId="0" fontId="37" fillId="7" borderId="39" xfId="0" applyFont="1" applyFill="1" applyBorder="1" applyProtection="1">
      <protection hidden="1"/>
    </xf>
    <xf numFmtId="0" fontId="45" fillId="7" borderId="39" xfId="0" applyFont="1" applyFill="1" applyBorder="1" applyProtection="1">
      <protection hidden="1"/>
    </xf>
    <xf numFmtId="0" fontId="0" fillId="0" borderId="29" xfId="0" applyBorder="1" applyProtection="1">
      <protection hidden="1"/>
    </xf>
    <xf numFmtId="0" fontId="0" fillId="0" borderId="0" xfId="0" applyProtection="1">
      <protection hidden="1"/>
    </xf>
    <xf numFmtId="0" fontId="37" fillId="0" borderId="0" xfId="0" quotePrefix="1" applyFont="1" applyAlignment="1" applyProtection="1">
      <alignment vertical="center" wrapText="1"/>
      <protection hidden="1"/>
    </xf>
    <xf numFmtId="0" fontId="0" fillId="0" borderId="33" xfId="0" applyBorder="1" applyProtection="1">
      <protection hidden="1"/>
    </xf>
    <xf numFmtId="164" fontId="37" fillId="7" borderId="39" xfId="0" quotePrefix="1" applyNumberFormat="1" applyFont="1" applyFill="1" applyBorder="1" applyAlignment="1" applyProtection="1">
      <alignment horizontal="center" vertical="center"/>
      <protection hidden="1"/>
    </xf>
    <xf numFmtId="164" fontId="37" fillId="7" borderId="39" xfId="0" applyNumberFormat="1" applyFont="1" applyFill="1" applyBorder="1" applyAlignment="1" applyProtection="1">
      <alignment horizontal="center" vertical="center" wrapText="1"/>
      <protection hidden="1"/>
    </xf>
    <xf numFmtId="164" fontId="37" fillId="7" borderId="39" xfId="0" quotePrefix="1" applyNumberFormat="1" applyFont="1" applyFill="1" applyBorder="1" applyAlignment="1" applyProtection="1">
      <alignment horizontal="center" vertical="center" wrapText="1"/>
      <protection hidden="1"/>
    </xf>
    <xf numFmtId="0" fontId="37" fillId="0" borderId="0" xfId="0" quotePrefix="1" applyFont="1" applyAlignment="1" applyProtection="1">
      <alignment vertical="top" wrapText="1"/>
      <protection hidden="1"/>
    </xf>
    <xf numFmtId="0" fontId="37" fillId="7" borderId="21" xfId="0" applyFont="1" applyFill="1" applyBorder="1" applyAlignment="1" applyProtection="1">
      <alignment horizontal="left" vertical="top" wrapText="1"/>
      <protection hidden="1"/>
    </xf>
    <xf numFmtId="164" fontId="37" fillId="7" borderId="0" xfId="0" applyNumberFormat="1" applyFont="1" applyFill="1" applyProtection="1">
      <protection hidden="1"/>
    </xf>
    <xf numFmtId="0" fontId="37" fillId="7" borderId="21" xfId="0" applyFont="1" applyFill="1" applyBorder="1" applyAlignment="1" applyProtection="1">
      <alignment horizontal="left" wrapText="1"/>
      <protection hidden="1"/>
    </xf>
    <xf numFmtId="0" fontId="38" fillId="7" borderId="29" xfId="0" applyFont="1" applyFill="1" applyBorder="1" applyProtection="1">
      <protection hidden="1"/>
    </xf>
    <xf numFmtId="0" fontId="0" fillId="0" borderId="0" xfId="0" applyAlignment="1" applyProtection="1">
      <alignment horizontal="right"/>
      <protection hidden="1"/>
    </xf>
    <xf numFmtId="0" fontId="38" fillId="0" borderId="0" xfId="0" applyFont="1" applyAlignment="1" applyProtection="1">
      <alignment horizontal="right"/>
      <protection hidden="1"/>
    </xf>
    <xf numFmtId="164" fontId="37" fillId="7" borderId="39" xfId="0" applyNumberFormat="1" applyFont="1" applyFill="1" applyBorder="1" applyProtection="1">
      <protection hidden="1"/>
    </xf>
    <xf numFmtId="0" fontId="0" fillId="0" borderId="20" xfId="0" applyBorder="1" applyProtection="1">
      <protection hidden="1"/>
    </xf>
    <xf numFmtId="0" fontId="0" fillId="0" borderId="38" xfId="0" applyBorder="1" applyProtection="1">
      <protection hidden="1"/>
    </xf>
    <xf numFmtId="164" fontId="37" fillId="7" borderId="39" xfId="0" applyNumberFormat="1" applyFont="1" applyFill="1" applyBorder="1" applyAlignment="1" applyProtection="1">
      <alignment horizontal="center" vertical="center"/>
      <protection hidden="1"/>
    </xf>
    <xf numFmtId="0" fontId="0" fillId="7" borderId="29" xfId="0" applyFill="1" applyBorder="1" applyProtection="1">
      <protection hidden="1"/>
    </xf>
    <xf numFmtId="0" fontId="0" fillId="7" borderId="33" xfId="0" applyFill="1" applyBorder="1" applyProtection="1">
      <protection hidden="1"/>
    </xf>
    <xf numFmtId="9" fontId="29" fillId="7" borderId="0" xfId="2" applyFill="1" applyProtection="1">
      <protection hidden="1"/>
    </xf>
    <xf numFmtId="0" fontId="38" fillId="7" borderId="0" xfId="0" applyFont="1" applyFill="1" applyAlignment="1" applyProtection="1">
      <alignment horizontal="center" vertical="center"/>
      <protection hidden="1"/>
    </xf>
    <xf numFmtId="0" fontId="64" fillId="31" borderId="19" xfId="0" applyFont="1" applyFill="1" applyBorder="1" applyAlignment="1" applyProtection="1">
      <alignment vertical="center"/>
      <protection hidden="1"/>
    </xf>
    <xf numFmtId="0" fontId="65" fillId="31" borderId="19" xfId="0" applyFont="1" applyFill="1" applyBorder="1" applyAlignment="1" applyProtection="1">
      <alignment horizontal="left" vertical="center" indent="1"/>
      <protection hidden="1"/>
    </xf>
    <xf numFmtId="0" fontId="64" fillId="31" borderId="32" xfId="0" applyFont="1" applyFill="1" applyBorder="1" applyAlignment="1" applyProtection="1">
      <alignment vertical="center"/>
      <protection hidden="1"/>
    </xf>
    <xf numFmtId="0" fontId="64" fillId="31" borderId="0" xfId="0" applyFont="1" applyFill="1" applyAlignment="1" applyProtection="1">
      <alignment vertical="center"/>
      <protection hidden="1"/>
    </xf>
    <xf numFmtId="0" fontId="65" fillId="31" borderId="0" xfId="0" applyFont="1" applyFill="1" applyAlignment="1" applyProtection="1">
      <alignment horizontal="left" vertical="center" indent="1"/>
      <protection hidden="1"/>
    </xf>
    <xf numFmtId="0" fontId="65" fillId="31" borderId="0" xfId="0" applyFont="1" applyFill="1" applyAlignment="1" applyProtection="1">
      <alignment vertical="center"/>
      <protection hidden="1"/>
    </xf>
    <xf numFmtId="0" fontId="64" fillId="31" borderId="33" xfId="0" applyFont="1" applyFill="1" applyBorder="1" applyAlignment="1" applyProtection="1">
      <alignment vertical="center"/>
      <protection hidden="1"/>
    </xf>
    <xf numFmtId="0" fontId="67" fillId="32" borderId="29" xfId="0" applyFont="1" applyFill="1" applyBorder="1" applyProtection="1">
      <protection hidden="1"/>
    </xf>
    <xf numFmtId="0" fontId="68" fillId="32" borderId="0" xfId="0" applyFont="1" applyFill="1" applyProtection="1">
      <protection hidden="1"/>
    </xf>
    <xf numFmtId="0" fontId="0" fillId="32" borderId="0" xfId="0" applyFill="1" applyProtection="1">
      <protection hidden="1"/>
    </xf>
    <xf numFmtId="0" fontId="0" fillId="32" borderId="33" xfId="0" applyFill="1" applyBorder="1" applyProtection="1">
      <protection hidden="1"/>
    </xf>
    <xf numFmtId="0" fontId="38" fillId="32" borderId="29" xfId="0" applyFont="1" applyFill="1" applyBorder="1" applyProtection="1">
      <protection hidden="1"/>
    </xf>
    <xf numFmtId="0" fontId="0" fillId="32" borderId="29" xfId="0" applyFill="1" applyBorder="1" applyProtection="1">
      <protection hidden="1"/>
    </xf>
    <xf numFmtId="0" fontId="38" fillId="32" borderId="30" xfId="0" applyFont="1" applyFill="1" applyBorder="1" applyProtection="1">
      <protection hidden="1"/>
    </xf>
    <xf numFmtId="0" fontId="37" fillId="32" borderId="0" xfId="0" applyFont="1" applyFill="1" applyProtection="1">
      <protection hidden="1"/>
    </xf>
    <xf numFmtId="0" fontId="33" fillId="32" borderId="0" xfId="0" applyFont="1" applyFill="1" applyProtection="1">
      <protection hidden="1"/>
    </xf>
    <xf numFmtId="0" fontId="0" fillId="32" borderId="0" xfId="0" applyFill="1" applyAlignment="1" applyProtection="1">
      <alignment horizontal="left" indent="1"/>
      <protection hidden="1"/>
    </xf>
    <xf numFmtId="0" fontId="30" fillId="32" borderId="0" xfId="0" applyFont="1" applyFill="1" applyProtection="1">
      <protection hidden="1"/>
    </xf>
    <xf numFmtId="0" fontId="38" fillId="32" borderId="0" xfId="0" applyFont="1" applyFill="1" applyProtection="1">
      <protection hidden="1"/>
    </xf>
    <xf numFmtId="0" fontId="0" fillId="32" borderId="20" xfId="0" applyFill="1" applyBorder="1" applyProtection="1">
      <protection hidden="1"/>
    </xf>
    <xf numFmtId="0" fontId="0" fillId="32" borderId="38" xfId="0" applyFill="1" applyBorder="1" applyProtection="1">
      <protection hidden="1"/>
    </xf>
    <xf numFmtId="0" fontId="0" fillId="32" borderId="0" xfId="0" applyFill="1" applyAlignment="1" applyProtection="1">
      <alignment horizontal="left" vertical="top"/>
      <protection hidden="1"/>
    </xf>
    <xf numFmtId="0" fontId="0" fillId="32" borderId="30" xfId="0" applyFill="1" applyBorder="1" applyProtection="1">
      <protection hidden="1"/>
    </xf>
    <xf numFmtId="0" fontId="0" fillId="32" borderId="141" xfId="0" applyFill="1" applyBorder="1" applyProtection="1">
      <protection hidden="1"/>
    </xf>
    <xf numFmtId="0" fontId="57" fillId="8" borderId="142" xfId="0" applyFont="1" applyFill="1" applyBorder="1" applyAlignment="1" applyProtection="1">
      <alignment horizontal="center" vertical="center" wrapText="1"/>
      <protection hidden="1"/>
    </xf>
    <xf numFmtId="0" fontId="0" fillId="30" borderId="29" xfId="0" applyFill="1" applyBorder="1" applyProtection="1">
      <protection hidden="1"/>
    </xf>
    <xf numFmtId="0" fontId="0" fillId="30" borderId="0" xfId="0" applyFill="1" applyProtection="1">
      <protection hidden="1"/>
    </xf>
    <xf numFmtId="0" fontId="55" fillId="30" borderId="0" xfId="0" applyFont="1" applyFill="1" applyAlignment="1" applyProtection="1">
      <alignment horizontal="right"/>
      <protection hidden="1"/>
    </xf>
    <xf numFmtId="0" fontId="37" fillId="30" borderId="0" xfId="0" quotePrefix="1" applyFont="1" applyFill="1" applyAlignment="1" applyProtection="1">
      <alignment vertical="top" wrapText="1"/>
      <protection hidden="1"/>
    </xf>
    <xf numFmtId="0" fontId="55" fillId="30" borderId="0" xfId="0" applyFont="1" applyFill="1" applyAlignment="1" applyProtection="1">
      <alignment horizontal="right" wrapText="1"/>
      <protection hidden="1"/>
    </xf>
    <xf numFmtId="0" fontId="0" fillId="32" borderId="143" xfId="0" applyFill="1" applyBorder="1" applyProtection="1">
      <protection hidden="1"/>
    </xf>
    <xf numFmtId="0" fontId="0" fillId="32" borderId="144" xfId="0" applyFill="1" applyBorder="1" applyProtection="1">
      <protection hidden="1"/>
    </xf>
    <xf numFmtId="0" fontId="0" fillId="32" borderId="146" xfId="0" applyFill="1" applyBorder="1" applyProtection="1">
      <protection hidden="1"/>
    </xf>
    <xf numFmtId="0" fontId="55" fillId="32" borderId="146" xfId="0" applyFont="1" applyFill="1" applyBorder="1" applyAlignment="1" applyProtection="1">
      <alignment horizontal="right"/>
      <protection hidden="1"/>
    </xf>
    <xf numFmtId="0" fontId="37" fillId="32" borderId="146" xfId="0" quotePrefix="1" applyFont="1" applyFill="1" applyBorder="1" applyAlignment="1" applyProtection="1">
      <alignment vertical="top" wrapText="1"/>
      <protection hidden="1"/>
    </xf>
    <xf numFmtId="0" fontId="55" fillId="32" borderId="146" xfId="0" applyFont="1" applyFill="1" applyBorder="1" applyAlignment="1" applyProtection="1">
      <alignment horizontal="right" wrapText="1"/>
      <protection hidden="1"/>
    </xf>
    <xf numFmtId="0" fontId="0" fillId="32" borderId="145" xfId="0" applyFill="1" applyBorder="1" applyProtection="1">
      <protection hidden="1"/>
    </xf>
    <xf numFmtId="0" fontId="0" fillId="30" borderId="146" xfId="0" applyFill="1" applyBorder="1" applyProtection="1">
      <protection hidden="1"/>
    </xf>
    <xf numFmtId="0" fontId="57" fillId="32" borderId="0" xfId="0" applyFont="1" applyFill="1" applyAlignment="1" applyProtection="1">
      <alignment horizontal="right"/>
      <protection hidden="1"/>
    </xf>
    <xf numFmtId="0" fontId="54" fillId="32" borderId="0" xfId="0" applyFont="1" applyFill="1" applyAlignment="1" applyProtection="1">
      <alignment horizontal="right" vertical="top" wrapText="1"/>
      <protection hidden="1"/>
    </xf>
    <xf numFmtId="0" fontId="64" fillId="31" borderId="146" xfId="0" applyFont="1" applyFill="1" applyBorder="1" applyAlignment="1" applyProtection="1">
      <alignment vertical="center"/>
      <protection hidden="1"/>
    </xf>
    <xf numFmtId="0" fontId="65" fillId="31" borderId="146" xfId="0" applyFont="1" applyFill="1" applyBorder="1" applyAlignment="1" applyProtection="1">
      <alignment horizontal="left" vertical="center" indent="1"/>
      <protection hidden="1"/>
    </xf>
    <xf numFmtId="0" fontId="65" fillId="31" borderId="146" xfId="0" applyFont="1" applyFill="1" applyBorder="1" applyAlignment="1" applyProtection="1">
      <alignment vertical="center"/>
      <protection hidden="1"/>
    </xf>
    <xf numFmtId="0" fontId="64" fillId="31" borderId="145" xfId="0" applyFont="1" applyFill="1" applyBorder="1" applyAlignment="1" applyProtection="1">
      <alignment vertical="center"/>
      <protection hidden="1"/>
    </xf>
    <xf numFmtId="0" fontId="35" fillId="3" borderId="155" xfId="0" applyFont="1" applyFill="1" applyBorder="1"/>
    <xf numFmtId="0" fontId="35" fillId="3" borderId="155" xfId="0" applyFont="1" applyFill="1" applyBorder="1" applyAlignment="1">
      <alignment horizontal="center"/>
    </xf>
    <xf numFmtId="0" fontId="35" fillId="4" borderId="155" xfId="0" applyFont="1" applyFill="1" applyBorder="1"/>
    <xf numFmtId="0" fontId="0" fillId="0" borderId="10" xfId="0" applyBorder="1" applyAlignment="1">
      <alignment vertical="center"/>
    </xf>
    <xf numFmtId="0" fontId="35" fillId="3" borderId="155" xfId="0" applyFont="1" applyFill="1" applyBorder="1" applyAlignment="1">
      <alignment vertical="center"/>
    </xf>
    <xf numFmtId="0" fontId="35" fillId="3" borderId="155" xfId="0" applyFont="1" applyFill="1" applyBorder="1" applyAlignment="1">
      <alignment horizontal="center" vertical="center"/>
    </xf>
    <xf numFmtId="0" fontId="34" fillId="23" borderId="155" xfId="0" applyFont="1" applyFill="1" applyBorder="1" applyAlignment="1">
      <alignment horizontal="center"/>
    </xf>
    <xf numFmtId="0" fontId="35" fillId="23" borderId="155" xfId="0" applyFont="1" applyFill="1" applyBorder="1" applyAlignment="1">
      <alignment horizontal="center"/>
    </xf>
    <xf numFmtId="0" fontId="35" fillId="4" borderId="155" xfId="0" applyFont="1" applyFill="1" applyBorder="1" applyAlignment="1">
      <alignment horizontal="center" vertical="center"/>
    </xf>
    <xf numFmtId="0" fontId="34" fillId="23" borderId="155" xfId="0" applyFont="1" applyFill="1" applyBorder="1" applyAlignment="1">
      <alignment horizontal="center" vertical="center"/>
    </xf>
    <xf numFmtId="0" fontId="35" fillId="23" borderId="155" xfId="0" applyFont="1" applyFill="1" applyBorder="1" applyAlignment="1">
      <alignment horizontal="center" vertical="center"/>
    </xf>
    <xf numFmtId="0" fontId="4" fillId="0" borderId="18" xfId="0" applyFont="1" applyBorder="1" applyAlignment="1">
      <alignment horizontal="left" vertical="center" wrapText="1"/>
    </xf>
    <xf numFmtId="0" fontId="41" fillId="0" borderId="18" xfId="0" applyFont="1" applyBorder="1" applyAlignment="1">
      <alignment horizontal="center" vertical="center"/>
    </xf>
    <xf numFmtId="0" fontId="38" fillId="0" borderId="18" xfId="0" applyFont="1" applyBorder="1" applyAlignment="1">
      <alignment horizontal="center" vertical="center"/>
    </xf>
    <xf numFmtId="0" fontId="51" fillId="0" borderId="18" xfId="0" applyFont="1" applyBorder="1" applyAlignment="1">
      <alignment horizontal="center" vertical="center"/>
    </xf>
    <xf numFmtId="0" fontId="38" fillId="0" borderId="18" xfId="0" applyFont="1" applyBorder="1" applyAlignment="1">
      <alignment horizontal="center" vertical="center" wrapText="1"/>
    </xf>
    <xf numFmtId="0" fontId="48" fillId="17" borderId="0" xfId="0" applyFont="1" applyFill="1" applyAlignment="1">
      <alignment horizontal="left" vertical="center"/>
    </xf>
    <xf numFmtId="0" fontId="50" fillId="17" borderId="0" xfId="0" applyFont="1" applyFill="1"/>
    <xf numFmtId="0" fontId="49" fillId="17" borderId="0" xfId="0" applyFont="1" applyFill="1" applyAlignment="1">
      <alignment horizontal="left" vertical="center"/>
    </xf>
    <xf numFmtId="0" fontId="0" fillId="17" borderId="174" xfId="0" applyFill="1" applyBorder="1" applyAlignment="1">
      <alignment wrapText="1"/>
    </xf>
    <xf numFmtId="0" fontId="39" fillId="27" borderId="20" xfId="0" applyFont="1" applyFill="1" applyBorder="1" applyAlignment="1">
      <alignment horizontal="center" vertical="center" wrapText="1"/>
    </xf>
    <xf numFmtId="0" fontId="10" fillId="27" borderId="20" xfId="0" applyFont="1" applyFill="1" applyBorder="1" applyAlignment="1">
      <alignment vertical="center" wrapText="1"/>
    </xf>
    <xf numFmtId="0" fontId="0" fillId="27" borderId="174" xfId="0" applyFill="1" applyBorder="1"/>
    <xf numFmtId="0" fontId="3" fillId="27" borderId="0" xfId="0" applyFont="1" applyFill="1" applyAlignment="1">
      <alignment vertical="center"/>
    </xf>
    <xf numFmtId="0" fontId="0" fillId="27" borderId="10" xfId="0" applyFill="1" applyBorder="1"/>
    <xf numFmtId="0" fontId="0" fillId="27" borderId="0" xfId="0" applyFill="1" applyAlignment="1">
      <alignment wrapText="1"/>
    </xf>
    <xf numFmtId="0" fontId="32" fillId="27" borderId="174" xfId="0" applyFont="1" applyFill="1" applyBorder="1" applyAlignment="1">
      <alignment wrapText="1"/>
    </xf>
    <xf numFmtId="0" fontId="0" fillId="27" borderId="174" xfId="0" applyFill="1" applyBorder="1" applyAlignment="1">
      <alignment wrapText="1"/>
    </xf>
    <xf numFmtId="0" fontId="5" fillId="17" borderId="0" xfId="0" applyFont="1" applyFill="1" applyAlignment="1">
      <alignment vertical="center"/>
    </xf>
    <xf numFmtId="0" fontId="5" fillId="17" borderId="0" xfId="0" applyFont="1" applyFill="1"/>
    <xf numFmtId="0" fontId="0" fillId="25" borderId="176" xfId="0" applyFill="1" applyBorder="1" applyAlignment="1" applyProtection="1">
      <alignment horizontal="center"/>
      <protection locked="0"/>
    </xf>
    <xf numFmtId="0" fontId="0" fillId="25" borderId="195" xfId="0" applyFill="1" applyBorder="1" applyAlignment="1" applyProtection="1">
      <alignment horizontal="center"/>
      <protection locked="0"/>
    </xf>
    <xf numFmtId="0" fontId="4" fillId="0" borderId="18" xfId="0" applyFont="1" applyBorder="1" applyAlignment="1">
      <alignment vertical="center" wrapText="1"/>
    </xf>
    <xf numFmtId="0" fontId="38" fillId="0" borderId="18" xfId="0" quotePrefix="1" applyFont="1" applyBorder="1" applyAlignment="1">
      <alignment vertical="center" wrapText="1"/>
    </xf>
    <xf numFmtId="0" fontId="4" fillId="0" borderId="18" xfId="0" quotePrefix="1" applyFont="1" applyBorder="1" applyAlignment="1">
      <alignment vertical="center" wrapText="1"/>
    </xf>
    <xf numFmtId="0" fontId="0" fillId="25" borderId="178" xfId="0" applyFill="1" applyBorder="1" applyAlignment="1" applyProtection="1">
      <alignment horizontal="center"/>
      <protection locked="0"/>
    </xf>
    <xf numFmtId="0" fontId="0" fillId="25" borderId="196" xfId="0" applyFill="1" applyBorder="1" applyAlignment="1" applyProtection="1">
      <alignment horizontal="center"/>
      <protection locked="0"/>
    </xf>
    <xf numFmtId="0" fontId="65" fillId="31" borderId="19" xfId="0" applyFont="1" applyFill="1" applyBorder="1" applyAlignment="1" applyProtection="1">
      <alignment horizontal="left" vertical="center"/>
      <protection hidden="1"/>
    </xf>
    <xf numFmtId="0" fontId="0" fillId="25" borderId="181" xfId="0" applyFill="1" applyBorder="1" applyAlignment="1" applyProtection="1">
      <alignment horizontal="center"/>
      <protection locked="0"/>
    </xf>
    <xf numFmtId="0" fontId="0" fillId="25" borderId="183" xfId="0" applyFill="1" applyBorder="1" applyAlignment="1" applyProtection="1">
      <alignment horizontal="center"/>
      <protection locked="0"/>
    </xf>
    <xf numFmtId="0" fontId="4" fillId="0" borderId="19" xfId="0" applyFont="1" applyBorder="1" applyAlignment="1">
      <alignment vertical="center" wrapText="1"/>
    </xf>
    <xf numFmtId="2" fontId="73" fillId="16" borderId="88" xfId="0" applyNumberFormat="1" applyFont="1" applyFill="1" applyBorder="1"/>
    <xf numFmtId="0" fontId="0" fillId="17" borderId="0" xfId="0" applyFill="1" applyProtection="1">
      <protection hidden="1"/>
    </xf>
    <xf numFmtId="0" fontId="0" fillId="27" borderId="0" xfId="0" applyFill="1" applyProtection="1">
      <protection hidden="1"/>
    </xf>
    <xf numFmtId="0" fontId="0" fillId="14" borderId="198" xfId="0" applyFill="1" applyBorder="1" applyAlignment="1" applyProtection="1">
      <alignment horizontal="center" vertical="center" wrapText="1"/>
      <protection hidden="1"/>
    </xf>
    <xf numFmtId="0" fontId="0" fillId="15" borderId="199" xfId="0" applyFill="1" applyBorder="1" applyAlignment="1" applyProtection="1">
      <alignment horizontal="center" vertical="center" wrapText="1"/>
      <protection hidden="1"/>
    </xf>
    <xf numFmtId="0" fontId="0" fillId="15" borderId="193" xfId="0" applyFill="1" applyBorder="1" applyAlignment="1" applyProtection="1">
      <alignment horizontal="center" vertical="center" wrapText="1"/>
      <protection hidden="1"/>
    </xf>
    <xf numFmtId="0" fontId="0" fillId="15" borderId="180" xfId="0" applyFill="1" applyBorder="1" applyAlignment="1" applyProtection="1">
      <alignment horizontal="center" vertical="center" wrapText="1"/>
      <protection hidden="1"/>
    </xf>
    <xf numFmtId="0" fontId="0" fillId="15" borderId="187" xfId="0" applyFill="1" applyBorder="1" applyAlignment="1" applyProtection="1">
      <alignment horizontal="center" vertical="center" wrapText="1"/>
      <protection hidden="1"/>
    </xf>
    <xf numFmtId="0" fontId="0" fillId="15" borderId="179" xfId="0" applyFill="1" applyBorder="1" applyAlignment="1" applyProtection="1">
      <alignment horizontal="center" vertical="center" wrapText="1"/>
      <protection hidden="1"/>
    </xf>
    <xf numFmtId="0" fontId="74" fillId="15" borderId="193" xfId="0" applyFont="1" applyFill="1" applyBorder="1" applyAlignment="1" applyProtection="1">
      <alignment horizontal="center" vertical="center" wrapText="1"/>
      <protection hidden="1"/>
    </xf>
    <xf numFmtId="0" fontId="74" fillId="15" borderId="204" xfId="0" applyFont="1" applyFill="1" applyBorder="1" applyAlignment="1" applyProtection="1">
      <alignment horizontal="center" vertical="center" wrapText="1"/>
      <protection hidden="1"/>
    </xf>
    <xf numFmtId="0" fontId="74" fillId="15" borderId="205" xfId="0" applyFont="1" applyFill="1" applyBorder="1" applyAlignment="1" applyProtection="1">
      <alignment horizontal="center" vertical="center" wrapText="1"/>
      <protection hidden="1"/>
    </xf>
    <xf numFmtId="0" fontId="0" fillId="15" borderId="188" xfId="0" applyFill="1" applyBorder="1" applyAlignment="1" applyProtection="1">
      <alignment horizontal="center" vertical="center" wrapText="1"/>
      <protection hidden="1"/>
    </xf>
    <xf numFmtId="0" fontId="73" fillId="15" borderId="186" xfId="0" applyFont="1" applyFill="1" applyBorder="1" applyProtection="1">
      <protection hidden="1"/>
    </xf>
    <xf numFmtId="2" fontId="0" fillId="16" borderId="182" xfId="0" applyNumberFormat="1" applyFill="1" applyBorder="1" applyAlignment="1" applyProtection="1">
      <alignment horizontal="center"/>
      <protection hidden="1"/>
    </xf>
    <xf numFmtId="0" fontId="73" fillId="15" borderId="197" xfId="0" applyFont="1" applyFill="1" applyBorder="1" applyProtection="1">
      <protection hidden="1"/>
    </xf>
    <xf numFmtId="2" fontId="0" fillId="16" borderId="184" xfId="0" applyNumberFormat="1" applyFill="1" applyBorder="1" applyAlignment="1" applyProtection="1">
      <alignment horizontal="center"/>
      <protection hidden="1"/>
    </xf>
    <xf numFmtId="2" fontId="3" fillId="16" borderId="188" xfId="0" applyNumberFormat="1" applyFont="1" applyFill="1" applyBorder="1" applyAlignment="1" applyProtection="1">
      <alignment horizontal="center" vertical="center"/>
      <protection hidden="1"/>
    </xf>
    <xf numFmtId="2" fontId="3" fillId="16" borderId="182" xfId="0" applyNumberFormat="1" applyFont="1" applyFill="1" applyBorder="1" applyAlignment="1" applyProtection="1">
      <alignment horizontal="center" vertical="center"/>
      <protection hidden="1"/>
    </xf>
    <xf numFmtId="2" fontId="3" fillId="16" borderId="184" xfId="0" applyNumberFormat="1" applyFont="1" applyFill="1" applyBorder="1" applyAlignment="1" applyProtection="1">
      <alignment horizontal="center" vertical="center"/>
      <protection hidden="1"/>
    </xf>
    <xf numFmtId="0" fontId="0" fillId="15" borderId="194" xfId="0" applyFill="1" applyBorder="1" applyAlignment="1" applyProtection="1">
      <alignment horizontal="center" vertical="center" wrapText="1"/>
      <protection hidden="1"/>
    </xf>
    <xf numFmtId="0" fontId="74" fillId="15" borderId="194" xfId="0" applyFont="1" applyFill="1" applyBorder="1" applyAlignment="1" applyProtection="1">
      <alignment horizontal="center" vertical="center" wrapText="1"/>
      <protection hidden="1"/>
    </xf>
    <xf numFmtId="0" fontId="73" fillId="15" borderId="183" xfId="0" applyFont="1" applyFill="1" applyBorder="1" applyProtection="1">
      <protection hidden="1"/>
    </xf>
    <xf numFmtId="0" fontId="0" fillId="27" borderId="0" xfId="0" applyFill="1" applyAlignment="1" applyProtection="1">
      <alignment vertical="center"/>
      <protection hidden="1"/>
    </xf>
    <xf numFmtId="0" fontId="0" fillId="0" borderId="0" xfId="0" applyAlignment="1" applyProtection="1">
      <alignment vertical="center"/>
      <protection hidden="1"/>
    </xf>
    <xf numFmtId="0" fontId="82" fillId="27" borderId="0" xfId="0" applyFont="1" applyFill="1" applyAlignment="1" applyProtection="1">
      <alignment horizontal="center"/>
      <protection hidden="1"/>
    </xf>
    <xf numFmtId="0" fontId="0" fillId="34" borderId="170" xfId="0" applyFill="1" applyBorder="1" applyProtection="1">
      <protection hidden="1"/>
    </xf>
    <xf numFmtId="0" fontId="0" fillId="28" borderId="154" xfId="0" applyFill="1" applyBorder="1" applyAlignment="1" applyProtection="1">
      <alignment horizontal="center" vertical="center"/>
      <protection hidden="1"/>
    </xf>
    <xf numFmtId="0" fontId="0" fillId="28" borderId="159" xfId="0" applyFill="1" applyBorder="1" applyAlignment="1" applyProtection="1">
      <alignment horizontal="center" vertical="center"/>
      <protection hidden="1"/>
    </xf>
    <xf numFmtId="0" fontId="0" fillId="27" borderId="0" xfId="0" applyFill="1" applyAlignment="1" applyProtection="1">
      <alignment horizontal="center" vertical="center"/>
      <protection hidden="1"/>
    </xf>
    <xf numFmtId="0" fontId="0" fillId="28" borderId="156" xfId="0" applyFill="1" applyBorder="1" applyAlignment="1" applyProtection="1">
      <alignment horizontal="center" vertical="center"/>
      <protection hidden="1"/>
    </xf>
    <xf numFmtId="0" fontId="0" fillId="34" borderId="171" xfId="0" applyFill="1" applyBorder="1" applyProtection="1">
      <protection hidden="1"/>
    </xf>
    <xf numFmtId="0" fontId="0" fillId="16" borderId="0" xfId="0" applyFill="1" applyAlignment="1" applyProtection="1">
      <alignment horizontal="center"/>
      <protection hidden="1"/>
    </xf>
    <xf numFmtId="0" fontId="0" fillId="16" borderId="149" xfId="0" applyFill="1" applyBorder="1" applyAlignment="1" applyProtection="1">
      <alignment horizontal="center"/>
      <protection hidden="1"/>
    </xf>
    <xf numFmtId="0" fontId="0" fillId="16" borderId="147" xfId="0" applyFill="1" applyBorder="1" applyAlignment="1" applyProtection="1">
      <alignment horizontal="center"/>
      <protection hidden="1"/>
    </xf>
    <xf numFmtId="0" fontId="0" fillId="34" borderId="172" xfId="0" applyFill="1" applyBorder="1" applyProtection="1">
      <protection hidden="1"/>
    </xf>
    <xf numFmtId="0" fontId="0" fillId="16" borderId="146" xfId="0" applyFill="1" applyBorder="1" applyAlignment="1" applyProtection="1">
      <alignment horizontal="center"/>
      <protection hidden="1"/>
    </xf>
    <xf numFmtId="0" fontId="0" fillId="16" borderId="158" xfId="0" applyFill="1" applyBorder="1" applyAlignment="1" applyProtection="1">
      <alignment horizontal="center"/>
      <protection hidden="1"/>
    </xf>
    <xf numFmtId="0" fontId="0" fillId="16" borderId="169" xfId="0" applyFill="1" applyBorder="1" applyAlignment="1" applyProtection="1">
      <alignment horizontal="center"/>
      <protection hidden="1"/>
    </xf>
    <xf numFmtId="0" fontId="82" fillId="27" borderId="0" xfId="0" applyFont="1" applyFill="1" applyAlignment="1" applyProtection="1">
      <alignment horizontal="center" vertical="center"/>
      <protection hidden="1"/>
    </xf>
    <xf numFmtId="0" fontId="0" fillId="34" borderId="0" xfId="0" applyFill="1" applyProtection="1">
      <protection hidden="1"/>
    </xf>
    <xf numFmtId="0" fontId="83" fillId="27" borderId="0" xfId="0" applyFont="1" applyFill="1" applyAlignment="1" applyProtection="1">
      <alignment horizontal="center" vertical="top" wrapText="1"/>
      <protection hidden="1"/>
    </xf>
    <xf numFmtId="0" fontId="0" fillId="27" borderId="100" xfId="0" applyFill="1" applyBorder="1" applyProtection="1">
      <protection hidden="1"/>
    </xf>
    <xf numFmtId="0" fontId="0" fillId="28" borderId="0" xfId="0" applyFill="1" applyAlignment="1" applyProtection="1">
      <alignment horizontal="center" vertical="center"/>
      <protection hidden="1"/>
    </xf>
    <xf numFmtId="0" fontId="0" fillId="28" borderId="100" xfId="0" applyFill="1" applyBorder="1" applyAlignment="1" applyProtection="1">
      <alignment horizontal="center" vertical="center"/>
      <protection hidden="1"/>
    </xf>
    <xf numFmtId="0" fontId="0" fillId="17" borderId="0" xfId="0" applyFill="1" applyAlignment="1" applyProtection="1">
      <alignment wrapText="1"/>
      <protection hidden="1"/>
    </xf>
    <xf numFmtId="0" fontId="92" fillId="17" borderId="0" xfId="0" applyFont="1" applyFill="1" applyProtection="1">
      <protection hidden="1"/>
    </xf>
    <xf numFmtId="0" fontId="0" fillId="14" borderId="187" xfId="0" applyFill="1" applyBorder="1" applyAlignment="1" applyProtection="1">
      <alignment horizontal="center" vertical="center" wrapText="1"/>
      <protection hidden="1"/>
    </xf>
    <xf numFmtId="2" fontId="0" fillId="17" borderId="0" xfId="0" applyNumberFormat="1" applyFill="1" applyProtection="1">
      <protection hidden="1"/>
    </xf>
    <xf numFmtId="164" fontId="0" fillId="0" borderId="0" xfId="0" applyNumberFormat="1" applyProtection="1">
      <protection hidden="1"/>
    </xf>
    <xf numFmtId="0" fontId="55" fillId="0" borderId="0" xfId="0" applyFont="1" applyAlignment="1" applyProtection="1">
      <alignment horizontal="right"/>
      <protection hidden="1"/>
    </xf>
    <xf numFmtId="0" fontId="0" fillId="0" borderId="0" xfId="0" quotePrefix="1" applyAlignment="1" applyProtection="1">
      <alignment horizontal="right" vertical="center"/>
      <protection hidden="1"/>
    </xf>
    <xf numFmtId="0" fontId="37" fillId="7" borderId="17" xfId="0" applyFont="1" applyFill="1" applyBorder="1" applyProtection="1">
      <protection hidden="1"/>
    </xf>
    <xf numFmtId="9" fontId="37" fillId="7" borderId="39" xfId="0" applyNumberFormat="1" applyFont="1" applyFill="1" applyBorder="1" applyProtection="1">
      <protection hidden="1"/>
    </xf>
    <xf numFmtId="9" fontId="37" fillId="7" borderId="0" xfId="0" applyNumberFormat="1" applyFont="1" applyFill="1" applyProtection="1">
      <protection hidden="1"/>
    </xf>
    <xf numFmtId="0" fontId="0" fillId="7" borderId="29" xfId="0" applyFill="1" applyBorder="1" applyAlignment="1" applyProtection="1">
      <alignment horizontal="left" indent="1"/>
      <protection hidden="1"/>
    </xf>
    <xf numFmtId="0" fontId="82" fillId="6" borderId="29" xfId="0" applyFont="1" applyFill="1" applyBorder="1" applyProtection="1">
      <protection hidden="1"/>
    </xf>
    <xf numFmtId="0" fontId="82" fillId="32" borderId="29" xfId="0" applyFont="1" applyFill="1" applyBorder="1" applyProtection="1">
      <protection hidden="1"/>
    </xf>
    <xf numFmtId="0" fontId="82" fillId="32" borderId="40" xfId="0" applyFont="1" applyFill="1" applyBorder="1" applyProtection="1">
      <protection hidden="1"/>
    </xf>
    <xf numFmtId="0" fontId="82" fillId="32" borderId="0" xfId="0" applyFont="1" applyFill="1" applyProtection="1">
      <protection hidden="1"/>
    </xf>
    <xf numFmtId="0" fontId="82" fillId="32" borderId="19" xfId="0" applyFont="1" applyFill="1" applyBorder="1" applyProtection="1">
      <protection hidden="1"/>
    </xf>
    <xf numFmtId="0" fontId="82" fillId="32" borderId="33" xfId="0" applyFont="1" applyFill="1" applyBorder="1" applyProtection="1">
      <protection hidden="1"/>
    </xf>
    <xf numFmtId="0" fontId="82" fillId="6" borderId="33" xfId="0" applyFont="1" applyFill="1" applyBorder="1" applyProtection="1">
      <protection hidden="1"/>
    </xf>
    <xf numFmtId="0" fontId="82" fillId="7" borderId="0" xfId="0" applyFont="1" applyFill="1" applyAlignment="1" applyProtection="1">
      <alignment wrapText="1"/>
      <protection hidden="1"/>
    </xf>
    <xf numFmtId="0" fontId="82" fillId="6" borderId="0" xfId="0" applyFont="1" applyFill="1" applyProtection="1">
      <protection hidden="1"/>
    </xf>
    <xf numFmtId="0" fontId="82" fillId="0" borderId="0" xfId="0" applyFont="1"/>
    <xf numFmtId="0" fontId="4" fillId="0" borderId="19" xfId="0" applyFont="1" applyBorder="1" applyAlignment="1">
      <alignment horizontal="center" vertical="center"/>
    </xf>
    <xf numFmtId="0" fontId="0" fillId="32" borderId="0" xfId="0" applyFill="1"/>
    <xf numFmtId="0" fontId="0" fillId="32" borderId="212" xfId="0" applyFill="1" applyBorder="1"/>
    <xf numFmtId="0" fontId="96" fillId="16" borderId="0" xfId="0" applyFont="1" applyFill="1" applyAlignment="1" applyProtection="1">
      <alignment horizontal="left" vertical="center" indent="3"/>
      <protection hidden="1"/>
    </xf>
    <xf numFmtId="0" fontId="2" fillId="16" borderId="0" xfId="0" applyFont="1" applyFill="1" applyAlignment="1" applyProtection="1">
      <alignment horizontal="left" vertical="center"/>
      <protection hidden="1"/>
    </xf>
    <xf numFmtId="0" fontId="99" fillId="7" borderId="0" xfId="0" applyFont="1" applyFill="1" applyAlignment="1" applyProtection="1">
      <alignment wrapText="1"/>
      <protection hidden="1"/>
    </xf>
    <xf numFmtId="0" fontId="99" fillId="7" borderId="0" xfId="0" applyFont="1" applyFill="1" applyProtection="1">
      <protection hidden="1"/>
    </xf>
    <xf numFmtId="0" fontId="100" fillId="7" borderId="0" xfId="1" applyFont="1" applyFill="1" applyAlignment="1" applyProtection="1">
      <alignment wrapText="1"/>
      <protection hidden="1"/>
    </xf>
    <xf numFmtId="0" fontId="100" fillId="7" borderId="0" xfId="1" applyFont="1" applyFill="1" applyProtection="1">
      <protection hidden="1"/>
    </xf>
    <xf numFmtId="0" fontId="0" fillId="27" borderId="0" xfId="0" applyFill="1" applyAlignment="1" applyProtection="1">
      <alignment wrapText="1"/>
      <protection hidden="1"/>
    </xf>
    <xf numFmtId="0" fontId="92" fillId="27" borderId="0" xfId="0" applyFont="1" applyFill="1" applyProtection="1">
      <protection hidden="1"/>
    </xf>
    <xf numFmtId="0" fontId="0" fillId="17" borderId="0" xfId="0" applyFill="1" applyAlignment="1" applyProtection="1">
      <alignment vertical="center"/>
      <protection hidden="1"/>
    </xf>
    <xf numFmtId="0" fontId="0" fillId="17" borderId="0" xfId="0" applyFill="1" applyAlignment="1" applyProtection="1">
      <alignment horizontal="center"/>
      <protection hidden="1"/>
    </xf>
    <xf numFmtId="0" fontId="34" fillId="7" borderId="0" xfId="0" applyFont="1" applyFill="1"/>
    <xf numFmtId="0" fontId="37" fillId="7" borderId="33" xfId="0" applyFont="1" applyFill="1" applyBorder="1" applyAlignment="1" applyProtection="1">
      <alignment horizontal="center"/>
      <protection hidden="1"/>
    </xf>
    <xf numFmtId="0" fontId="0" fillId="38" borderId="4" xfId="0" applyFill="1" applyBorder="1"/>
    <xf numFmtId="0" fontId="0" fillId="38" borderId="78" xfId="0" applyFill="1" applyBorder="1"/>
    <xf numFmtId="0" fontId="0" fillId="25" borderId="182" xfId="0" applyFill="1" applyBorder="1" applyAlignment="1" applyProtection="1">
      <alignment horizontal="center"/>
      <protection locked="0"/>
    </xf>
    <xf numFmtId="0" fontId="0" fillId="25" borderId="184" xfId="0" applyFill="1" applyBorder="1" applyAlignment="1" applyProtection="1">
      <alignment horizontal="center"/>
      <protection locked="0"/>
    </xf>
    <xf numFmtId="0" fontId="34" fillId="6" borderId="0" xfId="0" applyFont="1" applyFill="1" applyProtection="1">
      <protection hidden="1"/>
    </xf>
    <xf numFmtId="0" fontId="103" fillId="7" borderId="0" xfId="0" applyFont="1" applyFill="1" applyProtection="1">
      <protection hidden="1"/>
    </xf>
    <xf numFmtId="0" fontId="104" fillId="7" borderId="0" xfId="0" applyFont="1" applyFill="1" applyProtection="1">
      <protection hidden="1"/>
    </xf>
    <xf numFmtId="0" fontId="24" fillId="7" borderId="0" xfId="1" applyFont="1" applyFill="1" applyProtection="1">
      <protection hidden="1"/>
    </xf>
    <xf numFmtId="0" fontId="0" fillId="25" borderId="176" xfId="0" applyFill="1" applyBorder="1" applyAlignment="1" applyProtection="1">
      <alignment horizontal="center" vertical="center"/>
      <protection locked="0"/>
    </xf>
    <xf numFmtId="0" fontId="0" fillId="25" borderId="181" xfId="0" applyFill="1" applyBorder="1" applyAlignment="1" applyProtection="1">
      <alignment horizontal="center" vertical="center"/>
      <protection locked="0"/>
    </xf>
    <xf numFmtId="0" fontId="0" fillId="25" borderId="182" xfId="0" applyFill="1" applyBorder="1" applyAlignment="1" applyProtection="1">
      <alignment horizontal="center" vertical="center"/>
      <protection locked="0"/>
    </xf>
    <xf numFmtId="0" fontId="0" fillId="25" borderId="183" xfId="0" applyFill="1" applyBorder="1" applyAlignment="1" applyProtection="1">
      <alignment horizontal="center" vertical="center"/>
      <protection locked="0"/>
    </xf>
    <xf numFmtId="0" fontId="0" fillId="25" borderId="195" xfId="0" applyFill="1" applyBorder="1" applyAlignment="1" applyProtection="1">
      <alignment horizontal="center" vertical="center"/>
      <protection locked="0"/>
    </xf>
    <xf numFmtId="0" fontId="0" fillId="25" borderId="184" xfId="0" applyFill="1" applyBorder="1" applyAlignment="1" applyProtection="1">
      <alignment horizontal="center" vertical="center"/>
      <protection locked="0"/>
    </xf>
    <xf numFmtId="0" fontId="0" fillId="25" borderId="192" xfId="0" applyFill="1" applyBorder="1" applyAlignment="1" applyProtection="1">
      <alignment horizontal="center" vertical="center"/>
      <protection locked="0"/>
    </xf>
    <xf numFmtId="0" fontId="0" fillId="25" borderId="205" xfId="0" applyFill="1" applyBorder="1" applyAlignment="1" applyProtection="1">
      <alignment horizontal="center" vertical="center"/>
      <protection locked="0"/>
    </xf>
    <xf numFmtId="0" fontId="0" fillId="25" borderId="188" xfId="0" applyFill="1" applyBorder="1" applyAlignment="1" applyProtection="1">
      <alignment horizontal="center" vertical="center"/>
      <protection locked="0"/>
    </xf>
    <xf numFmtId="0" fontId="0" fillId="25" borderId="192" xfId="0" applyFill="1" applyBorder="1" applyAlignment="1" applyProtection="1">
      <alignment horizontal="center"/>
      <protection locked="0"/>
    </xf>
    <xf numFmtId="0" fontId="0" fillId="25" borderId="205" xfId="0" applyFill="1" applyBorder="1" applyAlignment="1" applyProtection="1">
      <alignment horizontal="center"/>
      <protection locked="0"/>
    </xf>
    <xf numFmtId="0" fontId="0" fillId="25" borderId="188" xfId="0" applyFill="1" applyBorder="1" applyAlignment="1" applyProtection="1">
      <alignment horizontal="center"/>
      <protection locked="0"/>
    </xf>
    <xf numFmtId="0" fontId="73" fillId="15" borderId="206" xfId="0" applyFont="1" applyFill="1" applyBorder="1" applyAlignment="1" applyProtection="1">
      <alignment horizontal="center" vertical="center" wrapText="1"/>
      <protection hidden="1"/>
    </xf>
    <xf numFmtId="0" fontId="73" fillId="15" borderId="207" xfId="0" applyFont="1" applyFill="1" applyBorder="1" applyAlignment="1" applyProtection="1">
      <alignment horizontal="center" vertical="center" wrapText="1"/>
      <protection hidden="1"/>
    </xf>
    <xf numFmtId="0" fontId="34" fillId="15" borderId="208" xfId="0" applyFont="1" applyFill="1" applyBorder="1" applyAlignment="1" applyProtection="1">
      <alignment horizontal="center" vertical="center" wrapText="1"/>
      <protection hidden="1"/>
    </xf>
    <xf numFmtId="0" fontId="82" fillId="24" borderId="206" xfId="0" applyFont="1" applyFill="1" applyBorder="1" applyAlignment="1" applyProtection="1">
      <alignment horizontal="center" vertical="center" wrapText="1"/>
      <protection hidden="1"/>
    </xf>
    <xf numFmtId="0" fontId="0" fillId="15" borderId="207" xfId="0" applyFill="1" applyBorder="1" applyAlignment="1" applyProtection="1">
      <alignment horizontal="center" vertical="center" wrapText="1"/>
      <protection hidden="1"/>
    </xf>
    <xf numFmtId="0" fontId="74" fillId="15" borderId="208" xfId="0" applyFont="1" applyFill="1" applyBorder="1" applyAlignment="1" applyProtection="1">
      <alignment horizontal="center" vertical="center" wrapText="1"/>
      <protection hidden="1"/>
    </xf>
    <xf numFmtId="0" fontId="0" fillId="14" borderId="215" xfId="0" applyFill="1" applyBorder="1" applyAlignment="1" applyProtection="1">
      <alignment horizontal="center" vertical="center" wrapText="1"/>
      <protection hidden="1"/>
    </xf>
    <xf numFmtId="0" fontId="73" fillId="15" borderId="216" xfId="0" applyFont="1" applyFill="1" applyBorder="1" applyProtection="1">
      <protection hidden="1"/>
    </xf>
    <xf numFmtId="0" fontId="3" fillId="16" borderId="218" xfId="0" applyFont="1" applyFill="1" applyBorder="1" applyAlignment="1" applyProtection="1">
      <alignment horizontal="center"/>
      <protection hidden="1"/>
    </xf>
    <xf numFmtId="2" fontId="3" fillId="16" borderId="220" xfId="0" applyNumberFormat="1" applyFont="1" applyFill="1" applyBorder="1" applyAlignment="1" applyProtection="1">
      <alignment horizontal="center"/>
      <protection hidden="1"/>
    </xf>
    <xf numFmtId="2" fontId="3" fillId="16" borderId="222" xfId="0" applyNumberFormat="1" applyFont="1" applyFill="1" applyBorder="1" applyAlignment="1" applyProtection="1">
      <alignment horizontal="center"/>
      <protection hidden="1"/>
    </xf>
    <xf numFmtId="0" fontId="0" fillId="39" borderId="215" xfId="0" applyFill="1" applyBorder="1" applyAlignment="1" applyProtection="1">
      <alignment horizontal="center" vertical="center" wrapText="1"/>
      <protection hidden="1"/>
    </xf>
    <xf numFmtId="0" fontId="73" fillId="39" borderId="217" xfId="0" applyFont="1" applyFill="1" applyBorder="1" applyProtection="1">
      <protection hidden="1"/>
    </xf>
    <xf numFmtId="0" fontId="34" fillId="39" borderId="219" xfId="0" applyFont="1" applyFill="1" applyBorder="1" applyAlignment="1" applyProtection="1">
      <alignment vertical="center" wrapText="1"/>
      <protection hidden="1"/>
    </xf>
    <xf numFmtId="0" fontId="73" fillId="39" borderId="221" xfId="0" applyFont="1" applyFill="1" applyBorder="1" applyProtection="1">
      <protection hidden="1"/>
    </xf>
    <xf numFmtId="0" fontId="56" fillId="32" borderId="0" xfId="0" applyFont="1" applyFill="1" applyAlignment="1">
      <alignment horizontal="left" vertical="center" indent="2"/>
    </xf>
    <xf numFmtId="0" fontId="56" fillId="32" borderId="0" xfId="0" applyFont="1" applyFill="1" applyAlignment="1">
      <alignment vertical="center"/>
    </xf>
    <xf numFmtId="0" fontId="56" fillId="32" borderId="0" xfId="0" applyFont="1" applyFill="1" applyAlignment="1">
      <alignment horizontal="left" vertical="center" indent="1"/>
    </xf>
    <xf numFmtId="0" fontId="0" fillId="25" borderId="178" xfId="0" applyFill="1" applyBorder="1" applyAlignment="1" applyProtection="1">
      <alignment horizontal="center" vertical="center"/>
      <protection locked="0"/>
    </xf>
    <xf numFmtId="2" fontId="0" fillId="25" borderId="182" xfId="0" applyNumberFormat="1" applyFill="1" applyBorder="1" applyAlignment="1" applyProtection="1">
      <alignment horizontal="center" vertical="center"/>
      <protection locked="0"/>
    </xf>
    <xf numFmtId="0" fontId="0" fillId="25" borderId="186" xfId="0" applyFill="1" applyBorder="1" applyAlignment="1" applyProtection="1">
      <alignment horizontal="center" vertical="center"/>
      <protection locked="0"/>
    </xf>
    <xf numFmtId="0" fontId="0" fillId="25" borderId="196" xfId="0" applyFill="1" applyBorder="1" applyAlignment="1" applyProtection="1">
      <alignment horizontal="center" vertical="center"/>
      <protection locked="0"/>
    </xf>
    <xf numFmtId="2" fontId="0" fillId="25" borderId="184" xfId="0" applyNumberFormat="1" applyFill="1" applyBorder="1" applyAlignment="1" applyProtection="1">
      <alignment horizontal="center" vertical="center"/>
      <protection locked="0"/>
    </xf>
    <xf numFmtId="0" fontId="0" fillId="25" borderId="197" xfId="0" applyFill="1" applyBorder="1" applyAlignment="1" applyProtection="1">
      <alignment horizontal="center" vertical="center"/>
      <protection locked="0"/>
    </xf>
    <xf numFmtId="0" fontId="3" fillId="39" borderId="192" xfId="0" applyFont="1" applyFill="1" applyBorder="1" applyAlignment="1" applyProtection="1">
      <alignment vertical="center" wrapText="1"/>
      <protection hidden="1"/>
    </xf>
    <xf numFmtId="0" fontId="3" fillId="39" borderId="181" xfId="0" applyFont="1" applyFill="1" applyBorder="1" applyAlignment="1" applyProtection="1">
      <alignment vertical="center" wrapText="1"/>
      <protection hidden="1"/>
    </xf>
    <xf numFmtId="0" fontId="3" fillId="39" borderId="183" xfId="0" applyFont="1" applyFill="1" applyBorder="1" applyAlignment="1" applyProtection="1">
      <alignment vertical="center" wrapText="1"/>
      <protection hidden="1"/>
    </xf>
    <xf numFmtId="0" fontId="0" fillId="38" borderId="99" xfId="0" applyFill="1" applyBorder="1"/>
    <xf numFmtId="0" fontId="0" fillId="38" borderId="114" xfId="0" applyFill="1" applyBorder="1"/>
    <xf numFmtId="0" fontId="0" fillId="38" borderId="93" xfId="0" applyFill="1" applyBorder="1"/>
    <xf numFmtId="0" fontId="0" fillId="38" borderId="78" xfId="0" applyFill="1" applyBorder="1" applyAlignment="1">
      <alignment horizontal="center" vertical="center"/>
    </xf>
    <xf numFmtId="0" fontId="0" fillId="38" borderId="114" xfId="0" applyFill="1" applyBorder="1" applyAlignment="1">
      <alignment horizontal="center" vertical="center"/>
    </xf>
    <xf numFmtId="0" fontId="0" fillId="27" borderId="0" xfId="0" applyFill="1" applyAlignment="1" applyProtection="1">
      <alignment horizontal="left"/>
      <protection hidden="1"/>
    </xf>
    <xf numFmtId="0" fontId="92" fillId="27" borderId="0" xfId="0" applyFont="1" applyFill="1" applyAlignment="1" applyProtection="1">
      <alignment horizontal="left" indent="5"/>
      <protection hidden="1"/>
    </xf>
    <xf numFmtId="0" fontId="55" fillId="27" borderId="0" xfId="0" applyFont="1" applyFill="1" applyProtection="1">
      <protection hidden="1"/>
    </xf>
    <xf numFmtId="0" fontId="0" fillId="34" borderId="225" xfId="0" applyFill="1" applyBorder="1" applyProtection="1">
      <protection hidden="1"/>
    </xf>
    <xf numFmtId="0" fontId="0" fillId="34" borderId="149" xfId="0" applyFill="1" applyBorder="1" applyProtection="1">
      <protection hidden="1"/>
    </xf>
    <xf numFmtId="0" fontId="0" fillId="34" borderId="158" xfId="0" applyFill="1" applyBorder="1" applyProtection="1">
      <protection hidden="1"/>
    </xf>
    <xf numFmtId="0" fontId="0" fillId="34" borderId="168" xfId="0" applyFill="1" applyBorder="1" applyProtection="1">
      <protection hidden="1"/>
    </xf>
    <xf numFmtId="0" fontId="0" fillId="27" borderId="226" xfId="0" applyFill="1" applyBorder="1" applyProtection="1">
      <protection hidden="1"/>
    </xf>
    <xf numFmtId="0" fontId="107" fillId="27" borderId="0" xfId="0" applyFont="1" applyFill="1" applyProtection="1">
      <protection hidden="1"/>
    </xf>
    <xf numFmtId="0" fontId="106" fillId="32" borderId="0" xfId="0" applyFont="1" applyFill="1" applyProtection="1">
      <protection hidden="1"/>
    </xf>
    <xf numFmtId="0" fontId="1" fillId="16" borderId="0" xfId="0" applyFont="1" applyFill="1" applyAlignment="1" applyProtection="1">
      <alignment horizontal="left" vertical="center" indent="2"/>
      <protection hidden="1"/>
    </xf>
    <xf numFmtId="0" fontId="98" fillId="16" borderId="0" xfId="0" applyFont="1" applyFill="1" applyAlignment="1">
      <alignment vertical="center"/>
    </xf>
    <xf numFmtId="0" fontId="94" fillId="16" borderId="0" xfId="0" applyFont="1" applyFill="1"/>
    <xf numFmtId="0" fontId="53" fillId="16" borderId="0" xfId="0" applyFont="1" applyFill="1"/>
    <xf numFmtId="0" fontId="97" fillId="16" borderId="0" xfId="0" applyFont="1" applyFill="1" applyAlignment="1">
      <alignment horizontal="justify" vertical="center" wrapText="1"/>
    </xf>
    <xf numFmtId="0" fontId="0" fillId="16" borderId="0" xfId="0" applyFill="1" applyAlignment="1">
      <alignment horizontal="justify" vertical="center" wrapText="1"/>
    </xf>
    <xf numFmtId="0" fontId="97" fillId="16" borderId="0" xfId="0" applyFont="1" applyFill="1" applyAlignment="1">
      <alignment horizontal="left" vertical="top" wrapText="1"/>
    </xf>
    <xf numFmtId="0" fontId="0" fillId="16" borderId="0" xfId="0" applyFill="1" applyAlignment="1">
      <alignment horizontal="left" vertical="top" wrapText="1"/>
    </xf>
    <xf numFmtId="0" fontId="0" fillId="16" borderId="0" xfId="0" applyFill="1" applyAlignment="1">
      <alignment vertical="top" wrapText="1"/>
    </xf>
    <xf numFmtId="0" fontId="0" fillId="16" borderId="0" xfId="0" applyFill="1" applyAlignment="1">
      <alignment vertical="top"/>
    </xf>
    <xf numFmtId="0" fontId="53" fillId="16" borderId="0" xfId="0" applyFont="1" applyFill="1" applyAlignment="1">
      <alignment vertical="top"/>
    </xf>
    <xf numFmtId="0" fontId="0" fillId="16" borderId="0" xfId="0" applyFill="1" applyAlignment="1">
      <alignment wrapText="1"/>
    </xf>
    <xf numFmtId="0" fontId="0" fillId="16" borderId="0" xfId="0" applyFill="1" applyAlignment="1">
      <alignment horizontal="left" wrapText="1"/>
    </xf>
    <xf numFmtId="0" fontId="94" fillId="16" borderId="0" xfId="0" applyFont="1" applyFill="1" applyAlignment="1">
      <alignment vertical="top"/>
    </xf>
    <xf numFmtId="0" fontId="109" fillId="16" borderId="0" xfId="0" applyFont="1" applyFill="1" applyAlignment="1">
      <alignment vertical="top"/>
    </xf>
    <xf numFmtId="0" fontId="3" fillId="16" borderId="0" xfId="0" applyFont="1" applyFill="1" applyAlignment="1">
      <alignment vertical="top"/>
    </xf>
    <xf numFmtId="0" fontId="110" fillId="16" borderId="0" xfId="0" applyFont="1" applyFill="1" applyAlignment="1">
      <alignment vertical="top"/>
    </xf>
    <xf numFmtId="0" fontId="32" fillId="27" borderId="175" xfId="0" applyFont="1" applyFill="1" applyBorder="1" applyAlignment="1">
      <alignment horizontal="left" wrapText="1" indent="1"/>
    </xf>
    <xf numFmtId="0" fontId="0" fillId="0" borderId="10" xfId="0" applyBorder="1" applyAlignment="1">
      <alignment horizontal="left" vertical="center" indent="1"/>
    </xf>
    <xf numFmtId="0" fontId="32" fillId="0" borderId="10" xfId="0" applyFont="1" applyBorder="1" applyAlignment="1">
      <alignment horizontal="left" vertical="center" indent="1"/>
    </xf>
    <xf numFmtId="0" fontId="5" fillId="0" borderId="10" xfId="0" applyFont="1" applyBorder="1" applyAlignment="1">
      <alignment horizontal="left" vertical="center" indent="1"/>
    </xf>
    <xf numFmtId="0" fontId="3" fillId="0" borderId="10" xfId="0" applyFont="1" applyBorder="1" applyAlignment="1">
      <alignment horizontal="left" vertical="center" indent="1"/>
    </xf>
    <xf numFmtId="0" fontId="35" fillId="4" borderId="155" xfId="0" applyFont="1" applyFill="1" applyBorder="1" applyAlignment="1">
      <alignment horizontal="center"/>
    </xf>
    <xf numFmtId="0" fontId="16" fillId="8" borderId="26" xfId="0" applyFont="1" applyFill="1" applyBorder="1" applyProtection="1">
      <protection hidden="1"/>
    </xf>
    <xf numFmtId="0" fontId="38" fillId="0" borderId="19" xfId="0" applyFont="1" applyBorder="1" applyAlignment="1">
      <alignment vertical="center" wrapText="1"/>
    </xf>
    <xf numFmtId="0" fontId="4" fillId="0" borderId="18" xfId="0" quotePrefix="1" applyFont="1" applyBorder="1" applyAlignment="1">
      <alignment horizontal="justify" vertical="center" wrapText="1"/>
    </xf>
    <xf numFmtId="0" fontId="89" fillId="0" borderId="18" xfId="0" applyFont="1" applyBorder="1" applyAlignment="1">
      <alignment vertical="center" wrapText="1"/>
    </xf>
    <xf numFmtId="0" fontId="89" fillId="0" borderId="18" xfId="0" applyFont="1" applyBorder="1" applyAlignment="1">
      <alignment horizontal="justify" vertical="center" wrapText="1"/>
    </xf>
    <xf numFmtId="166" fontId="95" fillId="32" borderId="212" xfId="0" applyNumberFormat="1" applyFont="1" applyFill="1" applyBorder="1" applyAlignment="1">
      <alignment horizontal="left" vertical="center" wrapText="1" indent="14"/>
    </xf>
    <xf numFmtId="166" fontId="95" fillId="32" borderId="0" xfId="0" applyNumberFormat="1" applyFont="1" applyFill="1" applyAlignment="1">
      <alignment horizontal="left" vertical="center" wrapText="1" indent="14"/>
    </xf>
    <xf numFmtId="0" fontId="61" fillId="31" borderId="28" xfId="0" applyFont="1" applyFill="1" applyBorder="1" applyAlignment="1">
      <alignment horizontal="left" vertical="center" indent="1"/>
    </xf>
    <xf numFmtId="0" fontId="61" fillId="31" borderId="19" xfId="0" applyFont="1" applyFill="1" applyBorder="1" applyAlignment="1">
      <alignment horizontal="left" vertical="center" indent="1"/>
    </xf>
    <xf numFmtId="0" fontId="61" fillId="31" borderId="32" xfId="0" applyFont="1" applyFill="1" applyBorder="1" applyAlignment="1">
      <alignment horizontal="left" vertical="center" indent="1"/>
    </xf>
    <xf numFmtId="0" fontId="61" fillId="31" borderId="29" xfId="0" applyFont="1" applyFill="1" applyBorder="1" applyAlignment="1">
      <alignment horizontal="left" vertical="center" indent="1"/>
    </xf>
    <xf numFmtId="0" fontId="61" fillId="31" borderId="0" xfId="0" applyFont="1" applyFill="1" applyAlignment="1">
      <alignment horizontal="left" vertical="center" indent="1"/>
    </xf>
    <xf numFmtId="0" fontId="61" fillId="31" borderId="33" xfId="0" applyFont="1" applyFill="1" applyBorder="1" applyAlignment="1">
      <alignment horizontal="left" vertical="center" indent="1"/>
    </xf>
    <xf numFmtId="0" fontId="0" fillId="16" borderId="0" xfId="0" applyFill="1" applyAlignment="1">
      <alignment horizontal="justify" vertical="top" wrapText="1"/>
    </xf>
    <xf numFmtId="0" fontId="0" fillId="16" borderId="0" xfId="0" applyFill="1" applyAlignment="1">
      <alignment horizontal="left" wrapText="1"/>
    </xf>
    <xf numFmtId="0" fontId="0" fillId="16" borderId="0" xfId="0" applyFill="1" applyAlignment="1">
      <alignment horizontal="justify" vertical="center" wrapText="1"/>
    </xf>
    <xf numFmtId="0" fontId="34" fillId="16" borderId="0" xfId="0" applyFont="1" applyFill="1" applyAlignment="1">
      <alignment horizontal="left" vertical="top" wrapText="1"/>
    </xf>
    <xf numFmtId="0" fontId="30" fillId="8" borderId="156" xfId="0" applyFont="1" applyFill="1" applyBorder="1" applyAlignment="1" applyProtection="1">
      <alignment horizontal="left" vertical="center" indent="1"/>
      <protection hidden="1"/>
    </xf>
    <xf numFmtId="0" fontId="30" fillId="8" borderId="154" xfId="0" applyFont="1" applyFill="1" applyBorder="1" applyAlignment="1" applyProtection="1">
      <alignment horizontal="left" vertical="center" indent="1"/>
      <protection hidden="1"/>
    </xf>
    <xf numFmtId="0" fontId="11" fillId="8" borderId="156" xfId="0" applyFont="1" applyFill="1" applyBorder="1" applyAlignment="1" applyProtection="1">
      <alignment horizontal="center" vertical="center"/>
      <protection hidden="1"/>
    </xf>
    <xf numFmtId="0" fontId="11" fillId="8" borderId="154" xfId="0" applyFont="1" applyFill="1" applyBorder="1" applyAlignment="1" applyProtection="1">
      <alignment horizontal="center" vertical="center"/>
      <protection hidden="1"/>
    </xf>
    <xf numFmtId="0" fontId="101" fillId="31" borderId="213" xfId="0" applyFont="1" applyFill="1" applyBorder="1" applyAlignment="1" applyProtection="1">
      <alignment horizontal="left" vertical="center" indent="1"/>
      <protection hidden="1"/>
    </xf>
    <xf numFmtId="0" fontId="101" fillId="31" borderId="214" xfId="0" applyFont="1" applyFill="1" applyBorder="1" applyAlignment="1" applyProtection="1">
      <alignment horizontal="left" vertical="center" indent="1"/>
      <protection hidden="1"/>
    </xf>
    <xf numFmtId="0" fontId="101" fillId="31" borderId="223" xfId="0" applyFont="1" applyFill="1" applyBorder="1" applyAlignment="1" applyProtection="1">
      <alignment horizontal="left" vertical="center" indent="1"/>
      <protection hidden="1"/>
    </xf>
    <xf numFmtId="0" fontId="108" fillId="32" borderId="20" xfId="0" applyFont="1" applyFill="1" applyBorder="1" applyAlignment="1" applyProtection="1">
      <alignment horizontal="center"/>
      <protection hidden="1"/>
    </xf>
    <xf numFmtId="0" fontId="108" fillId="32" borderId="38" xfId="0" applyFont="1" applyFill="1" applyBorder="1" applyAlignment="1" applyProtection="1">
      <alignment horizontal="center"/>
      <protection hidden="1"/>
    </xf>
    <xf numFmtId="0" fontId="86" fillId="31" borderId="156" xfId="2" applyNumberFormat="1" applyFont="1" applyFill="1" applyBorder="1" applyAlignment="1" applyProtection="1">
      <alignment horizontal="center" vertical="center" wrapText="1"/>
      <protection hidden="1"/>
    </xf>
    <xf numFmtId="0" fontId="86" fillId="31" borderId="159" xfId="2" applyNumberFormat="1" applyFont="1" applyFill="1" applyBorder="1" applyAlignment="1" applyProtection="1">
      <alignment horizontal="center" vertical="center" wrapText="1"/>
      <protection hidden="1"/>
    </xf>
    <xf numFmtId="164" fontId="82" fillId="36" borderId="162" xfId="0" applyNumberFormat="1" applyFont="1" applyFill="1" applyBorder="1" applyAlignment="1" applyProtection="1">
      <alignment horizontal="center" vertical="center"/>
      <protection hidden="1"/>
    </xf>
    <xf numFmtId="164" fontId="82" fillId="36" borderId="157" xfId="0" applyNumberFormat="1" applyFont="1" applyFill="1" applyBorder="1" applyAlignment="1" applyProtection="1">
      <alignment horizontal="center" vertical="center"/>
      <protection hidden="1"/>
    </xf>
    <xf numFmtId="164" fontId="82" fillId="36" borderId="163" xfId="0" applyNumberFormat="1" applyFont="1" applyFill="1" applyBorder="1" applyAlignment="1" applyProtection="1">
      <alignment horizontal="center" vertical="center"/>
      <protection hidden="1"/>
    </xf>
    <xf numFmtId="164" fontId="82" fillId="36" borderId="164" xfId="0" applyNumberFormat="1" applyFont="1" applyFill="1" applyBorder="1" applyAlignment="1" applyProtection="1">
      <alignment horizontal="center" vertical="center"/>
      <protection hidden="1"/>
    </xf>
    <xf numFmtId="9" fontId="30" fillId="31" borderId="160" xfId="2" applyFont="1" applyFill="1" applyBorder="1" applyAlignment="1" applyProtection="1">
      <alignment horizontal="center" vertical="center" wrapText="1"/>
      <protection hidden="1"/>
    </xf>
    <xf numFmtId="9" fontId="30" fillId="31" borderId="161" xfId="2" applyFont="1" applyFill="1" applyBorder="1" applyAlignment="1" applyProtection="1">
      <alignment horizontal="center" vertical="center" wrapText="1"/>
      <protection hidden="1"/>
    </xf>
    <xf numFmtId="0" fontId="85" fillId="33" borderId="151" xfId="0" applyFont="1" applyFill="1" applyBorder="1" applyAlignment="1" applyProtection="1">
      <alignment horizontal="center"/>
      <protection hidden="1"/>
    </xf>
    <xf numFmtId="0" fontId="85" fillId="33" borderId="152" xfId="0" applyFont="1" applyFill="1" applyBorder="1" applyAlignment="1" applyProtection="1">
      <alignment horizontal="center"/>
      <protection hidden="1"/>
    </xf>
    <xf numFmtId="164" fontId="82" fillId="36" borderId="165" xfId="0" applyNumberFormat="1" applyFont="1" applyFill="1" applyBorder="1" applyAlignment="1" applyProtection="1">
      <alignment horizontal="center" vertical="center"/>
      <protection hidden="1"/>
    </xf>
    <xf numFmtId="164" fontId="82" fillId="36" borderId="166" xfId="0" applyNumberFormat="1" applyFont="1" applyFill="1" applyBorder="1" applyAlignment="1" applyProtection="1">
      <alignment horizontal="center" vertical="center"/>
      <protection hidden="1"/>
    </xf>
    <xf numFmtId="164" fontId="82" fillId="36" borderId="150" xfId="0" applyNumberFormat="1" applyFont="1" applyFill="1" applyBorder="1" applyAlignment="1" applyProtection="1">
      <alignment horizontal="center" vertical="center"/>
      <protection hidden="1"/>
    </xf>
    <xf numFmtId="164" fontId="82" fillId="36" borderId="148" xfId="0" applyNumberFormat="1" applyFont="1" applyFill="1" applyBorder="1" applyAlignment="1" applyProtection="1">
      <alignment horizontal="center" vertical="center"/>
      <protection hidden="1"/>
    </xf>
    <xf numFmtId="0" fontId="0" fillId="0" borderId="29" xfId="0" quotePrefix="1" applyBorder="1" applyAlignment="1" applyProtection="1">
      <alignment horizontal="left" vertical="center" indent="1"/>
      <protection hidden="1"/>
    </xf>
    <xf numFmtId="0" fontId="0" fillId="0" borderId="33" xfId="0" quotePrefix="1" applyBorder="1" applyAlignment="1" applyProtection="1">
      <alignment horizontal="left" vertical="center" indent="1"/>
      <protection hidden="1"/>
    </xf>
    <xf numFmtId="164" fontId="0" fillId="11" borderId="140" xfId="0" applyNumberFormat="1" applyFill="1" applyBorder="1" applyAlignment="1" applyProtection="1">
      <alignment horizontal="center"/>
      <protection hidden="1"/>
    </xf>
    <xf numFmtId="164" fontId="0" fillId="11" borderId="139" xfId="0" applyNumberFormat="1" applyFill="1" applyBorder="1" applyAlignment="1" applyProtection="1">
      <alignment horizontal="center"/>
      <protection hidden="1"/>
    </xf>
    <xf numFmtId="0" fontId="56" fillId="32" borderId="0" xfId="0" applyFont="1" applyFill="1" applyAlignment="1">
      <alignment horizontal="left" vertical="center" indent="7"/>
    </xf>
    <xf numFmtId="164" fontId="82" fillId="9" borderId="46" xfId="0" applyNumberFormat="1" applyFont="1" applyFill="1" applyBorder="1" applyAlignment="1" applyProtection="1">
      <alignment horizontal="center"/>
      <protection hidden="1"/>
    </xf>
    <xf numFmtId="164" fontId="82" fillId="9" borderId="47" xfId="0" applyNumberFormat="1" applyFont="1" applyFill="1" applyBorder="1" applyAlignment="1" applyProtection="1">
      <alignment horizontal="center"/>
      <protection hidden="1"/>
    </xf>
    <xf numFmtId="164" fontId="0" fillId="11" borderId="44" xfId="0" applyNumberFormat="1" applyFill="1" applyBorder="1" applyAlignment="1" applyProtection="1">
      <alignment horizontal="center"/>
      <protection hidden="1"/>
    </xf>
    <xf numFmtId="164" fontId="0" fillId="11" borderId="43" xfId="0" applyNumberFormat="1" applyFill="1" applyBorder="1" applyAlignment="1" applyProtection="1">
      <alignment horizontal="center"/>
      <protection hidden="1"/>
    </xf>
    <xf numFmtId="164" fontId="0" fillId="11" borderId="15" xfId="0" applyNumberFormat="1" applyFill="1" applyBorder="1" applyAlignment="1" applyProtection="1">
      <alignment horizontal="center"/>
      <protection hidden="1"/>
    </xf>
    <xf numFmtId="164" fontId="30" fillId="12" borderId="52" xfId="0" applyNumberFormat="1" applyFont="1" applyFill="1" applyBorder="1" applyAlignment="1" applyProtection="1">
      <alignment horizontal="center"/>
      <protection hidden="1"/>
    </xf>
    <xf numFmtId="164" fontId="30" fillId="12" borderId="34" xfId="0" applyNumberFormat="1" applyFont="1" applyFill="1" applyBorder="1" applyAlignment="1" applyProtection="1">
      <alignment horizontal="center"/>
      <protection hidden="1"/>
    </xf>
    <xf numFmtId="164" fontId="0" fillId="11" borderId="53" xfId="0" applyNumberFormat="1" applyFill="1" applyBorder="1" applyAlignment="1" applyProtection="1">
      <alignment horizontal="center"/>
      <protection hidden="1"/>
    </xf>
    <xf numFmtId="0" fontId="37" fillId="7" borderId="0" xfId="0" applyFont="1" applyFill="1" applyAlignment="1" applyProtection="1">
      <alignment horizontal="center"/>
      <protection hidden="1"/>
    </xf>
    <xf numFmtId="0" fontId="37" fillId="7" borderId="33" xfId="0" applyFont="1" applyFill="1" applyBorder="1" applyAlignment="1" applyProtection="1">
      <alignment horizontal="center"/>
      <protection hidden="1"/>
    </xf>
    <xf numFmtId="0" fontId="59" fillId="32" borderId="69" xfId="0" quotePrefix="1" applyFont="1" applyFill="1" applyBorder="1" applyAlignment="1" applyProtection="1">
      <alignment horizontal="center" wrapText="1"/>
      <protection hidden="1"/>
    </xf>
    <xf numFmtId="164" fontId="30" fillId="12" borderId="68" xfId="0" applyNumberFormat="1" applyFont="1" applyFill="1" applyBorder="1" applyAlignment="1" applyProtection="1">
      <alignment horizontal="center"/>
      <protection hidden="1"/>
    </xf>
    <xf numFmtId="0" fontId="0" fillId="0" borderId="0" xfId="0" quotePrefix="1" applyAlignment="1" applyProtection="1">
      <alignment horizontal="right" vertical="top"/>
      <protection hidden="1"/>
    </xf>
    <xf numFmtId="0" fontId="30" fillId="9" borderId="138" xfId="0" applyFont="1" applyFill="1" applyBorder="1" applyAlignment="1" applyProtection="1">
      <alignment horizontal="center"/>
      <protection hidden="1"/>
    </xf>
    <xf numFmtId="0" fontId="30" fillId="9" borderId="40" xfId="0" applyFont="1" applyFill="1" applyBorder="1" applyAlignment="1" applyProtection="1">
      <alignment horizontal="center"/>
      <protection hidden="1"/>
    </xf>
    <xf numFmtId="0" fontId="57" fillId="9" borderId="51" xfId="0" applyFont="1" applyFill="1" applyBorder="1" applyAlignment="1" applyProtection="1">
      <alignment horizontal="center" vertical="center"/>
      <protection hidden="1"/>
    </xf>
    <xf numFmtId="0" fontId="57" fillId="9" borderId="64" xfId="0" applyFont="1" applyFill="1" applyBorder="1" applyAlignment="1" applyProtection="1">
      <alignment horizontal="center" vertical="center"/>
      <protection hidden="1"/>
    </xf>
    <xf numFmtId="0" fontId="82" fillId="36" borderId="59" xfId="0" applyFont="1" applyFill="1" applyBorder="1" applyAlignment="1" applyProtection="1">
      <alignment horizontal="center" vertical="center"/>
      <protection hidden="1"/>
    </xf>
    <xf numFmtId="0" fontId="82" fillId="36" borderId="54" xfId="0" applyFont="1" applyFill="1" applyBorder="1" applyAlignment="1" applyProtection="1">
      <alignment horizontal="center" vertical="center"/>
      <protection hidden="1"/>
    </xf>
    <xf numFmtId="164" fontId="0" fillId="11" borderId="23" xfId="0" applyNumberFormat="1" applyFill="1" applyBorder="1" applyAlignment="1" applyProtection="1">
      <alignment horizontal="center"/>
      <protection hidden="1"/>
    </xf>
    <xf numFmtId="0" fontId="93" fillId="36" borderId="59" xfId="0" applyFont="1" applyFill="1" applyBorder="1" applyAlignment="1" applyProtection="1">
      <alignment horizontal="center" vertical="center" wrapText="1"/>
      <protection hidden="1"/>
    </xf>
    <xf numFmtId="0" fontId="93" fillId="36" borderId="54" xfId="0" applyFont="1" applyFill="1" applyBorder="1" applyAlignment="1" applyProtection="1">
      <alignment horizontal="center" vertical="center" wrapText="1"/>
      <protection hidden="1"/>
    </xf>
    <xf numFmtId="0" fontId="30" fillId="9" borderId="47" xfId="0" applyFont="1" applyFill="1" applyBorder="1" applyAlignment="1" applyProtection="1">
      <alignment horizontal="center"/>
      <protection hidden="1"/>
    </xf>
    <xf numFmtId="0" fontId="30" fillId="9" borderId="65" xfId="0" applyFont="1" applyFill="1" applyBorder="1" applyAlignment="1" applyProtection="1">
      <alignment horizontal="center"/>
      <protection hidden="1"/>
    </xf>
    <xf numFmtId="0" fontId="57" fillId="9" borderId="54" xfId="0" applyFont="1" applyFill="1" applyBorder="1" applyAlignment="1" applyProtection="1">
      <alignment horizontal="center"/>
      <protection hidden="1"/>
    </xf>
    <xf numFmtId="0" fontId="57" fillId="9" borderId="61" xfId="0" applyFont="1" applyFill="1" applyBorder="1" applyAlignment="1" applyProtection="1">
      <alignment horizontal="center"/>
      <protection hidden="1"/>
    </xf>
    <xf numFmtId="0" fontId="57" fillId="9" borderId="48" xfId="0" applyFont="1" applyFill="1" applyBorder="1" applyAlignment="1" applyProtection="1">
      <alignment horizontal="center"/>
      <protection hidden="1"/>
    </xf>
    <xf numFmtId="0" fontId="57" fillId="9" borderId="63" xfId="0" applyFont="1" applyFill="1" applyBorder="1" applyAlignment="1" applyProtection="1">
      <alignment horizontal="center"/>
      <protection hidden="1"/>
    </xf>
    <xf numFmtId="0" fontId="24" fillId="25" borderId="67" xfId="0" applyFont="1" applyFill="1" applyBorder="1" applyAlignment="1" applyProtection="1">
      <alignment horizontal="center"/>
      <protection locked="0" hidden="1"/>
    </xf>
    <xf numFmtId="0" fontId="24" fillId="25" borderId="56" xfId="0" applyFont="1" applyFill="1" applyBorder="1" applyAlignment="1" applyProtection="1">
      <alignment horizontal="center"/>
      <protection locked="0" hidden="1"/>
    </xf>
    <xf numFmtId="0" fontId="57" fillId="9" borderId="67" xfId="0" applyFont="1" applyFill="1" applyBorder="1" applyAlignment="1" applyProtection="1">
      <alignment horizontal="center"/>
      <protection hidden="1"/>
    </xf>
    <xf numFmtId="0" fontId="57" fillId="9" borderId="56" xfId="0" applyFont="1" applyFill="1" applyBorder="1" applyAlignment="1" applyProtection="1">
      <alignment horizontal="center"/>
      <protection hidden="1"/>
    </xf>
    <xf numFmtId="0" fontId="57" fillId="8" borderId="155" xfId="0" applyFont="1" applyFill="1" applyBorder="1" applyAlignment="1" applyProtection="1">
      <alignment horizontal="left" vertical="center" indent="1"/>
      <protection hidden="1"/>
    </xf>
    <xf numFmtId="0" fontId="16" fillId="8" borderId="57" xfId="0" applyFont="1" applyFill="1" applyBorder="1" applyAlignment="1" applyProtection="1">
      <alignment horizontal="left" vertical="top" wrapText="1"/>
      <protection hidden="1"/>
    </xf>
    <xf numFmtId="0" fontId="57" fillId="8" borderId="57" xfId="0" applyFont="1" applyFill="1" applyBorder="1" applyAlignment="1" applyProtection="1">
      <alignment horizontal="left" vertical="top" wrapText="1"/>
      <protection hidden="1"/>
    </xf>
    <xf numFmtId="0" fontId="57" fillId="8" borderId="58" xfId="0" applyFont="1" applyFill="1" applyBorder="1" applyAlignment="1" applyProtection="1">
      <alignment horizontal="left" vertical="top" wrapText="1"/>
      <protection hidden="1"/>
    </xf>
    <xf numFmtId="0" fontId="57" fillId="9" borderId="55" xfId="0" applyFont="1" applyFill="1" applyBorder="1" applyAlignment="1" applyProtection="1">
      <alignment horizontal="center"/>
      <protection hidden="1"/>
    </xf>
    <xf numFmtId="0" fontId="65" fillId="31" borderId="19" xfId="0" applyFont="1" applyFill="1" applyBorder="1" applyAlignment="1" applyProtection="1">
      <alignment horizontal="left" vertical="center"/>
      <protection hidden="1"/>
    </xf>
    <xf numFmtId="0" fontId="64" fillId="31" borderId="28" xfId="0" applyFont="1" applyFill="1" applyBorder="1" applyAlignment="1" applyProtection="1">
      <alignment horizontal="left" vertical="center" indent="1"/>
      <protection hidden="1"/>
    </xf>
    <xf numFmtId="0" fontId="64" fillId="31" borderId="19" xfId="0" applyFont="1" applyFill="1" applyBorder="1" applyAlignment="1" applyProtection="1">
      <alignment horizontal="left" vertical="center" indent="1"/>
      <protection hidden="1"/>
    </xf>
    <xf numFmtId="0" fontId="64" fillId="31" borderId="29" xfId="0" applyFont="1" applyFill="1" applyBorder="1" applyAlignment="1" applyProtection="1">
      <alignment horizontal="left" vertical="center" indent="1"/>
      <protection hidden="1"/>
    </xf>
    <xf numFmtId="0" fontId="64" fillId="31" borderId="0" xfId="0" applyFont="1" applyFill="1" applyAlignment="1" applyProtection="1">
      <alignment horizontal="left" vertical="center" indent="1"/>
      <protection hidden="1"/>
    </xf>
    <xf numFmtId="164" fontId="16" fillId="12" borderId="28" xfId="0" applyNumberFormat="1" applyFont="1" applyFill="1" applyBorder="1" applyAlignment="1" applyProtection="1">
      <alignment horizontal="center" vertical="center" wrapText="1"/>
      <protection hidden="1"/>
    </xf>
    <xf numFmtId="164" fontId="57" fillId="12" borderId="32" xfId="0" applyNumberFormat="1" applyFont="1" applyFill="1" applyBorder="1" applyAlignment="1" applyProtection="1">
      <alignment horizontal="center" vertical="center" wrapText="1"/>
      <protection hidden="1"/>
    </xf>
    <xf numFmtId="0" fontId="101" fillId="31" borderId="31" xfId="0" applyFont="1" applyFill="1" applyBorder="1" applyAlignment="1" applyProtection="1">
      <alignment horizontal="left" vertical="center" indent="1"/>
      <protection hidden="1"/>
    </xf>
    <xf numFmtId="0" fontId="101" fillId="31" borderId="18" xfId="0" applyFont="1" applyFill="1" applyBorder="1" applyAlignment="1" applyProtection="1">
      <alignment horizontal="left" vertical="center" indent="1"/>
      <protection hidden="1"/>
    </xf>
    <xf numFmtId="0" fontId="101" fillId="31" borderId="21" xfId="0" applyFont="1" applyFill="1" applyBorder="1" applyAlignment="1" applyProtection="1">
      <alignment horizontal="left" vertical="center" indent="1"/>
      <protection hidden="1"/>
    </xf>
    <xf numFmtId="0" fontId="57" fillId="9" borderId="97" xfId="0" applyFont="1" applyFill="1" applyBorder="1" applyAlignment="1" applyProtection="1">
      <alignment horizontal="left" vertical="center" indent="1"/>
      <protection hidden="1"/>
    </xf>
    <xf numFmtId="0" fontId="57" fillId="9" borderId="98" xfId="0" applyFont="1" applyFill="1" applyBorder="1" applyAlignment="1" applyProtection="1">
      <alignment horizontal="left" vertical="center" indent="1"/>
      <protection hidden="1"/>
    </xf>
    <xf numFmtId="0" fontId="16" fillId="8" borderId="96" xfId="0" applyFont="1" applyFill="1" applyBorder="1" applyAlignment="1" applyProtection="1">
      <alignment horizontal="left"/>
      <protection hidden="1"/>
    </xf>
    <xf numFmtId="0" fontId="57" fillId="8" borderId="72" xfId="0" applyFont="1" applyFill="1" applyBorder="1" applyAlignment="1" applyProtection="1">
      <alignment horizontal="left"/>
      <protection hidden="1"/>
    </xf>
    <xf numFmtId="0" fontId="22" fillId="6" borderId="70" xfId="0" quotePrefix="1" applyFont="1" applyFill="1" applyBorder="1" applyAlignment="1" applyProtection="1">
      <alignment horizontal="left" vertical="center" wrapText="1" indent="1"/>
      <protection hidden="1"/>
    </xf>
    <xf numFmtId="0" fontId="59" fillId="6" borderId="71" xfId="0" quotePrefix="1" applyFont="1" applyFill="1" applyBorder="1" applyAlignment="1" applyProtection="1">
      <alignment horizontal="left" vertical="center" wrapText="1" indent="1"/>
      <protection hidden="1"/>
    </xf>
    <xf numFmtId="0" fontId="4" fillId="10" borderId="31" xfId="0" applyFont="1" applyFill="1" applyBorder="1" applyAlignment="1" applyProtection="1">
      <alignment horizontal="center"/>
      <protection locked="0" hidden="1"/>
    </xf>
    <xf numFmtId="0" fontId="38" fillId="10" borderId="21" xfId="0" applyFont="1" applyFill="1" applyBorder="1" applyAlignment="1" applyProtection="1">
      <alignment horizontal="center"/>
      <protection locked="0" hidden="1"/>
    </xf>
    <xf numFmtId="0" fontId="54" fillId="9" borderId="62" xfId="0" applyFont="1" applyFill="1" applyBorder="1" applyAlignment="1" applyProtection="1">
      <alignment horizontal="center"/>
      <protection hidden="1"/>
    </xf>
    <xf numFmtId="0" fontId="54" fillId="9" borderId="63" xfId="0" applyFont="1" applyFill="1" applyBorder="1" applyAlignment="1" applyProtection="1">
      <alignment horizontal="center"/>
      <protection hidden="1"/>
    </xf>
    <xf numFmtId="0" fontId="57" fillId="9" borderId="50" xfId="0" applyFont="1" applyFill="1" applyBorder="1" applyAlignment="1" applyProtection="1">
      <alignment horizontal="center" vertical="center"/>
      <protection hidden="1"/>
    </xf>
    <xf numFmtId="0" fontId="4" fillId="7" borderId="31" xfId="0" applyFont="1" applyFill="1" applyBorder="1" applyProtection="1">
      <protection hidden="1"/>
    </xf>
    <xf numFmtId="0" fontId="38" fillId="7" borderId="18" xfId="0" applyFont="1" applyFill="1" applyBorder="1" applyProtection="1">
      <protection hidden="1"/>
    </xf>
    <xf numFmtId="0" fontId="57" fillId="9" borderId="155" xfId="0" applyFont="1" applyFill="1" applyBorder="1" applyAlignment="1" applyProtection="1">
      <alignment horizontal="center" vertical="center"/>
      <protection hidden="1"/>
    </xf>
    <xf numFmtId="0" fontId="38" fillId="7" borderId="31" xfId="0" applyFont="1" applyFill="1" applyBorder="1" applyProtection="1">
      <protection hidden="1"/>
    </xf>
    <xf numFmtId="0" fontId="38" fillId="7" borderId="21" xfId="0" applyFont="1" applyFill="1" applyBorder="1" applyProtection="1">
      <protection hidden="1"/>
    </xf>
    <xf numFmtId="0" fontId="57" fillId="8" borderId="62" xfId="0" applyFont="1" applyFill="1" applyBorder="1" applyAlignment="1" applyProtection="1">
      <alignment horizontal="left" vertical="center" indent="1"/>
      <protection hidden="1"/>
    </xf>
    <xf numFmtId="0" fontId="57" fillId="8" borderId="63" xfId="0" applyFont="1" applyFill="1" applyBorder="1" applyAlignment="1" applyProtection="1">
      <alignment horizontal="left" vertical="center" indent="1"/>
      <protection hidden="1"/>
    </xf>
    <xf numFmtId="0" fontId="4" fillId="10" borderId="46" xfId="0" applyFont="1" applyFill="1" applyBorder="1" applyAlignment="1" applyProtection="1">
      <alignment horizontal="center"/>
      <protection locked="0" hidden="1"/>
    </xf>
    <xf numFmtId="0" fontId="4" fillId="10" borderId="47" xfId="0" applyFont="1" applyFill="1" applyBorder="1" applyAlignment="1" applyProtection="1">
      <alignment horizontal="center"/>
      <protection locked="0" hidden="1"/>
    </xf>
    <xf numFmtId="0" fontId="57" fillId="9" borderId="73" xfId="0" applyFont="1" applyFill="1" applyBorder="1" applyAlignment="1" applyProtection="1">
      <alignment horizontal="center" vertical="center"/>
      <protection hidden="1"/>
    </xf>
    <xf numFmtId="0" fontId="57" fillId="8" borderId="60" xfId="0" applyFont="1" applyFill="1" applyBorder="1" applyAlignment="1" applyProtection="1">
      <alignment horizontal="center"/>
      <protection hidden="1"/>
    </xf>
    <xf numFmtId="0" fontId="57" fillId="8" borderId="61" xfId="0" applyFont="1" applyFill="1" applyBorder="1" applyAlignment="1" applyProtection="1">
      <alignment horizontal="center"/>
      <protection hidden="1"/>
    </xf>
    <xf numFmtId="0" fontId="30" fillId="9" borderId="60" xfId="0" applyFont="1" applyFill="1" applyBorder="1" applyAlignment="1" applyProtection="1">
      <alignment horizontal="center"/>
      <protection hidden="1"/>
    </xf>
    <xf numFmtId="0" fontId="30" fillId="9" borderId="61" xfId="0" applyFont="1" applyFill="1" applyBorder="1" applyAlignment="1" applyProtection="1">
      <alignment horizontal="center"/>
      <protection hidden="1"/>
    </xf>
    <xf numFmtId="0" fontId="16" fillId="8" borderId="60" xfId="0" applyFont="1" applyFill="1" applyBorder="1" applyAlignment="1" applyProtection="1">
      <alignment horizontal="left" vertical="center" indent="1"/>
      <protection hidden="1"/>
    </xf>
    <xf numFmtId="0" fontId="57" fillId="8" borderId="61" xfId="0" applyFont="1" applyFill="1" applyBorder="1" applyAlignment="1" applyProtection="1">
      <alignment horizontal="left" vertical="center" indent="1"/>
      <protection hidden="1"/>
    </xf>
    <xf numFmtId="0" fontId="57" fillId="9" borderId="66" xfId="0" applyFont="1" applyFill="1" applyBorder="1" applyAlignment="1" applyProtection="1">
      <alignment horizontal="center"/>
      <protection hidden="1"/>
    </xf>
    <xf numFmtId="0" fontId="30" fillId="9" borderId="62" xfId="0" applyFont="1" applyFill="1" applyBorder="1" applyAlignment="1" applyProtection="1">
      <alignment horizontal="center"/>
      <protection hidden="1"/>
    </xf>
    <xf numFmtId="0" fontId="30" fillId="9" borderId="63" xfId="0" applyFont="1" applyFill="1" applyBorder="1" applyAlignment="1" applyProtection="1">
      <alignment horizontal="center"/>
      <protection hidden="1"/>
    </xf>
    <xf numFmtId="0" fontId="30" fillId="33" borderId="29" xfId="0" applyFont="1" applyFill="1" applyBorder="1" applyAlignment="1" applyProtection="1">
      <alignment horizontal="center"/>
      <protection hidden="1"/>
    </xf>
    <xf numFmtId="0" fontId="57" fillId="33" borderId="0" xfId="0" applyFont="1" applyFill="1" applyAlignment="1" applyProtection="1">
      <alignment horizontal="center"/>
      <protection hidden="1"/>
    </xf>
    <xf numFmtId="0" fontId="4" fillId="7" borderId="31" xfId="0" applyFont="1" applyFill="1" applyBorder="1" applyAlignment="1" applyProtection="1">
      <alignment horizontal="left" indent="1"/>
      <protection hidden="1"/>
    </xf>
    <xf numFmtId="0" fontId="38" fillId="7" borderId="18" xfId="0" applyFont="1" applyFill="1" applyBorder="1" applyAlignment="1" applyProtection="1">
      <alignment horizontal="left" indent="1"/>
      <protection hidden="1"/>
    </xf>
    <xf numFmtId="0" fontId="102" fillId="31" borderId="19" xfId="0" applyFont="1" applyFill="1" applyBorder="1" applyAlignment="1" applyProtection="1">
      <alignment horizontal="left" vertical="center" indent="1"/>
      <protection hidden="1"/>
    </xf>
    <xf numFmtId="0" fontId="102" fillId="31" borderId="0" xfId="0" applyFont="1" applyFill="1" applyAlignment="1" applyProtection="1">
      <alignment horizontal="left" vertical="center" indent="1"/>
      <protection hidden="1"/>
    </xf>
    <xf numFmtId="0" fontId="75" fillId="18" borderId="79" xfId="3" applyFont="1" applyFill="1" applyBorder="1" applyAlignment="1">
      <alignment horizontal="center" vertical="center" wrapText="1"/>
    </xf>
    <xf numFmtId="0" fontId="75" fillId="18" borderId="80" xfId="3" applyFont="1" applyFill="1" applyBorder="1" applyAlignment="1">
      <alignment horizontal="center" vertical="center" wrapText="1"/>
    </xf>
    <xf numFmtId="0" fontId="78" fillId="20" borderId="79" xfId="0" applyFont="1" applyFill="1" applyBorder="1" applyAlignment="1">
      <alignment horizontal="center" vertical="top" wrapText="1"/>
    </xf>
    <xf numFmtId="0" fontId="78" fillId="20" borderId="80" xfId="0" applyFont="1" applyFill="1" applyBorder="1" applyAlignment="1">
      <alignment horizontal="center" vertical="top" wrapText="1"/>
    </xf>
    <xf numFmtId="0" fontId="78" fillId="20" borderId="8" xfId="0" applyFont="1" applyFill="1" applyBorder="1" applyAlignment="1">
      <alignment horizontal="center" vertical="top" wrapText="1"/>
    </xf>
    <xf numFmtId="0" fontId="78" fillId="20" borderId="74" xfId="0" applyFont="1" applyFill="1" applyBorder="1" applyAlignment="1">
      <alignment horizontal="center" vertical="top" wrapText="1"/>
    </xf>
    <xf numFmtId="0" fontId="78" fillId="20" borderId="82" xfId="0" applyFont="1" applyFill="1" applyBorder="1" applyAlignment="1">
      <alignment horizontal="center" vertical="top" wrapText="1"/>
    </xf>
    <xf numFmtId="0" fontId="78" fillId="20" borderId="83" xfId="0" applyFont="1" applyFill="1" applyBorder="1" applyAlignment="1">
      <alignment horizontal="center" vertical="top" wrapText="1"/>
    </xf>
    <xf numFmtId="0" fontId="79" fillId="15" borderId="79" xfId="0" applyFont="1" applyFill="1" applyBorder="1" applyAlignment="1">
      <alignment horizontal="center" vertical="center"/>
    </xf>
    <xf numFmtId="0" fontId="79" fillId="15" borderId="80" xfId="0" applyFont="1" applyFill="1" applyBorder="1" applyAlignment="1">
      <alignment horizontal="center" vertical="center"/>
    </xf>
    <xf numFmtId="0" fontId="71" fillId="20" borderId="0" xfId="0" applyFont="1" applyFill="1" applyAlignment="1">
      <alignment horizontal="center" vertical="top" wrapText="1"/>
    </xf>
    <xf numFmtId="0" fontId="91" fillId="15" borderId="79" xfId="0" applyFont="1" applyFill="1" applyBorder="1" applyAlignment="1">
      <alignment horizontal="center" vertical="center"/>
    </xf>
    <xf numFmtId="0" fontId="91" fillId="15" borderId="80" xfId="0" applyFont="1" applyFill="1" applyBorder="1" applyAlignment="1">
      <alignment horizontal="center" vertical="center"/>
    </xf>
    <xf numFmtId="0" fontId="82" fillId="35" borderId="200" xfId="0" applyFont="1" applyFill="1" applyBorder="1" applyAlignment="1" applyProtection="1">
      <alignment horizontal="center" vertical="center" wrapText="1"/>
      <protection hidden="1"/>
    </xf>
    <xf numFmtId="0" fontId="82" fillId="35" borderId="201" xfId="0" applyFont="1" applyFill="1" applyBorder="1" applyAlignment="1" applyProtection="1">
      <alignment horizontal="center" vertical="center" wrapText="1"/>
      <protection hidden="1"/>
    </xf>
    <xf numFmtId="0" fontId="82" fillId="35" borderId="203" xfId="0" applyFont="1" applyFill="1" applyBorder="1" applyAlignment="1" applyProtection="1">
      <alignment horizontal="center" vertical="center" wrapText="1"/>
      <protection hidden="1"/>
    </xf>
    <xf numFmtId="0" fontId="82" fillId="35" borderId="206" xfId="0" applyFont="1" applyFill="1" applyBorder="1" applyAlignment="1" applyProtection="1">
      <alignment horizontal="center" vertical="center" wrapText="1"/>
      <protection hidden="1"/>
    </xf>
    <xf numFmtId="0" fontId="82" fillId="35" borderId="207" xfId="0" applyFont="1" applyFill="1" applyBorder="1" applyAlignment="1" applyProtection="1">
      <alignment horizontal="center" vertical="center" wrapText="1"/>
      <protection hidden="1"/>
    </xf>
    <xf numFmtId="0" fontId="82" fillId="35" borderId="208" xfId="0" applyFont="1" applyFill="1" applyBorder="1" applyAlignment="1" applyProtection="1">
      <alignment horizontal="center" vertical="center" wrapText="1"/>
      <protection hidden="1"/>
    </xf>
    <xf numFmtId="0" fontId="102" fillId="31" borderId="28" xfId="0" applyFont="1" applyFill="1" applyBorder="1" applyAlignment="1" applyProtection="1">
      <alignment horizontal="left" vertical="center" indent="1"/>
      <protection hidden="1"/>
    </xf>
    <xf numFmtId="0" fontId="102" fillId="31" borderId="144" xfId="0" applyFont="1" applyFill="1" applyBorder="1" applyAlignment="1" applyProtection="1">
      <alignment horizontal="left" vertical="center" indent="1"/>
      <protection hidden="1"/>
    </xf>
    <xf numFmtId="0" fontId="102" fillId="31" borderId="146" xfId="0" applyFont="1" applyFill="1" applyBorder="1" applyAlignment="1" applyProtection="1">
      <alignment horizontal="left" vertical="center" indent="1"/>
      <protection hidden="1"/>
    </xf>
    <xf numFmtId="0" fontId="74" fillId="15" borderId="231" xfId="0" applyFont="1" applyFill="1" applyBorder="1" applyAlignment="1" applyProtection="1">
      <alignment horizontal="center" vertical="center" wrapText="1"/>
      <protection hidden="1"/>
    </xf>
    <xf numFmtId="0" fontId="74" fillId="15" borderId="232" xfId="0" applyFont="1" applyFill="1" applyBorder="1" applyAlignment="1" applyProtection="1">
      <alignment horizontal="center" vertical="center" wrapText="1"/>
      <protection hidden="1"/>
    </xf>
    <xf numFmtId="0" fontId="0" fillId="25" borderId="229" xfId="0" applyFill="1" applyBorder="1" applyAlignment="1" applyProtection="1">
      <alignment horizontal="center" vertical="center"/>
      <protection locked="0"/>
    </xf>
    <xf numFmtId="0" fontId="0" fillId="25" borderId="230" xfId="0" applyFill="1" applyBorder="1" applyAlignment="1" applyProtection="1">
      <alignment horizontal="center" vertical="center"/>
      <protection locked="0"/>
    </xf>
    <xf numFmtId="0" fontId="82" fillId="35" borderId="189" xfId="0" applyFont="1" applyFill="1" applyBorder="1" applyAlignment="1" applyProtection="1">
      <alignment horizontal="center" vertical="center" wrapText="1"/>
      <protection hidden="1"/>
    </xf>
    <xf numFmtId="0" fontId="82" fillId="35" borderId="190" xfId="0" applyFont="1" applyFill="1" applyBorder="1" applyAlignment="1" applyProtection="1">
      <alignment horizontal="center" vertical="center" wrapText="1"/>
      <protection hidden="1"/>
    </xf>
    <xf numFmtId="0" fontId="82" fillId="35" borderId="191" xfId="0" applyFont="1" applyFill="1" applyBorder="1" applyAlignment="1" applyProtection="1">
      <alignment horizontal="center" vertical="center" wrapText="1"/>
      <protection hidden="1"/>
    </xf>
    <xf numFmtId="0" fontId="82" fillId="35" borderId="202" xfId="0" applyFont="1" applyFill="1" applyBorder="1" applyAlignment="1" applyProtection="1">
      <alignment horizontal="center" vertical="center" wrapText="1"/>
      <protection hidden="1"/>
    </xf>
    <xf numFmtId="0" fontId="0" fillId="25" borderId="227" xfId="0" applyFill="1" applyBorder="1" applyAlignment="1" applyProtection="1">
      <alignment horizontal="center" vertical="center"/>
      <protection locked="0"/>
    </xf>
    <xf numFmtId="0" fontId="0" fillId="25" borderId="228" xfId="0" applyFill="1" applyBorder="1" applyAlignment="1" applyProtection="1">
      <alignment horizontal="center" vertical="center"/>
      <protection locked="0"/>
    </xf>
    <xf numFmtId="0" fontId="82" fillId="22" borderId="0" xfId="0" applyFont="1" applyFill="1" applyAlignment="1">
      <alignment horizontal="center"/>
    </xf>
    <xf numFmtId="0" fontId="82" fillId="22" borderId="185" xfId="0" applyFont="1" applyFill="1" applyBorder="1" applyAlignment="1">
      <alignment horizontal="center"/>
    </xf>
    <xf numFmtId="0" fontId="4" fillId="0" borderId="18" xfId="0" applyFont="1" applyBorder="1" applyAlignment="1">
      <alignment horizontal="justify" vertical="center" wrapText="1"/>
    </xf>
    <xf numFmtId="0" fontId="39" fillId="27" borderId="20" xfId="0" applyFont="1" applyFill="1" applyBorder="1" applyAlignment="1">
      <alignment horizontal="left" vertical="center" wrapText="1"/>
    </xf>
    <xf numFmtId="0" fontId="87" fillId="31" borderId="0" xfId="0" applyFont="1" applyFill="1" applyAlignment="1">
      <alignment horizontal="left" vertical="center" indent="2"/>
    </xf>
    <xf numFmtId="0" fontId="0" fillId="27" borderId="0" xfId="0" quotePrefix="1" applyFill="1" applyAlignment="1">
      <alignment horizontal="center" vertical="center"/>
    </xf>
    <xf numFmtId="0" fontId="0" fillId="27" borderId="0" xfId="0" applyFill="1" applyAlignment="1">
      <alignment horizontal="center" vertical="center"/>
    </xf>
    <xf numFmtId="0" fontId="0" fillId="27" borderId="174" xfId="0" applyFill="1" applyBorder="1" applyAlignment="1">
      <alignment horizontal="center" vertical="center"/>
    </xf>
    <xf numFmtId="0" fontId="89" fillId="0" borderId="18" xfId="0" applyFont="1" applyBorder="1" applyAlignment="1">
      <alignment horizontal="justify" vertical="center" wrapText="1"/>
    </xf>
    <xf numFmtId="0" fontId="40" fillId="5" borderId="0" xfId="0" applyFont="1" applyFill="1" applyAlignment="1">
      <alignment horizontal="left" vertical="center"/>
    </xf>
    <xf numFmtId="0" fontId="39" fillId="8" borderId="22" xfId="0" applyFont="1" applyFill="1" applyBorder="1" applyAlignment="1">
      <alignment horizontal="left" wrapText="1"/>
    </xf>
    <xf numFmtId="0" fontId="39" fillId="8" borderId="37" xfId="0" applyFont="1" applyFill="1" applyBorder="1" applyAlignment="1">
      <alignment horizontal="left" wrapText="1"/>
    </xf>
    <xf numFmtId="0" fontId="38" fillId="8" borderId="24" xfId="0" applyFont="1" applyFill="1" applyBorder="1" applyAlignment="1">
      <alignment horizontal="left" vertical="center" wrapText="1"/>
    </xf>
    <xf numFmtId="0" fontId="38" fillId="8" borderId="43" xfId="0" applyFont="1" applyFill="1" applyBorder="1" applyAlignment="1">
      <alignment horizontal="left" vertical="center" wrapText="1"/>
    </xf>
    <xf numFmtId="0" fontId="38" fillId="8" borderId="35" xfId="0" applyFont="1" applyFill="1" applyBorder="1" applyAlignment="1">
      <alignment horizontal="left" vertical="center" wrapText="1"/>
    </xf>
    <xf numFmtId="0" fontId="38" fillId="8" borderId="36" xfId="0" applyFont="1" applyFill="1" applyBorder="1" applyAlignment="1">
      <alignment horizontal="left" vertical="center" wrapText="1"/>
    </xf>
    <xf numFmtId="0" fontId="39" fillId="8" borderId="15" xfId="0" applyFont="1" applyFill="1" applyBorder="1" applyAlignment="1">
      <alignment horizontal="center" vertical="center" wrapText="1"/>
    </xf>
    <xf numFmtId="0" fontId="39" fillId="8" borderId="16" xfId="0" applyFont="1" applyFill="1" applyBorder="1" applyAlignment="1">
      <alignment horizontal="center" vertical="center" wrapText="1"/>
    </xf>
    <xf numFmtId="0" fontId="45" fillId="6" borderId="0" xfId="0" applyFont="1" applyFill="1" applyAlignment="1">
      <alignment horizontal="left" vertical="center" wrapText="1"/>
    </xf>
    <xf numFmtId="0" fontId="34" fillId="23" borderId="176" xfId="0" applyFont="1" applyFill="1" applyBorder="1" applyAlignment="1">
      <alignment horizontal="center" vertical="center"/>
    </xf>
    <xf numFmtId="0" fontId="5" fillId="3" borderId="155" xfId="0" applyFont="1" applyFill="1" applyBorder="1" applyAlignment="1">
      <alignment horizontal="left"/>
    </xf>
    <xf numFmtId="0" fontId="35" fillId="3" borderId="155" xfId="0" applyFont="1" applyFill="1" applyBorder="1" applyAlignment="1">
      <alignment horizontal="left"/>
    </xf>
    <xf numFmtId="0" fontId="5" fillId="37" borderId="176" xfId="0" applyFont="1" applyFill="1" applyBorder="1" applyAlignment="1">
      <alignment horizontal="left"/>
    </xf>
    <xf numFmtId="0" fontId="35" fillId="37" borderId="176" xfId="0" applyFont="1" applyFill="1" applyBorder="1" applyAlignment="1">
      <alignment horizontal="left"/>
    </xf>
    <xf numFmtId="0" fontId="0" fillId="0" borderId="0" xfId="0" applyAlignment="1">
      <alignment horizontal="left" vertical="top" wrapText="1"/>
    </xf>
    <xf numFmtId="0" fontId="11" fillId="2" borderId="155" xfId="1" applyFont="1" applyBorder="1" applyAlignment="1">
      <alignment horizontal="center"/>
    </xf>
    <xf numFmtId="0" fontId="88" fillId="2" borderId="155" xfId="1" applyFont="1" applyBorder="1" applyAlignment="1">
      <alignment horizontal="center"/>
    </xf>
    <xf numFmtId="0" fontId="25" fillId="2" borderId="155" xfId="1" applyFont="1" applyBorder="1" applyAlignment="1">
      <alignment horizontal="center" vertical="center"/>
    </xf>
    <xf numFmtId="0" fontId="63" fillId="2" borderId="155" xfId="1" applyFont="1" applyBorder="1" applyAlignment="1">
      <alignment horizontal="center" vertical="center"/>
    </xf>
    <xf numFmtId="0" fontId="6" fillId="2" borderId="155" xfId="1" applyFont="1" applyBorder="1" applyAlignment="1">
      <alignment horizontal="center" vertical="center"/>
    </xf>
    <xf numFmtId="0" fontId="31" fillId="2" borderId="155" xfId="1" applyFont="1" applyBorder="1" applyAlignment="1">
      <alignment horizontal="center" vertical="center"/>
    </xf>
    <xf numFmtId="0" fontId="8" fillId="2" borderId="155" xfId="1" applyFont="1" applyBorder="1" applyAlignment="1">
      <alignment horizontal="center"/>
    </xf>
    <xf numFmtId="0" fontId="62" fillId="2" borderId="155" xfId="1" applyFont="1" applyBorder="1" applyAlignment="1">
      <alignment horizontal="center"/>
    </xf>
    <xf numFmtId="0" fontId="7" fillId="37" borderId="176" xfId="0" applyFont="1" applyFill="1" applyBorder="1" applyAlignment="1">
      <alignment horizontal="center"/>
    </xf>
    <xf numFmtId="0" fontId="5" fillId="3" borderId="155" xfId="0" applyFont="1" applyFill="1" applyBorder="1" applyAlignment="1">
      <alignment horizontal="center" wrapText="1"/>
    </xf>
    <xf numFmtId="0" fontId="34" fillId="23" borderId="156" xfId="0" applyFont="1" applyFill="1" applyBorder="1" applyAlignment="1">
      <alignment horizontal="center"/>
    </xf>
    <xf numFmtId="0" fontId="34" fillId="23" borderId="159" xfId="0" applyFont="1" applyFill="1" applyBorder="1" applyAlignment="1">
      <alignment horizontal="center"/>
    </xf>
    <xf numFmtId="0" fontId="5" fillId="17" borderId="177" xfId="0" applyFont="1" applyFill="1" applyBorder="1" applyAlignment="1">
      <alignment horizontal="center"/>
    </xf>
    <xf numFmtId="0" fontId="5" fillId="17" borderId="173" xfId="0" applyFont="1" applyFill="1" applyBorder="1" applyAlignment="1">
      <alignment horizontal="center"/>
    </xf>
    <xf numFmtId="0" fontId="5" fillId="17" borderId="178" xfId="0" applyFont="1" applyFill="1" applyBorder="1" applyAlignment="1">
      <alignment horizontal="center"/>
    </xf>
    <xf numFmtId="0" fontId="5" fillId="37" borderId="176" xfId="0" applyFont="1" applyFill="1" applyBorder="1" applyAlignment="1">
      <alignment horizontal="center" vertical="center" wrapText="1"/>
    </xf>
    <xf numFmtId="0" fontId="11" fillId="2" borderId="209" xfId="1" applyFont="1" applyBorder="1" applyAlignment="1">
      <alignment horizontal="center" vertical="center"/>
    </xf>
    <xf numFmtId="0" fontId="11" fillId="2" borderId="174" xfId="1" applyFont="1" applyBorder="1" applyAlignment="1">
      <alignment horizontal="center" vertical="center"/>
    </xf>
    <xf numFmtId="0" fontId="5" fillId="17" borderId="210" xfId="0" applyFont="1" applyFill="1" applyBorder="1" applyAlignment="1">
      <alignment horizontal="center"/>
    </xf>
    <xf numFmtId="0" fontId="5" fillId="17" borderId="211" xfId="0" applyFont="1" applyFill="1" applyBorder="1" applyAlignment="1">
      <alignment horizontal="center"/>
    </xf>
    <xf numFmtId="0" fontId="36" fillId="0" borderId="10" xfId="0" applyFont="1" applyBorder="1" applyAlignment="1">
      <alignment horizontal="left" vertical="center" indent="1"/>
    </xf>
    <xf numFmtId="0" fontId="0" fillId="0" borderId="0" xfId="0" applyAlignment="1">
      <alignment horizontal="left" vertical="center" wrapText="1"/>
    </xf>
    <xf numFmtId="0" fontId="5" fillId="37" borderId="176" xfId="0" applyFont="1" applyFill="1" applyBorder="1" applyAlignment="1">
      <alignment horizontal="left" vertical="center"/>
    </xf>
    <xf numFmtId="0" fontId="35" fillId="37" borderId="176" xfId="0" applyFont="1" applyFill="1" applyBorder="1" applyAlignment="1">
      <alignment horizontal="left" vertical="center"/>
    </xf>
    <xf numFmtId="0" fontId="11" fillId="2" borderId="176" xfId="1" applyFont="1" applyBorder="1" applyAlignment="1">
      <alignment horizontal="center"/>
    </xf>
    <xf numFmtId="0" fontId="5" fillId="17" borderId="210" xfId="0" applyFont="1" applyFill="1" applyBorder="1" applyAlignment="1">
      <alignment horizontal="center" wrapText="1"/>
    </xf>
    <xf numFmtId="0" fontId="5" fillId="17" borderId="211" xfId="0" applyFont="1" applyFill="1" applyBorder="1" applyAlignment="1">
      <alignment horizontal="center" wrapText="1"/>
    </xf>
    <xf numFmtId="0" fontId="5" fillId="3" borderId="155" xfId="0" applyFont="1" applyFill="1" applyBorder="1" applyAlignment="1">
      <alignment horizontal="left" vertical="center" wrapText="1"/>
    </xf>
    <xf numFmtId="0" fontId="35" fillId="3" borderId="155" xfId="0" applyFont="1" applyFill="1" applyBorder="1" applyAlignment="1">
      <alignment horizontal="left" vertical="center" wrapText="1"/>
    </xf>
    <xf numFmtId="0" fontId="5" fillId="3" borderId="155" xfId="0" applyFont="1" applyFill="1" applyBorder="1" applyAlignment="1">
      <alignment horizontal="left" vertical="center"/>
    </xf>
    <xf numFmtId="0" fontId="35" fillId="3" borderId="155" xfId="0" applyFont="1" applyFill="1" applyBorder="1" applyAlignment="1">
      <alignment horizontal="left" vertical="center"/>
    </xf>
    <xf numFmtId="0" fontId="5" fillId="3" borderId="155" xfId="0" applyFont="1" applyFill="1" applyBorder="1" applyAlignment="1">
      <alignment horizontal="left" wrapText="1"/>
    </xf>
    <xf numFmtId="0" fontId="35" fillId="3" borderId="155" xfId="0" applyFont="1" applyFill="1" applyBorder="1" applyAlignment="1">
      <alignment horizontal="left" wrapText="1"/>
    </xf>
    <xf numFmtId="0" fontId="5" fillId="3" borderId="167" xfId="0" applyFont="1" applyFill="1" applyBorder="1" applyAlignment="1">
      <alignment horizontal="left" vertical="center"/>
    </xf>
    <xf numFmtId="0" fontId="5" fillId="3" borderId="153" xfId="0" applyFont="1" applyFill="1" applyBorder="1" applyAlignment="1">
      <alignment horizontal="left" vertical="center"/>
    </xf>
    <xf numFmtId="0" fontId="5" fillId="3" borderId="168" xfId="0" applyFont="1" applyFill="1" applyBorder="1" applyAlignment="1">
      <alignment horizontal="left" vertical="center"/>
    </xf>
    <xf numFmtId="0" fontId="5" fillId="3" borderId="147" xfId="0" applyFont="1" applyFill="1" applyBorder="1" applyAlignment="1">
      <alignment horizontal="left" vertical="center"/>
    </xf>
    <xf numFmtId="0" fontId="5" fillId="3" borderId="0" xfId="0" applyFont="1" applyFill="1" applyAlignment="1">
      <alignment horizontal="left" vertical="center"/>
    </xf>
    <xf numFmtId="0" fontId="5" fillId="3" borderId="149" xfId="0" applyFont="1" applyFill="1" applyBorder="1" applyAlignment="1">
      <alignment horizontal="left" vertical="center"/>
    </xf>
    <xf numFmtId="0" fontId="5" fillId="3" borderId="169" xfId="0" applyFont="1" applyFill="1" applyBorder="1" applyAlignment="1">
      <alignment horizontal="left" vertical="center"/>
    </xf>
    <xf numFmtId="0" fontId="5" fillId="3" borderId="146" xfId="0" applyFont="1" applyFill="1" applyBorder="1" applyAlignment="1">
      <alignment horizontal="left" vertical="center"/>
    </xf>
    <xf numFmtId="0" fontId="5" fillId="3" borderId="158" xfId="0" applyFont="1" applyFill="1" applyBorder="1" applyAlignment="1">
      <alignment horizontal="left" vertical="center"/>
    </xf>
    <xf numFmtId="0" fontId="87" fillId="31" borderId="0" xfId="0" applyFont="1" applyFill="1" applyAlignment="1" applyProtection="1">
      <alignment horizontal="left" vertical="center" indent="2"/>
      <protection hidden="1"/>
    </xf>
    <xf numFmtId="0" fontId="82" fillId="22" borderId="167" xfId="0" applyFont="1" applyFill="1" applyBorder="1" applyAlignment="1" applyProtection="1">
      <alignment horizontal="center"/>
      <protection hidden="1"/>
    </xf>
    <xf numFmtId="0" fontId="82" fillId="22" borderId="153" xfId="0" applyFont="1" applyFill="1" applyBorder="1" applyAlignment="1" applyProtection="1">
      <alignment horizontal="center"/>
      <protection hidden="1"/>
    </xf>
    <xf numFmtId="0" fontId="82" fillId="22" borderId="168" xfId="0" applyFont="1" applyFill="1" applyBorder="1" applyAlignment="1" applyProtection="1">
      <alignment horizontal="center"/>
      <protection hidden="1"/>
    </xf>
    <xf numFmtId="0" fontId="82" fillId="22" borderId="224" xfId="0" applyFont="1" applyFill="1" applyBorder="1" applyAlignment="1" applyProtection="1">
      <alignment horizontal="center" vertical="center"/>
      <protection hidden="1"/>
    </xf>
    <xf numFmtId="0" fontId="82" fillId="22" borderId="147" xfId="0" applyFont="1" applyFill="1" applyBorder="1" applyAlignment="1" applyProtection="1">
      <alignment horizontal="center" vertical="center"/>
      <protection hidden="1"/>
    </xf>
    <xf numFmtId="0" fontId="82" fillId="22" borderId="169" xfId="0" applyFont="1" applyFill="1" applyBorder="1" applyAlignment="1" applyProtection="1">
      <alignment horizontal="center" vertical="center"/>
      <protection hidden="1"/>
    </xf>
    <xf numFmtId="0" fontId="82" fillId="22" borderId="156" xfId="0" applyFont="1" applyFill="1" applyBorder="1" applyAlignment="1" applyProtection="1">
      <alignment horizontal="center"/>
      <protection hidden="1"/>
    </xf>
    <xf numFmtId="0" fontId="82" fillId="22" borderId="154" xfId="0" applyFont="1" applyFill="1" applyBorder="1" applyAlignment="1" applyProtection="1">
      <alignment horizontal="center"/>
      <protection hidden="1"/>
    </xf>
    <xf numFmtId="0" fontId="82" fillId="22" borderId="159" xfId="0" applyFont="1" applyFill="1" applyBorder="1" applyAlignment="1" applyProtection="1">
      <alignment horizontal="center"/>
      <protection hidden="1"/>
    </xf>
    <xf numFmtId="0" fontId="82" fillId="22" borderId="167" xfId="0" applyFont="1" applyFill="1" applyBorder="1" applyAlignment="1" applyProtection="1">
      <alignment horizontal="center" vertical="center"/>
      <protection hidden="1"/>
    </xf>
    <xf numFmtId="0" fontId="82" fillId="22" borderId="0" xfId="0" applyFont="1" applyFill="1" applyAlignment="1" applyProtection="1">
      <alignment horizontal="center" vertical="center"/>
      <protection hidden="1"/>
    </xf>
  </cellXfs>
  <cellStyles count="5">
    <cellStyle name="60% - Accent4" xfId="3" builtinId="44"/>
    <cellStyle name="Accent4 - 60%" xfId="1" xr:uid="{00000000-0005-0000-0000-000001000000}"/>
    <cellStyle name="Normal" xfId="0" builtinId="0"/>
    <cellStyle name="Normal 2" xfId="4" xr:uid="{00000000-0005-0000-0000-000003000000}"/>
    <cellStyle name="Percent" xfId="2" builtinId="5"/>
  </cellStyles>
  <dxfs count="88">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FFFF9B"/>
      </font>
    </dxf>
    <dxf>
      <font>
        <color rgb="FFFFFF9B"/>
      </font>
      <fill>
        <patternFill>
          <bgColor rgb="FFFFFF99"/>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6711FF"/>
      <color rgb="FF58B527"/>
      <color rgb="FFFFFF9B"/>
      <color rgb="FF660066"/>
      <color rgb="FF333333"/>
      <color rgb="FF969696"/>
      <color rgb="FF800080"/>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sz="1000" b="0" i="0" u="none" strike="noStrike" baseline="0">
                <a:solidFill>
                  <a:srgbClr val="000000"/>
                </a:solidFill>
                <a:latin typeface="Calibri"/>
                <a:ea typeface="Calibri"/>
                <a:cs typeface="Calibri"/>
              </a:defRPr>
            </a:pPr>
            <a:r>
              <a:rPr lang="en-US" sz="1000"/>
              <a:t>Importance of each building facade to the overall external heat gains of the building</a:t>
            </a:r>
          </a:p>
        </c:rich>
      </c:tx>
      <c:layout>
        <c:manualLayout>
          <c:xMode val="edge"/>
          <c:yMode val="edge"/>
          <c:x val="0.24238212041676607"/>
          <c:y val="4.7846759259259262E-2"/>
        </c:manualLayout>
      </c:layout>
      <c:overlay val="0"/>
      <c:spPr>
        <a:noFill/>
        <a:ln w="25400">
          <a:noFill/>
        </a:ln>
      </c:spPr>
    </c:title>
    <c:autoTitleDeleted val="0"/>
    <c:plotArea>
      <c:layout>
        <c:manualLayout>
          <c:layoutTarget val="inner"/>
          <c:xMode val="edge"/>
          <c:yMode val="edge"/>
          <c:x val="0.12672106895728941"/>
          <c:y val="0.19363935185185185"/>
          <c:w val="0.8031657679153742"/>
          <c:h val="0.66826388888888888"/>
        </c:manualLayout>
      </c:layout>
      <c:barChart>
        <c:barDir val="col"/>
        <c:grouping val="stacked"/>
        <c:varyColors val="0"/>
        <c:ser>
          <c:idx val="3"/>
          <c:order val="0"/>
          <c:tx>
            <c:strRef>
              <c:f>'OTTV Calculation'!$AE$39</c:f>
              <c:strCache>
                <c:ptCount val="1"/>
                <c:pt idx="0">
                  <c:v>4-Heat conduction through glazing due to air temp. difference</c:v>
                </c:pt>
              </c:strCache>
            </c:strRef>
          </c:tx>
          <c:spPr>
            <a:solidFill>
              <a:srgbClr val="FFC000"/>
            </a:solidFill>
            <a:ln w="25400">
              <a:noFill/>
            </a:ln>
          </c:spPr>
          <c:invertIfNegative val="0"/>
          <c:cat>
            <c:strRef>
              <c:f>'OTTV Calculation'!$AR$35:$AZ$35</c:f>
              <c:strCache>
                <c:ptCount val="9"/>
                <c:pt idx="0">
                  <c:v>N</c:v>
                </c:pt>
                <c:pt idx="1">
                  <c:v>E</c:v>
                </c:pt>
                <c:pt idx="2">
                  <c:v>S</c:v>
                </c:pt>
                <c:pt idx="3">
                  <c:v>W</c:v>
                </c:pt>
                <c:pt idx="4">
                  <c:v>NE</c:v>
                </c:pt>
                <c:pt idx="5">
                  <c:v>SE</c:v>
                </c:pt>
                <c:pt idx="6">
                  <c:v>SW</c:v>
                </c:pt>
                <c:pt idx="7">
                  <c:v>NW</c:v>
                </c:pt>
                <c:pt idx="8">
                  <c:v>Roof</c:v>
                </c:pt>
              </c:strCache>
            </c:strRef>
          </c:cat>
          <c:val>
            <c:numRef>
              <c:f>'OTTV Calculation'!$AR$39:$AZ$39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B6D-482B-8778-F4EE42413FF8}"/>
            </c:ext>
          </c:extLst>
        </c:ser>
        <c:ser>
          <c:idx val="2"/>
          <c:order val="1"/>
          <c:tx>
            <c:strRef>
              <c:f>'OTTV Calculation'!$AE$38</c:f>
              <c:strCache>
                <c:ptCount val="1"/>
                <c:pt idx="0">
                  <c:v>3-Solar radiation through glazing</c:v>
                </c:pt>
              </c:strCache>
            </c:strRef>
          </c:tx>
          <c:spPr>
            <a:solidFill>
              <a:srgbClr val="58B527"/>
            </a:solidFill>
            <a:ln w="25400">
              <a:noFill/>
            </a:ln>
          </c:spPr>
          <c:invertIfNegative val="0"/>
          <c:cat>
            <c:strRef>
              <c:f>'OTTV Calculation'!$AR$35:$AZ$35</c:f>
              <c:strCache>
                <c:ptCount val="9"/>
                <c:pt idx="0">
                  <c:v>N</c:v>
                </c:pt>
                <c:pt idx="1">
                  <c:v>E</c:v>
                </c:pt>
                <c:pt idx="2">
                  <c:v>S</c:v>
                </c:pt>
                <c:pt idx="3">
                  <c:v>W</c:v>
                </c:pt>
                <c:pt idx="4">
                  <c:v>NE</c:v>
                </c:pt>
                <c:pt idx="5">
                  <c:v>SE</c:v>
                </c:pt>
                <c:pt idx="6">
                  <c:v>SW</c:v>
                </c:pt>
                <c:pt idx="7">
                  <c:v>NW</c:v>
                </c:pt>
                <c:pt idx="8">
                  <c:v>Roof</c:v>
                </c:pt>
              </c:strCache>
            </c:strRef>
          </c:cat>
          <c:val>
            <c:numRef>
              <c:f>'OTTV Calculation'!$AR$38:$AZ$38</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B6D-482B-8778-F4EE42413FF8}"/>
            </c:ext>
          </c:extLst>
        </c:ser>
        <c:ser>
          <c:idx val="1"/>
          <c:order val="2"/>
          <c:tx>
            <c:strRef>
              <c:f>'OTTV Calculation'!$AE$37</c:f>
              <c:strCache>
                <c:ptCount val="1"/>
                <c:pt idx="0">
                  <c:v>2-Heat conduction through opaque elements due to air temp. difference</c:v>
                </c:pt>
              </c:strCache>
            </c:strRef>
          </c:tx>
          <c:spPr>
            <a:solidFill>
              <a:srgbClr val="DD0806"/>
            </a:solidFill>
            <a:ln w="25400">
              <a:noFill/>
            </a:ln>
          </c:spPr>
          <c:invertIfNegative val="0"/>
          <c:cat>
            <c:strRef>
              <c:f>'OTTV Calculation'!$AR$35:$AZ$35</c:f>
              <c:strCache>
                <c:ptCount val="9"/>
                <c:pt idx="0">
                  <c:v>N</c:v>
                </c:pt>
                <c:pt idx="1">
                  <c:v>E</c:v>
                </c:pt>
                <c:pt idx="2">
                  <c:v>S</c:v>
                </c:pt>
                <c:pt idx="3">
                  <c:v>W</c:v>
                </c:pt>
                <c:pt idx="4">
                  <c:v>NE</c:v>
                </c:pt>
                <c:pt idx="5">
                  <c:v>SE</c:v>
                </c:pt>
                <c:pt idx="6">
                  <c:v>SW</c:v>
                </c:pt>
                <c:pt idx="7">
                  <c:v>NW</c:v>
                </c:pt>
                <c:pt idx="8">
                  <c:v>Roof</c:v>
                </c:pt>
              </c:strCache>
            </c:strRef>
          </c:cat>
          <c:val>
            <c:numRef>
              <c:f>'OTTV Calculation'!$AR$37:$AZ$37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CB6D-482B-8778-F4EE42413FF8}"/>
            </c:ext>
          </c:extLst>
        </c:ser>
        <c:ser>
          <c:idx val="0"/>
          <c:order val="3"/>
          <c:tx>
            <c:strRef>
              <c:f>'OTTV Calculation'!$AE$36</c:f>
              <c:strCache>
                <c:ptCount val="1"/>
                <c:pt idx="0">
                  <c:v>1-Heat conduction through opaque elements due to absorption of solar rad. by element's surface</c:v>
                </c:pt>
              </c:strCache>
            </c:strRef>
          </c:tx>
          <c:spPr>
            <a:solidFill>
              <a:srgbClr val="0070C0"/>
            </a:solidFill>
            <a:ln w="25400">
              <a:noFill/>
            </a:ln>
          </c:spPr>
          <c:invertIfNegative val="0"/>
          <c:cat>
            <c:strRef>
              <c:f>'OTTV Calculation'!$AR$35:$AZ$35</c:f>
              <c:strCache>
                <c:ptCount val="9"/>
                <c:pt idx="0">
                  <c:v>N</c:v>
                </c:pt>
                <c:pt idx="1">
                  <c:v>E</c:v>
                </c:pt>
                <c:pt idx="2">
                  <c:v>S</c:v>
                </c:pt>
                <c:pt idx="3">
                  <c:v>W</c:v>
                </c:pt>
                <c:pt idx="4">
                  <c:v>NE</c:v>
                </c:pt>
                <c:pt idx="5">
                  <c:v>SE</c:v>
                </c:pt>
                <c:pt idx="6">
                  <c:v>SW</c:v>
                </c:pt>
                <c:pt idx="7">
                  <c:v>NW</c:v>
                </c:pt>
                <c:pt idx="8">
                  <c:v>Roof</c:v>
                </c:pt>
              </c:strCache>
            </c:strRef>
          </c:cat>
          <c:val>
            <c:numRef>
              <c:f>'OTTV Calculation'!$AR$36:$AZ$36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CB6D-482B-8778-F4EE42413FF8}"/>
            </c:ext>
          </c:extLst>
        </c:ser>
        <c:dLbls>
          <c:showLegendKey val="0"/>
          <c:showVal val="0"/>
          <c:showCatName val="0"/>
          <c:showSerName val="0"/>
          <c:showPercent val="0"/>
          <c:showBubbleSize val="0"/>
        </c:dLbls>
        <c:gapWidth val="150"/>
        <c:overlap val="100"/>
        <c:axId val="1696987248"/>
        <c:axId val="1696988336"/>
      </c:barChart>
      <c:catAx>
        <c:axId val="16969872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lang="fr-FR" sz="800" b="0" i="0" u="none" strike="noStrike" baseline="0">
                <a:solidFill>
                  <a:srgbClr val="000000"/>
                </a:solidFill>
                <a:latin typeface="Calibri"/>
                <a:ea typeface="Calibri"/>
                <a:cs typeface="Calibri"/>
              </a:defRPr>
            </a:pPr>
            <a:endParaRPr lang="en-US"/>
          </a:p>
        </c:txPr>
        <c:crossAx val="1696988336"/>
        <c:crosses val="autoZero"/>
        <c:auto val="1"/>
        <c:lblAlgn val="ctr"/>
        <c:lblOffset val="100"/>
        <c:tickLblSkip val="1"/>
        <c:tickMarkSkip val="1"/>
        <c:noMultiLvlLbl val="0"/>
      </c:catAx>
      <c:valAx>
        <c:axId val="1696988336"/>
        <c:scaling>
          <c:orientation val="minMax"/>
        </c:scaling>
        <c:delete val="0"/>
        <c:axPos val="l"/>
        <c:majorGridlines>
          <c:spPr>
            <a:ln w="3175">
              <a:solidFill>
                <a:srgbClr val="808080"/>
              </a:solidFill>
              <a:prstDash val="solid"/>
            </a:ln>
          </c:spPr>
        </c:majorGridlines>
        <c:title>
          <c:tx>
            <c:rich>
              <a:bodyPr/>
              <a:lstStyle/>
              <a:p>
                <a:pPr>
                  <a:defRPr lang="fr-FR" sz="900" b="0" i="0" u="none" strike="noStrike" baseline="0">
                    <a:solidFill>
                      <a:srgbClr val="000000"/>
                    </a:solidFill>
                    <a:latin typeface="Verdana"/>
                    <a:ea typeface="Verdana"/>
                    <a:cs typeface="Verdana"/>
                  </a:defRPr>
                </a:pPr>
                <a:r>
                  <a:rPr lang="en-US" sz="900" b="0" i="0" u="none" strike="noStrike" baseline="0">
                    <a:solidFill>
                      <a:srgbClr val="000000"/>
                    </a:solidFill>
                    <a:latin typeface="Calibri"/>
                    <a:cs typeface="Calibri"/>
                  </a:rPr>
                  <a:t>OTTV x area of</a:t>
                </a:r>
              </a:p>
              <a:p>
                <a:pPr>
                  <a:defRPr lang="fr-FR" sz="900" b="0" i="0" u="none" strike="noStrike" baseline="0">
                    <a:solidFill>
                      <a:srgbClr val="000000"/>
                    </a:solidFill>
                    <a:latin typeface="Verdana"/>
                    <a:ea typeface="Verdana"/>
                    <a:cs typeface="Verdana"/>
                  </a:defRPr>
                </a:pPr>
                <a:r>
                  <a:rPr lang="en-US" sz="900" b="0" i="0" u="none" strike="noStrike" baseline="0">
                    <a:solidFill>
                      <a:srgbClr val="000000"/>
                    </a:solidFill>
                    <a:latin typeface="Calibri"/>
                    <a:cs typeface="Calibri"/>
                  </a:rPr>
                  <a:t> building facade (kW)</a:t>
                </a:r>
              </a:p>
            </c:rich>
          </c:tx>
          <c:layout>
            <c:manualLayout>
              <c:xMode val="edge"/>
              <c:yMode val="edge"/>
              <c:x val="3.0125379782072699E-2"/>
              <c:y val="0.26998981481481482"/>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nchor="ctr" anchorCtr="1"/>
          <a:lstStyle/>
          <a:p>
            <a:pPr>
              <a:defRPr lang="fr-FR" sz="700" b="0" i="0" u="none" strike="noStrike" baseline="0">
                <a:solidFill>
                  <a:srgbClr val="000000"/>
                </a:solidFill>
                <a:latin typeface="Calibri"/>
                <a:ea typeface="Calibri"/>
                <a:cs typeface="Calibri"/>
              </a:defRPr>
            </a:pPr>
            <a:endParaRPr lang="en-US"/>
          </a:p>
        </c:txPr>
        <c:crossAx val="1696987248"/>
        <c:crosses val="autoZero"/>
        <c:crossBetween val="between"/>
      </c:valAx>
      <c:spPr>
        <a:solidFill>
          <a:srgbClr val="FFFFFF"/>
        </a:solidFill>
        <a:ln w="25400">
          <a:noFill/>
        </a:ln>
      </c:spPr>
    </c:plotArea>
    <c:plotVisOnly val="0"/>
    <c:dispBlanksAs val="gap"/>
    <c:showDLblsOverMax val="0"/>
  </c:chart>
  <c:spPr>
    <a:solidFill>
      <a:schemeClr val="bg1">
        <a:lumMod val="85000"/>
      </a:schemeClr>
    </a:solidFill>
    <a:ln w="9525">
      <a:solidFill>
        <a:schemeClr val="bg1">
          <a:lumMod val="50000"/>
        </a:schemeClr>
      </a:solidFill>
    </a:ln>
  </c:spPr>
  <c:txPr>
    <a:bodyPr/>
    <a:lstStyle/>
    <a:p>
      <a:pPr>
        <a:defRPr sz="600" b="0" i="0" u="none" strike="noStrike" baseline="0">
          <a:solidFill>
            <a:srgbClr val="000000"/>
          </a:solidFill>
          <a:latin typeface="Calibri"/>
          <a:ea typeface="Calibri"/>
          <a:cs typeface="Calibri"/>
        </a:defRPr>
      </a:pPr>
      <a:endParaRPr lang="en-US"/>
    </a:p>
  </c:txPr>
  <c:printSettings>
    <c:headerFooter alignWithMargins="0"/>
    <c:pageMargins b="0.75000000000000722" l="0.70000000000000062" r="0.70000000000000062" t="0.75000000000000722" header="0.30000000000000032" footer="0.30000000000000032"/>
    <c:pageSetup paperSize="9" orientation="landscape" horizontalDpi="30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FR" sz="1000" b="0" i="0" u="none" strike="noStrike" baseline="0">
                <a:solidFill>
                  <a:srgbClr val="000000"/>
                </a:solidFill>
                <a:latin typeface="Calibri"/>
                <a:ea typeface="Calibri"/>
                <a:cs typeface="Calibri"/>
              </a:defRPr>
            </a:pPr>
            <a:r>
              <a:rPr lang="en-US" sz="1000"/>
              <a:t>OTTV for walls, roof and whole building</a:t>
            </a:r>
          </a:p>
        </c:rich>
      </c:tx>
      <c:layout>
        <c:manualLayout>
          <c:xMode val="edge"/>
          <c:yMode val="edge"/>
          <c:x val="0.22183305555555555"/>
          <c:y val="4.7605092592592588E-2"/>
        </c:manualLayout>
      </c:layout>
      <c:overlay val="0"/>
      <c:spPr>
        <a:noFill/>
        <a:ln w="25400">
          <a:noFill/>
        </a:ln>
      </c:spPr>
    </c:title>
    <c:autoTitleDeleted val="0"/>
    <c:plotArea>
      <c:layout>
        <c:manualLayout>
          <c:layoutTarget val="inner"/>
          <c:xMode val="edge"/>
          <c:yMode val="edge"/>
          <c:x val="0.11995252341709046"/>
          <c:y val="0.21581710180964409"/>
          <c:w val="0.82424583333333334"/>
          <c:h val="0.62063518518518512"/>
        </c:manualLayout>
      </c:layout>
      <c:barChart>
        <c:barDir val="col"/>
        <c:grouping val="stacked"/>
        <c:varyColors val="0"/>
        <c:ser>
          <c:idx val="3"/>
          <c:order val="0"/>
          <c:tx>
            <c:strRef>
              <c:f>'OTTV Calculation'!$AE$39</c:f>
              <c:strCache>
                <c:ptCount val="1"/>
                <c:pt idx="0">
                  <c:v>4-Heat conduction through glazing due to air temp. difference</c:v>
                </c:pt>
              </c:strCache>
            </c:strRef>
          </c:tx>
          <c:spPr>
            <a:solidFill>
              <a:srgbClr val="FFC000"/>
            </a:solidFill>
            <a:ln w="25400">
              <a:noFill/>
            </a:ln>
          </c:spPr>
          <c:invertIfNegative val="0"/>
          <c:cat>
            <c:strRef>
              <c:f>'OTTV Calculation'!$AN$35:$AP$35</c:f>
              <c:strCache>
                <c:ptCount val="3"/>
                <c:pt idx="0">
                  <c:v>Average wall</c:v>
                </c:pt>
                <c:pt idx="1">
                  <c:v>OTTV Roof</c:v>
                </c:pt>
                <c:pt idx="2">
                  <c:v>Whole building average</c:v>
                </c:pt>
              </c:strCache>
            </c:strRef>
          </c:cat>
          <c:val>
            <c:numRef>
              <c:f>'OTTV Calculation'!$AN$39:$AP$39</c:f>
              <c:numCache>
                <c:formatCode>0.0</c:formatCode>
                <c:ptCount val="3"/>
                <c:pt idx="0">
                  <c:v>0</c:v>
                </c:pt>
                <c:pt idx="1">
                  <c:v>0</c:v>
                </c:pt>
                <c:pt idx="2">
                  <c:v>0</c:v>
                </c:pt>
              </c:numCache>
            </c:numRef>
          </c:val>
          <c:extLst>
            <c:ext xmlns:c16="http://schemas.microsoft.com/office/drawing/2014/chart" uri="{C3380CC4-5D6E-409C-BE32-E72D297353CC}">
              <c16:uniqueId val="{00000000-6404-41B3-8FB5-60D04B271D95}"/>
            </c:ext>
          </c:extLst>
        </c:ser>
        <c:ser>
          <c:idx val="2"/>
          <c:order val="1"/>
          <c:tx>
            <c:strRef>
              <c:f>'OTTV Calculation'!$AE$38</c:f>
              <c:strCache>
                <c:ptCount val="1"/>
                <c:pt idx="0">
                  <c:v>3-Solar radiation through glazing</c:v>
                </c:pt>
              </c:strCache>
            </c:strRef>
          </c:tx>
          <c:spPr>
            <a:solidFill>
              <a:srgbClr val="58B527"/>
            </a:solidFill>
            <a:ln w="25400">
              <a:noFill/>
            </a:ln>
          </c:spPr>
          <c:invertIfNegative val="0"/>
          <c:cat>
            <c:strRef>
              <c:f>'OTTV Calculation'!$AN$35:$AP$35</c:f>
              <c:strCache>
                <c:ptCount val="3"/>
                <c:pt idx="0">
                  <c:v>Average wall</c:v>
                </c:pt>
                <c:pt idx="1">
                  <c:v>OTTV Roof</c:v>
                </c:pt>
                <c:pt idx="2">
                  <c:v>Whole building average</c:v>
                </c:pt>
              </c:strCache>
            </c:strRef>
          </c:cat>
          <c:val>
            <c:numRef>
              <c:f>'OTTV Calculation'!$AN$38:$AP$38</c:f>
              <c:numCache>
                <c:formatCode>0.0</c:formatCode>
                <c:ptCount val="3"/>
                <c:pt idx="0">
                  <c:v>0</c:v>
                </c:pt>
                <c:pt idx="1">
                  <c:v>0</c:v>
                </c:pt>
                <c:pt idx="2">
                  <c:v>0</c:v>
                </c:pt>
              </c:numCache>
            </c:numRef>
          </c:val>
          <c:extLst>
            <c:ext xmlns:c16="http://schemas.microsoft.com/office/drawing/2014/chart" uri="{C3380CC4-5D6E-409C-BE32-E72D297353CC}">
              <c16:uniqueId val="{00000001-6404-41B3-8FB5-60D04B271D95}"/>
            </c:ext>
          </c:extLst>
        </c:ser>
        <c:ser>
          <c:idx val="1"/>
          <c:order val="2"/>
          <c:tx>
            <c:strRef>
              <c:f>'OTTV Calculation'!$AE$37</c:f>
              <c:strCache>
                <c:ptCount val="1"/>
                <c:pt idx="0">
                  <c:v>2-Heat conduction through opaque elements due to air temp. difference</c:v>
                </c:pt>
              </c:strCache>
            </c:strRef>
          </c:tx>
          <c:spPr>
            <a:solidFill>
              <a:srgbClr val="DD0806"/>
            </a:solidFill>
            <a:ln w="25400">
              <a:noFill/>
            </a:ln>
          </c:spPr>
          <c:invertIfNegative val="0"/>
          <c:cat>
            <c:strRef>
              <c:f>'OTTV Calculation'!$AN$35:$AP$35</c:f>
              <c:strCache>
                <c:ptCount val="3"/>
                <c:pt idx="0">
                  <c:v>Average wall</c:v>
                </c:pt>
                <c:pt idx="1">
                  <c:v>OTTV Roof</c:v>
                </c:pt>
                <c:pt idx="2">
                  <c:v>Whole building average</c:v>
                </c:pt>
              </c:strCache>
            </c:strRef>
          </c:cat>
          <c:val>
            <c:numRef>
              <c:f>'OTTV Calculation'!$AN$37:$AP$37</c:f>
              <c:numCache>
                <c:formatCode>0.0</c:formatCode>
                <c:ptCount val="3"/>
                <c:pt idx="0">
                  <c:v>0</c:v>
                </c:pt>
                <c:pt idx="1">
                  <c:v>0</c:v>
                </c:pt>
                <c:pt idx="2">
                  <c:v>0</c:v>
                </c:pt>
              </c:numCache>
            </c:numRef>
          </c:val>
          <c:extLst>
            <c:ext xmlns:c16="http://schemas.microsoft.com/office/drawing/2014/chart" uri="{C3380CC4-5D6E-409C-BE32-E72D297353CC}">
              <c16:uniqueId val="{00000002-6404-41B3-8FB5-60D04B271D95}"/>
            </c:ext>
          </c:extLst>
        </c:ser>
        <c:ser>
          <c:idx val="0"/>
          <c:order val="3"/>
          <c:tx>
            <c:strRef>
              <c:f>'OTTV Calculation'!$AA$45:$AK$45</c:f>
              <c:strCache>
                <c:ptCount val="11"/>
                <c:pt idx="4">
                  <c:v>4-Heat conduction through glazing due to air temp. difference</c:v>
                </c:pt>
                <c:pt idx="5">
                  <c:v>OTTV wall N</c:v>
                </c:pt>
                <c:pt idx="6">
                  <c:v>OTTV wall E</c:v>
                </c:pt>
                <c:pt idx="7">
                  <c:v>OTTV wall S</c:v>
                </c:pt>
                <c:pt idx="8">
                  <c:v>OTTV wall W</c:v>
                </c:pt>
                <c:pt idx="9">
                  <c:v>OTTV wall NE</c:v>
                </c:pt>
                <c:pt idx="10">
                  <c:v>OTTV wall SE</c:v>
                </c:pt>
              </c:strCache>
            </c:strRef>
          </c:tx>
          <c:spPr>
            <a:solidFill>
              <a:srgbClr val="0070C0"/>
            </a:solidFill>
            <a:ln w="25400">
              <a:noFill/>
            </a:ln>
          </c:spPr>
          <c:invertIfNegative val="0"/>
          <c:cat>
            <c:strRef>
              <c:f>'OTTV Calculation'!$AN$35:$AP$35</c:f>
              <c:strCache>
                <c:ptCount val="3"/>
                <c:pt idx="0">
                  <c:v>Average wall</c:v>
                </c:pt>
                <c:pt idx="1">
                  <c:v>OTTV Roof</c:v>
                </c:pt>
                <c:pt idx="2">
                  <c:v>Whole building average</c:v>
                </c:pt>
              </c:strCache>
            </c:strRef>
          </c:cat>
          <c:val>
            <c:numRef>
              <c:f>'OTTV Calculation'!$AN$36:$AP$36</c:f>
              <c:numCache>
                <c:formatCode>0.0</c:formatCode>
                <c:ptCount val="3"/>
                <c:pt idx="0">
                  <c:v>0</c:v>
                </c:pt>
                <c:pt idx="1">
                  <c:v>0</c:v>
                </c:pt>
                <c:pt idx="2">
                  <c:v>0</c:v>
                </c:pt>
              </c:numCache>
            </c:numRef>
          </c:val>
          <c:extLst>
            <c:ext xmlns:c16="http://schemas.microsoft.com/office/drawing/2014/chart" uri="{C3380CC4-5D6E-409C-BE32-E72D297353CC}">
              <c16:uniqueId val="{00000003-6404-41B3-8FB5-60D04B271D95}"/>
            </c:ext>
          </c:extLst>
        </c:ser>
        <c:dLbls>
          <c:showLegendKey val="0"/>
          <c:showVal val="0"/>
          <c:showCatName val="0"/>
          <c:showSerName val="0"/>
          <c:showPercent val="0"/>
          <c:showBubbleSize val="0"/>
        </c:dLbls>
        <c:gapWidth val="150"/>
        <c:overlap val="100"/>
        <c:axId val="1696983440"/>
        <c:axId val="1696993232"/>
      </c:barChart>
      <c:lineChart>
        <c:grouping val="standard"/>
        <c:varyColors val="0"/>
        <c:ser>
          <c:idx val="5"/>
          <c:order val="4"/>
          <c:tx>
            <c:strRef>
              <c:f>'OTTV Calculation'!$AL$41</c:f>
              <c:strCache>
                <c:ptCount val="1"/>
                <c:pt idx="0">
                  <c:v>VBEEC requirement</c:v>
                </c:pt>
              </c:strCache>
            </c:strRef>
          </c:tx>
          <c:spPr>
            <a:ln w="28575">
              <a:noFill/>
            </a:ln>
          </c:spPr>
          <c:marker>
            <c:symbol val="dash"/>
            <c:size val="13"/>
            <c:spPr>
              <a:solidFill>
                <a:schemeClr val="tx1"/>
              </a:solidFill>
              <a:ln>
                <a:noFill/>
                <a:prstDash val="sysDash"/>
              </a:ln>
              <a:effectLst>
                <a:innerShdw blurRad="63500" dist="50800" dir="18900000">
                  <a:prstClr val="black">
                    <a:alpha val="50000"/>
                  </a:prstClr>
                </a:innerShdw>
              </a:effectLst>
            </c:spPr>
          </c:marker>
          <c:cat>
            <c:strRef>
              <c:f>'OTTV Calculation'!$AN$35:$AP$35</c:f>
              <c:strCache>
                <c:ptCount val="3"/>
                <c:pt idx="0">
                  <c:v>Average wall</c:v>
                </c:pt>
                <c:pt idx="1">
                  <c:v>OTTV Roof</c:v>
                </c:pt>
                <c:pt idx="2">
                  <c:v>Whole building average</c:v>
                </c:pt>
              </c:strCache>
            </c:strRef>
          </c:cat>
          <c:val>
            <c:numRef>
              <c:f>'OTTV Calculation'!$AN$41:$AP$41</c:f>
              <c:numCache>
                <c:formatCode>0.0</c:formatCode>
                <c:ptCount val="3"/>
                <c:pt idx="0">
                  <c:v>60</c:v>
                </c:pt>
                <c:pt idx="1">
                  <c:v>25</c:v>
                </c:pt>
                <c:pt idx="2">
                  <c:v>0</c:v>
                </c:pt>
              </c:numCache>
            </c:numRef>
          </c:val>
          <c:smooth val="0"/>
          <c:extLst>
            <c:ext xmlns:c16="http://schemas.microsoft.com/office/drawing/2014/chart" uri="{C3380CC4-5D6E-409C-BE32-E72D297353CC}">
              <c16:uniqueId val="{00000004-6404-41B3-8FB5-60D04B271D95}"/>
            </c:ext>
          </c:extLst>
        </c:ser>
        <c:dLbls>
          <c:showLegendKey val="0"/>
          <c:showVal val="0"/>
          <c:showCatName val="0"/>
          <c:showSerName val="0"/>
          <c:showPercent val="0"/>
          <c:showBubbleSize val="0"/>
        </c:dLbls>
        <c:marker val="1"/>
        <c:smooth val="0"/>
        <c:axId val="1696983440"/>
        <c:axId val="1696993232"/>
      </c:lineChart>
      <c:catAx>
        <c:axId val="16969834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lang="fr-FR" sz="800" b="0" i="0" u="none" strike="noStrike" baseline="0">
                <a:solidFill>
                  <a:srgbClr val="000000"/>
                </a:solidFill>
                <a:latin typeface="Calibri"/>
                <a:ea typeface="Calibri"/>
                <a:cs typeface="Calibri"/>
              </a:defRPr>
            </a:pPr>
            <a:endParaRPr lang="en-US"/>
          </a:p>
        </c:txPr>
        <c:crossAx val="1696993232"/>
        <c:crosses val="autoZero"/>
        <c:auto val="1"/>
        <c:lblAlgn val="ctr"/>
        <c:lblOffset val="100"/>
        <c:tickLblSkip val="1"/>
        <c:tickMarkSkip val="1"/>
        <c:noMultiLvlLbl val="0"/>
      </c:catAx>
      <c:valAx>
        <c:axId val="1696993232"/>
        <c:scaling>
          <c:orientation val="minMax"/>
          <c:min val="0"/>
        </c:scaling>
        <c:delete val="0"/>
        <c:axPos val="l"/>
        <c:majorGridlines>
          <c:spPr>
            <a:ln w="3175">
              <a:solidFill>
                <a:srgbClr val="808080"/>
              </a:solidFill>
              <a:prstDash val="solid"/>
            </a:ln>
          </c:spPr>
        </c:majorGridlines>
        <c:title>
          <c:tx>
            <c:rich>
              <a:bodyPr/>
              <a:lstStyle/>
              <a:p>
                <a:pPr>
                  <a:defRPr lang="fr-FR" sz="800" b="0" i="0" u="none" strike="noStrike" baseline="0">
                    <a:solidFill>
                      <a:srgbClr val="000000"/>
                    </a:solidFill>
                    <a:latin typeface="Calibri"/>
                    <a:ea typeface="Calibri"/>
                    <a:cs typeface="Calibri"/>
                  </a:defRPr>
                </a:pPr>
                <a:r>
                  <a:rPr lang="en-US" sz="800"/>
                  <a:t>OTTV (W/m2)</a:t>
                </a:r>
              </a:p>
            </c:rich>
          </c:tx>
          <c:layout>
            <c:manualLayout>
              <c:xMode val="edge"/>
              <c:yMode val="edge"/>
              <c:x val="2.0984848484848488E-2"/>
              <c:y val="0.376365740740740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lang="fr-FR" sz="700" b="0" i="0" u="none" strike="noStrike" baseline="0">
                <a:solidFill>
                  <a:srgbClr val="000000"/>
                </a:solidFill>
                <a:latin typeface="Calibri"/>
                <a:ea typeface="Calibri"/>
                <a:cs typeface="Calibri"/>
              </a:defRPr>
            </a:pPr>
            <a:endParaRPr lang="en-US"/>
          </a:p>
        </c:txPr>
        <c:crossAx val="1696983440"/>
        <c:crosses val="autoZero"/>
        <c:crossBetween val="between"/>
      </c:valAx>
      <c:spPr>
        <a:solidFill>
          <a:srgbClr val="FFFFFF"/>
        </a:solidFill>
        <a:ln w="25400">
          <a:noFill/>
        </a:ln>
      </c:spPr>
    </c:plotArea>
    <c:plotVisOnly val="0"/>
    <c:dispBlanksAs val="gap"/>
    <c:showDLblsOverMax val="0"/>
  </c:chart>
  <c:spPr>
    <a:solidFill>
      <a:schemeClr val="bg1">
        <a:lumMod val="85000"/>
      </a:schemeClr>
    </a:solidFill>
    <a:ln w="9525">
      <a:solidFill>
        <a:schemeClr val="bg1">
          <a:lumMod val="50000"/>
        </a:schemeClr>
      </a:solidFill>
    </a:ln>
  </c:spPr>
  <c:txPr>
    <a:bodyPr/>
    <a:lstStyle/>
    <a:p>
      <a:pPr>
        <a:defRPr sz="600" b="0" i="0" u="none" strike="noStrike" baseline="0">
          <a:solidFill>
            <a:srgbClr val="000000"/>
          </a:solidFill>
          <a:latin typeface="Calibri"/>
          <a:ea typeface="Calibri"/>
          <a:cs typeface="Calibri"/>
        </a:defRPr>
      </a:pPr>
      <a:endParaRPr lang="en-US"/>
    </a:p>
  </c:txPr>
  <c:printSettings>
    <c:headerFooter alignWithMargins="0"/>
    <c:pageMargins b="0.75000000000000722" l="0.70000000000000062" r="0.70000000000000062" t="0.75000000000000722" header="0.30000000000000032" footer="0.30000000000000032"/>
    <c:pageSetup paperSize="9" orientation="landscape" horizontalDpi="30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24</xdr:row>
      <xdr:rowOff>13716</xdr:rowOff>
    </xdr:from>
    <xdr:to>
      <xdr:col>3</xdr:col>
      <xdr:colOff>287275</xdr:colOff>
      <xdr:row>28</xdr:row>
      <xdr:rowOff>0</xdr:rowOff>
    </xdr:to>
    <xdr:pic>
      <xdr:nvPicPr>
        <xdr:cNvPr id="2" name="Picture 1" descr="E:\VGBC Shared\Admin and Communication\Artwork\Images and Logos\VGBC Logo\VGBC_logo_with_registered trademark.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166741"/>
          <a:ext cx="1306450" cy="10149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184150</xdr:colOff>
      <xdr:row>49</xdr:row>
      <xdr:rowOff>57150</xdr:rowOff>
    </xdr:from>
    <xdr:to>
      <xdr:col>3</xdr:col>
      <xdr:colOff>544150</xdr:colOff>
      <xdr:row>49</xdr:row>
      <xdr:rowOff>237150</xdr:rowOff>
    </xdr:to>
    <xdr:sp macro="" textlink="">
      <xdr:nvSpPr>
        <xdr:cNvPr id="11" name="Rounded Rectangle 10">
          <a:extLst>
            <a:ext uri="{FF2B5EF4-FFF2-40B4-BE49-F238E27FC236}">
              <a16:creationId xmlns:a16="http://schemas.microsoft.com/office/drawing/2014/main" id="{00000000-0008-0000-0100-00000B000000}"/>
            </a:ext>
          </a:extLst>
        </xdr:cNvPr>
        <xdr:cNvSpPr/>
      </xdr:nvSpPr>
      <xdr:spPr>
        <a:xfrm>
          <a:off x="1203325" y="10820400"/>
          <a:ext cx="360000" cy="180000"/>
        </a:xfrm>
        <a:prstGeom prst="roundRect">
          <a:avLst/>
        </a:prstGeom>
        <a:solidFill>
          <a:srgbClr val="FF0000"/>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GB" sz="1100"/>
        </a:p>
      </xdr:txBody>
    </xdr:sp>
    <xdr:clientData/>
  </xdr:twoCellAnchor>
  <xdr:twoCellAnchor>
    <xdr:from>
      <xdr:col>3</xdr:col>
      <xdr:colOff>171450</xdr:colOff>
      <xdr:row>48</xdr:row>
      <xdr:rowOff>60325</xdr:rowOff>
    </xdr:from>
    <xdr:to>
      <xdr:col>3</xdr:col>
      <xdr:colOff>531450</xdr:colOff>
      <xdr:row>48</xdr:row>
      <xdr:rowOff>240325</xdr:rowOff>
    </xdr:to>
    <xdr:sp macro="" textlink="">
      <xdr:nvSpPr>
        <xdr:cNvPr id="12" name="Rounded Rectangle 11">
          <a:extLst>
            <a:ext uri="{FF2B5EF4-FFF2-40B4-BE49-F238E27FC236}">
              <a16:creationId xmlns:a16="http://schemas.microsoft.com/office/drawing/2014/main" id="{00000000-0008-0000-0100-00000C000000}"/>
            </a:ext>
          </a:extLst>
        </xdr:cNvPr>
        <xdr:cNvSpPr/>
      </xdr:nvSpPr>
      <xdr:spPr>
        <a:xfrm>
          <a:off x="1190625" y="10518775"/>
          <a:ext cx="360000" cy="180000"/>
        </a:xfrm>
        <a:prstGeom prst="roundRect">
          <a:avLst/>
        </a:prstGeom>
        <a:solidFill>
          <a:schemeClr val="tx2">
            <a:lumMod val="60000"/>
            <a:lumOff val="40000"/>
          </a:schemeClr>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GB" sz="1100"/>
        </a:p>
      </xdr:txBody>
    </xdr:sp>
    <xdr:clientData/>
  </xdr:twoCellAnchor>
  <xdr:twoCellAnchor>
    <xdr:from>
      <xdr:col>9</xdr:col>
      <xdr:colOff>400050</xdr:colOff>
      <xdr:row>41</xdr:row>
      <xdr:rowOff>9525</xdr:rowOff>
    </xdr:from>
    <xdr:to>
      <xdr:col>24</xdr:col>
      <xdr:colOff>209550</xdr:colOff>
      <xdr:row>47</xdr:row>
      <xdr:rowOff>340725</xdr:rowOff>
    </xdr:to>
    <xdr:graphicFrame macro="">
      <xdr:nvGraphicFramePr>
        <xdr:cNvPr id="19" name="Chart 10">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21450</xdr:colOff>
      <xdr:row>41</xdr:row>
      <xdr:rowOff>19050</xdr:rowOff>
    </xdr:from>
    <xdr:to>
      <xdr:col>8</xdr:col>
      <xdr:colOff>371475</xdr:colOff>
      <xdr:row>47</xdr:row>
      <xdr:rowOff>350250</xdr:rowOff>
    </xdr:to>
    <xdr:graphicFrame macro="">
      <xdr:nvGraphicFramePr>
        <xdr:cNvPr id="20" name="Chart 10">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238124</xdr:colOff>
      <xdr:row>48</xdr:row>
      <xdr:rowOff>63500</xdr:rowOff>
    </xdr:from>
    <xdr:to>
      <xdr:col>13</xdr:col>
      <xdr:colOff>74249</xdr:colOff>
      <xdr:row>48</xdr:row>
      <xdr:rowOff>243500</xdr:rowOff>
    </xdr:to>
    <xdr:sp macro="" textlink="">
      <xdr:nvSpPr>
        <xdr:cNvPr id="22" name="Rounded Rectangle 21">
          <a:extLst>
            <a:ext uri="{FF2B5EF4-FFF2-40B4-BE49-F238E27FC236}">
              <a16:creationId xmlns:a16="http://schemas.microsoft.com/office/drawing/2014/main" id="{00000000-0008-0000-0100-000016000000}"/>
            </a:ext>
          </a:extLst>
        </xdr:cNvPr>
        <xdr:cNvSpPr/>
      </xdr:nvSpPr>
      <xdr:spPr>
        <a:xfrm>
          <a:off x="5953124" y="10902950"/>
          <a:ext cx="360000" cy="180000"/>
        </a:xfrm>
        <a:prstGeom prst="roundRect">
          <a:avLst/>
        </a:prstGeom>
        <a:solidFill>
          <a:srgbClr val="58B527"/>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GB" sz="1100"/>
        </a:p>
      </xdr:txBody>
    </xdr:sp>
    <xdr:clientData/>
  </xdr:twoCellAnchor>
  <xdr:twoCellAnchor>
    <xdr:from>
      <xdr:col>12</xdr:col>
      <xdr:colOff>238125</xdr:colOff>
      <xdr:row>49</xdr:row>
      <xdr:rowOff>57148</xdr:rowOff>
    </xdr:from>
    <xdr:to>
      <xdr:col>13</xdr:col>
      <xdr:colOff>74250</xdr:colOff>
      <xdr:row>49</xdr:row>
      <xdr:rowOff>237148</xdr:rowOff>
    </xdr:to>
    <xdr:sp macro="" textlink="">
      <xdr:nvSpPr>
        <xdr:cNvPr id="24" name="Rounded Rectangle 23">
          <a:extLst>
            <a:ext uri="{FF2B5EF4-FFF2-40B4-BE49-F238E27FC236}">
              <a16:creationId xmlns:a16="http://schemas.microsoft.com/office/drawing/2014/main" id="{00000000-0008-0000-0100-000018000000}"/>
            </a:ext>
          </a:extLst>
        </xdr:cNvPr>
        <xdr:cNvSpPr/>
      </xdr:nvSpPr>
      <xdr:spPr>
        <a:xfrm>
          <a:off x="5953125" y="11201398"/>
          <a:ext cx="360000" cy="180000"/>
        </a:xfrm>
        <a:prstGeom prst="roundRect">
          <a:avLst/>
        </a:prstGeom>
        <a:solidFill>
          <a:srgbClr val="FFC000"/>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GB" sz="1100"/>
        </a:p>
      </xdr:txBody>
    </xdr:sp>
    <xdr:clientData/>
  </xdr:twoCellAnchor>
  <xdr:twoCellAnchor>
    <xdr:from>
      <xdr:col>21</xdr:col>
      <xdr:colOff>222249</xdr:colOff>
      <xdr:row>48</xdr:row>
      <xdr:rowOff>158750</xdr:rowOff>
    </xdr:from>
    <xdr:to>
      <xdr:col>21</xdr:col>
      <xdr:colOff>474249</xdr:colOff>
      <xdr:row>48</xdr:row>
      <xdr:rowOff>160338</xdr:rowOff>
    </xdr:to>
    <xdr:cxnSp macro="">
      <xdr:nvCxnSpPr>
        <xdr:cNvPr id="26" name="Straight Connector 25">
          <a:extLst>
            <a:ext uri="{FF2B5EF4-FFF2-40B4-BE49-F238E27FC236}">
              <a16:creationId xmlns:a16="http://schemas.microsoft.com/office/drawing/2014/main" id="{00000000-0008-0000-0100-00001A000000}"/>
            </a:ext>
          </a:extLst>
        </xdr:cNvPr>
        <xdr:cNvCxnSpPr/>
      </xdr:nvCxnSpPr>
      <xdr:spPr>
        <a:xfrm>
          <a:off x="11175999" y="10998200"/>
          <a:ext cx="252000" cy="158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21166</xdr:colOff>
      <xdr:row>5</xdr:row>
      <xdr:rowOff>21167</xdr:rowOff>
    </xdr:from>
    <xdr:to>
      <xdr:col>1</xdr:col>
      <xdr:colOff>417166</xdr:colOff>
      <xdr:row>7</xdr:row>
      <xdr:rowOff>15000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889000"/>
          <a:ext cx="396000" cy="39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19630</xdr:colOff>
      <xdr:row>22</xdr:row>
      <xdr:rowOff>21165</xdr:rowOff>
    </xdr:from>
    <xdr:to>
      <xdr:col>20</xdr:col>
      <xdr:colOff>645584</xdr:colOff>
      <xdr:row>30</xdr:row>
      <xdr:rowOff>74081</xdr:rowOff>
    </xdr:to>
    <xdr:pic>
      <xdr:nvPicPr>
        <xdr:cNvPr id="19458" name="Picture 2">
          <a:extLst>
            <a:ext uri="{FF2B5EF4-FFF2-40B4-BE49-F238E27FC236}">
              <a16:creationId xmlns:a16="http://schemas.microsoft.com/office/drawing/2014/main" id="{00000000-0008-0000-0400-0000024C0000}"/>
            </a:ext>
          </a:extLst>
        </xdr:cNvPr>
        <xdr:cNvPicPr>
          <a:picLocks noChangeAspect="1" noChangeArrowheads="1"/>
        </xdr:cNvPicPr>
      </xdr:nvPicPr>
      <xdr:blipFill rotWithShape="1">
        <a:blip xmlns:r="http://schemas.openxmlformats.org/officeDocument/2006/relationships" r:embed="rId1" cstate="print"/>
        <a:srcRect t="-1" r="76092" b="-527"/>
        <a:stretch/>
      </xdr:blipFill>
      <xdr:spPr bwMode="auto">
        <a:xfrm>
          <a:off x="12931297" y="4116915"/>
          <a:ext cx="1387954" cy="1852083"/>
        </a:xfrm>
        <a:prstGeom prst="rect">
          <a:avLst/>
        </a:prstGeom>
        <a:noFill/>
      </xdr:spPr>
    </xdr:pic>
    <xdr:clientData/>
  </xdr:twoCellAnchor>
  <xdr:twoCellAnchor editAs="oneCell">
    <xdr:from>
      <xdr:col>19</xdr:col>
      <xdr:colOff>42337</xdr:colOff>
      <xdr:row>31</xdr:row>
      <xdr:rowOff>169336</xdr:rowOff>
    </xdr:from>
    <xdr:to>
      <xdr:col>25</xdr:col>
      <xdr:colOff>575981</xdr:colOff>
      <xdr:row>48</xdr:row>
      <xdr:rowOff>10586</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97" t="11502" r="4057" b="541"/>
        <a:stretch/>
      </xdr:blipFill>
      <xdr:spPr bwMode="auto">
        <a:xfrm>
          <a:off x="12954004" y="6445253"/>
          <a:ext cx="5105644" cy="358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63499</xdr:colOff>
      <xdr:row>50</xdr:row>
      <xdr:rowOff>21163</xdr:rowOff>
    </xdr:from>
    <xdr:to>
      <xdr:col>24</xdr:col>
      <xdr:colOff>365606</xdr:colOff>
      <xdr:row>58</xdr:row>
      <xdr:rowOff>85529</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1" cstate="print"/>
        <a:srcRect l="29168" t="13787"/>
        <a:stretch/>
      </xdr:blipFill>
      <xdr:spPr bwMode="auto">
        <a:xfrm>
          <a:off x="12975166" y="10234080"/>
          <a:ext cx="4112107" cy="1588366"/>
        </a:xfrm>
        <a:prstGeom prst="rect">
          <a:avLst/>
        </a:prstGeom>
        <a:noFill/>
      </xdr:spPr>
    </xdr:pic>
    <xdr:clientData/>
  </xdr:twoCellAnchor>
  <xdr:twoCellAnchor editAs="oneCell">
    <xdr:from>
      <xdr:col>1</xdr:col>
      <xdr:colOff>21167</xdr:colOff>
      <xdr:row>6</xdr:row>
      <xdr:rowOff>21167</xdr:rowOff>
    </xdr:from>
    <xdr:to>
      <xdr:col>1</xdr:col>
      <xdr:colOff>335242</xdr:colOff>
      <xdr:row>8</xdr:row>
      <xdr:rowOff>11684</xdr:rowOff>
    </xdr:to>
    <xdr:pic>
      <xdr:nvPicPr>
        <xdr:cNvPr id="5" name="Picture 4">
          <a:extLst>
            <a:ext uri="{FF2B5EF4-FFF2-40B4-BE49-F238E27FC236}">
              <a16:creationId xmlns:a16="http://schemas.microsoft.com/office/drawing/2014/main" id="{3A851793-851E-4E7B-B08C-0D5ABA995A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5167" y="1047750"/>
          <a:ext cx="314075" cy="3291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85725</xdr:colOff>
      <xdr:row>0</xdr:row>
      <xdr:rowOff>28575</xdr:rowOff>
    </xdr:from>
    <xdr:to>
      <xdr:col>2</xdr:col>
      <xdr:colOff>619125</xdr:colOff>
      <xdr:row>2</xdr:row>
      <xdr:rowOff>180975</xdr:rowOff>
    </xdr:to>
    <xdr:pic>
      <xdr:nvPicPr>
        <xdr:cNvPr id="23553" name="Picture 1" descr="portfolio.png">
          <a:extLst>
            <a:ext uri="{FF2B5EF4-FFF2-40B4-BE49-F238E27FC236}">
              <a16:creationId xmlns:a16="http://schemas.microsoft.com/office/drawing/2014/main" id="{00000000-0008-0000-0700-0000015C0000}"/>
            </a:ext>
          </a:extLst>
        </xdr:cNvPr>
        <xdr:cNvPicPr>
          <a:picLocks noChangeAspect="1"/>
        </xdr:cNvPicPr>
      </xdr:nvPicPr>
      <xdr:blipFill>
        <a:blip xmlns:r="http://schemas.openxmlformats.org/officeDocument/2006/relationships" r:embed="rId1" cstate="print"/>
        <a:srcRect/>
        <a:stretch>
          <a:fillRect/>
        </a:stretch>
      </xdr:blipFill>
      <xdr:spPr bwMode="auto">
        <a:xfrm>
          <a:off x="962025" y="28575"/>
          <a:ext cx="533400"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customProperty" Target="../customProperty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5.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9"/>
  <sheetViews>
    <sheetView showRowColHeaders="0" tabSelected="1" zoomScaleNormal="100" workbookViewId="0">
      <pane ySplit="2" topLeftCell="A3" activePane="bottomLeft" state="frozen"/>
      <selection pane="bottomLeft" activeCell="I13" sqref="I13"/>
    </sheetView>
  </sheetViews>
  <sheetFormatPr defaultColWidth="0" defaultRowHeight="15" zeroHeight="1" x14ac:dyDescent="0.25"/>
  <cols>
    <col min="1" max="1" width="2.28515625" customWidth="1"/>
    <col min="2" max="2" width="4" customWidth="1"/>
    <col min="3" max="8" width="9.140625" customWidth="1"/>
    <col min="9" max="9" width="11" customWidth="1"/>
    <col min="10" max="10" width="10.28515625" customWidth="1"/>
    <col min="11" max="11" width="9.85546875" customWidth="1"/>
    <col min="12" max="13" width="10.42578125" customWidth="1"/>
    <col min="14" max="14" width="10.85546875" customWidth="1"/>
    <col min="15" max="15" width="12.7109375" customWidth="1"/>
    <col min="16" max="16" width="9.140625" customWidth="1"/>
  </cols>
  <sheetData>
    <row r="1" spans="1:16" s="3" customFormat="1" ht="15" customHeight="1" x14ac:dyDescent="0.25">
      <c r="A1" s="461" t="s">
        <v>499</v>
      </c>
      <c r="B1" s="462"/>
      <c r="C1" s="462"/>
      <c r="D1" s="462"/>
      <c r="E1" s="462"/>
      <c r="F1" s="462"/>
      <c r="G1" s="462"/>
      <c r="H1" s="462"/>
      <c r="I1" s="462"/>
      <c r="J1" s="462"/>
      <c r="K1" s="462"/>
      <c r="L1" s="462"/>
      <c r="M1" s="462"/>
      <c r="N1" s="462"/>
      <c r="O1" s="462"/>
      <c r="P1" s="463"/>
    </row>
    <row r="2" spans="1:16" s="3" customFormat="1" ht="15" customHeight="1" x14ac:dyDescent="0.25">
      <c r="A2" s="464"/>
      <c r="B2" s="465"/>
      <c r="C2" s="465"/>
      <c r="D2" s="465"/>
      <c r="E2" s="465"/>
      <c r="F2" s="465"/>
      <c r="G2" s="465"/>
      <c r="H2" s="465"/>
      <c r="I2" s="465"/>
      <c r="J2" s="465"/>
      <c r="K2" s="465"/>
      <c r="L2" s="465"/>
      <c r="M2" s="465"/>
      <c r="N2" s="465"/>
      <c r="O2" s="465"/>
      <c r="P2" s="466"/>
    </row>
    <row r="3" spans="1:16" ht="14.25" customHeight="1" x14ac:dyDescent="0.25">
      <c r="A3" s="68"/>
      <c r="B3" s="68"/>
      <c r="C3" s="68"/>
      <c r="D3" s="68"/>
      <c r="E3" s="68"/>
      <c r="F3" s="68"/>
      <c r="G3" s="68"/>
      <c r="H3" s="68"/>
      <c r="I3" s="68"/>
      <c r="J3" s="68"/>
      <c r="K3" s="68"/>
      <c r="L3" s="68"/>
      <c r="M3" s="68"/>
      <c r="N3" s="68"/>
      <c r="O3" s="68"/>
      <c r="P3" s="68"/>
    </row>
    <row r="4" spans="1:16" ht="18" customHeight="1" x14ac:dyDescent="0.25">
      <c r="A4" s="68"/>
      <c r="B4" s="432" t="s">
        <v>266</v>
      </c>
      <c r="C4" s="68"/>
      <c r="D4" s="68"/>
      <c r="E4" s="68"/>
      <c r="F4" s="68"/>
      <c r="G4" s="68"/>
      <c r="H4" s="68"/>
      <c r="I4" s="68"/>
      <c r="J4" s="68"/>
      <c r="K4" s="68"/>
      <c r="L4" s="68"/>
      <c r="M4" s="68"/>
      <c r="N4" s="68"/>
      <c r="O4" s="68"/>
      <c r="P4" s="68"/>
    </row>
    <row r="5" spans="1:16" ht="12.75" customHeight="1" x14ac:dyDescent="0.25">
      <c r="A5" s="68"/>
      <c r="B5" s="68"/>
      <c r="C5" s="68"/>
      <c r="D5" s="68"/>
      <c r="E5" s="68"/>
      <c r="F5" s="68"/>
      <c r="G5" s="68"/>
      <c r="H5" s="68"/>
      <c r="I5" s="68"/>
      <c r="J5" s="68"/>
      <c r="K5" s="68"/>
      <c r="L5" s="68"/>
      <c r="M5" s="68"/>
      <c r="N5" s="68"/>
      <c r="O5" s="68"/>
      <c r="P5" s="68"/>
    </row>
    <row r="6" spans="1:16" ht="15.75" x14ac:dyDescent="0.25">
      <c r="A6" s="68"/>
      <c r="B6" s="433" t="s">
        <v>258</v>
      </c>
      <c r="C6" s="434"/>
      <c r="D6" s="434"/>
      <c r="E6" s="68"/>
      <c r="F6" s="68"/>
      <c r="G6" s="68"/>
      <c r="H6" s="68"/>
      <c r="I6" s="68"/>
      <c r="J6" s="68"/>
      <c r="K6" s="68"/>
      <c r="L6" s="68"/>
      <c r="M6" s="68"/>
      <c r="N6" s="68"/>
      <c r="O6" s="68"/>
      <c r="P6" s="68"/>
    </row>
    <row r="7" spans="1:16" ht="6" customHeight="1" x14ac:dyDescent="0.25">
      <c r="A7" s="68"/>
      <c r="B7" s="434"/>
      <c r="C7" s="434"/>
      <c r="D7" s="434"/>
      <c r="E7" s="68"/>
      <c r="F7" s="68"/>
      <c r="G7" s="68"/>
      <c r="H7" s="68"/>
      <c r="I7" s="68"/>
      <c r="J7" s="68"/>
      <c r="K7" s="68"/>
      <c r="L7" s="68"/>
      <c r="M7" s="68"/>
      <c r="N7" s="68"/>
      <c r="O7" s="68"/>
      <c r="P7" s="68"/>
    </row>
    <row r="8" spans="1:16" ht="45" customHeight="1" x14ac:dyDescent="0.25">
      <c r="A8" s="68"/>
      <c r="B8" s="469" t="s">
        <v>498</v>
      </c>
      <c r="C8" s="469"/>
      <c r="D8" s="469"/>
      <c r="E8" s="469"/>
      <c r="F8" s="469"/>
      <c r="G8" s="469"/>
      <c r="H8" s="469"/>
      <c r="I8" s="469"/>
      <c r="J8" s="469"/>
      <c r="K8" s="469"/>
      <c r="L8" s="469"/>
      <c r="M8" s="469"/>
      <c r="N8" s="469"/>
      <c r="O8" s="469"/>
      <c r="P8" s="68"/>
    </row>
    <row r="9" spans="1:16" x14ac:dyDescent="0.25">
      <c r="A9" s="68"/>
      <c r="B9" s="358" t="s">
        <v>367</v>
      </c>
      <c r="C9" s="435"/>
      <c r="D9" s="436"/>
      <c r="E9" s="436"/>
      <c r="F9" s="436"/>
      <c r="G9" s="436"/>
      <c r="H9" s="436"/>
      <c r="I9" s="436"/>
      <c r="J9" s="436"/>
      <c r="K9" s="436"/>
      <c r="L9" s="436"/>
      <c r="M9" s="436"/>
      <c r="N9" s="436"/>
      <c r="O9" s="436"/>
      <c r="P9" s="68"/>
    </row>
    <row r="10" spans="1:16" x14ac:dyDescent="0.25">
      <c r="A10" s="68"/>
      <c r="B10" s="431" t="s">
        <v>384</v>
      </c>
      <c r="C10" s="435"/>
      <c r="D10" s="436"/>
      <c r="E10" s="436"/>
      <c r="F10" s="436"/>
      <c r="G10" s="436"/>
      <c r="H10" s="436"/>
      <c r="I10" s="436"/>
      <c r="J10" s="436"/>
      <c r="K10" s="436"/>
      <c r="L10" s="436"/>
      <c r="M10" s="436"/>
      <c r="N10" s="436"/>
      <c r="O10" s="436"/>
      <c r="P10" s="68"/>
    </row>
    <row r="11" spans="1:16" ht="13.5" customHeight="1" x14ac:dyDescent="0.25">
      <c r="A11" s="68"/>
      <c r="B11" s="431" t="s">
        <v>385</v>
      </c>
      <c r="C11" s="437"/>
      <c r="D11" s="438"/>
      <c r="E11" s="438"/>
      <c r="F11" s="438"/>
      <c r="G11" s="438"/>
      <c r="H11" s="438"/>
      <c r="I11" s="438"/>
      <c r="J11" s="438"/>
      <c r="K11" s="438"/>
      <c r="L11" s="438"/>
      <c r="M11" s="438"/>
      <c r="N11" s="438"/>
      <c r="O11" s="438"/>
      <c r="P11" s="68"/>
    </row>
    <row r="12" spans="1:16" ht="13.5" customHeight="1" x14ac:dyDescent="0.25">
      <c r="A12" s="68"/>
      <c r="B12" s="357"/>
      <c r="C12" s="438"/>
      <c r="D12" s="438"/>
      <c r="E12" s="438"/>
      <c r="F12" s="438"/>
      <c r="G12" s="438"/>
      <c r="H12" s="438"/>
      <c r="I12" s="438"/>
      <c r="J12" s="438"/>
      <c r="K12" s="438"/>
      <c r="L12" s="438"/>
      <c r="M12" s="438"/>
      <c r="N12" s="438"/>
      <c r="O12" s="438"/>
      <c r="P12" s="68"/>
    </row>
    <row r="13" spans="1:16" ht="15.75" x14ac:dyDescent="0.25">
      <c r="A13" s="68"/>
      <c r="B13" s="433" t="s">
        <v>272</v>
      </c>
      <c r="C13" s="439"/>
      <c r="D13" s="439"/>
      <c r="E13" s="439"/>
      <c r="F13" s="439"/>
      <c r="G13" s="439"/>
      <c r="H13" s="439"/>
      <c r="I13" s="439"/>
      <c r="J13" s="439"/>
      <c r="K13" s="439"/>
      <c r="L13" s="439"/>
      <c r="M13" s="439"/>
      <c r="N13" s="439"/>
      <c r="O13" s="439"/>
      <c r="P13" s="68"/>
    </row>
    <row r="14" spans="1:16" ht="6" customHeight="1" x14ac:dyDescent="0.25">
      <c r="A14" s="68"/>
      <c r="B14" s="434"/>
      <c r="C14" s="439"/>
      <c r="D14" s="439"/>
      <c r="E14" s="439"/>
      <c r="F14" s="439"/>
      <c r="G14" s="439"/>
      <c r="H14" s="439"/>
      <c r="I14" s="439"/>
      <c r="J14" s="439"/>
      <c r="K14" s="439"/>
      <c r="L14" s="439"/>
      <c r="M14" s="439"/>
      <c r="N14" s="439"/>
      <c r="O14" s="439"/>
      <c r="P14" s="68"/>
    </row>
    <row r="15" spans="1:16" x14ac:dyDescent="0.25">
      <c r="A15" s="68"/>
      <c r="B15" s="445">
        <v>1</v>
      </c>
      <c r="C15" s="440" t="s">
        <v>370</v>
      </c>
      <c r="D15" s="440"/>
      <c r="E15" s="440"/>
      <c r="F15" s="440"/>
      <c r="G15" s="440"/>
      <c r="H15" s="440"/>
      <c r="I15" s="440"/>
      <c r="J15" s="440"/>
      <c r="K15" s="440"/>
      <c r="L15" s="440"/>
      <c r="M15" s="440"/>
      <c r="N15" s="440"/>
      <c r="O15" s="440"/>
      <c r="P15" s="440"/>
    </row>
    <row r="16" spans="1:16" ht="3" customHeight="1" x14ac:dyDescent="0.25">
      <c r="A16" s="68"/>
      <c r="B16" s="446"/>
      <c r="C16" s="440"/>
      <c r="D16" s="440"/>
      <c r="E16" s="440"/>
      <c r="F16" s="440"/>
      <c r="G16" s="440"/>
      <c r="H16" s="440"/>
      <c r="I16" s="440"/>
      <c r="J16" s="440"/>
      <c r="K16" s="440"/>
      <c r="L16" s="440"/>
      <c r="M16" s="440"/>
      <c r="N16" s="440"/>
      <c r="O16" s="440"/>
      <c r="P16" s="440"/>
    </row>
    <row r="17" spans="1:17" ht="44.45" customHeight="1" x14ac:dyDescent="0.25">
      <c r="A17" s="68"/>
      <c r="B17" s="445">
        <v>2</v>
      </c>
      <c r="C17" s="467" t="s">
        <v>497</v>
      </c>
      <c r="D17" s="467"/>
      <c r="E17" s="467"/>
      <c r="F17" s="467"/>
      <c r="G17" s="467"/>
      <c r="H17" s="467"/>
      <c r="I17" s="467"/>
      <c r="J17" s="467"/>
      <c r="K17" s="467"/>
      <c r="L17" s="467"/>
      <c r="M17" s="467"/>
      <c r="N17" s="467"/>
      <c r="O17" s="467"/>
      <c r="P17" s="439"/>
    </row>
    <row r="18" spans="1:17" ht="3" customHeight="1" x14ac:dyDescent="0.25">
      <c r="A18" s="68"/>
      <c r="B18" s="447"/>
      <c r="C18" s="438"/>
      <c r="D18" s="438"/>
      <c r="E18" s="438"/>
      <c r="F18" s="438"/>
      <c r="G18" s="438"/>
      <c r="H18" s="438"/>
      <c r="I18" s="438"/>
      <c r="J18" s="438"/>
      <c r="K18" s="438"/>
      <c r="L18" s="438"/>
      <c r="M18" s="438"/>
      <c r="N18" s="438"/>
      <c r="O18" s="438"/>
      <c r="P18" s="439"/>
    </row>
    <row r="19" spans="1:17" ht="29.25" customHeight="1" x14ac:dyDescent="0.25">
      <c r="A19" s="68"/>
      <c r="B19" s="445">
        <v>3</v>
      </c>
      <c r="C19" s="468" t="s">
        <v>386</v>
      </c>
      <c r="D19" s="468"/>
      <c r="E19" s="468"/>
      <c r="F19" s="468"/>
      <c r="G19" s="468"/>
      <c r="H19" s="468"/>
      <c r="I19" s="468"/>
      <c r="J19" s="468"/>
      <c r="K19" s="468"/>
      <c r="L19" s="468"/>
      <c r="M19" s="468"/>
      <c r="N19" s="468"/>
      <c r="O19" s="468"/>
      <c r="P19" s="442"/>
      <c r="Q19" s="1"/>
    </row>
    <row r="20" spans="1:17" ht="12.75" customHeight="1" x14ac:dyDescent="0.25">
      <c r="A20" s="68"/>
      <c r="B20" s="441"/>
      <c r="C20" s="443"/>
      <c r="D20" s="443"/>
      <c r="E20" s="443"/>
      <c r="F20" s="443"/>
      <c r="G20" s="443"/>
      <c r="H20" s="443"/>
      <c r="I20" s="443"/>
      <c r="J20" s="443"/>
      <c r="K20" s="443"/>
      <c r="L20" s="443"/>
      <c r="M20" s="443"/>
      <c r="N20" s="443"/>
      <c r="O20" s="443"/>
      <c r="P20" s="442"/>
      <c r="Q20" s="1"/>
    </row>
    <row r="21" spans="1:17" ht="18.75" customHeight="1" x14ac:dyDescent="0.25">
      <c r="A21" s="68"/>
      <c r="B21" s="444" t="s">
        <v>261</v>
      </c>
      <c r="C21" s="443"/>
      <c r="D21" s="443"/>
      <c r="E21" s="443"/>
      <c r="F21" s="443"/>
      <c r="G21" s="443"/>
      <c r="H21" s="443"/>
      <c r="I21" s="443"/>
      <c r="J21" s="443"/>
      <c r="K21" s="443"/>
      <c r="L21" s="443"/>
      <c r="M21" s="443"/>
      <c r="N21" s="443"/>
      <c r="O21" s="443"/>
      <c r="P21" s="442"/>
      <c r="Q21" s="1"/>
    </row>
    <row r="22" spans="1:17" ht="15.75" customHeight="1" x14ac:dyDescent="0.25">
      <c r="A22" s="68"/>
      <c r="B22" s="470" t="s">
        <v>265</v>
      </c>
      <c r="C22" s="470"/>
      <c r="D22" s="470"/>
      <c r="E22" s="470"/>
      <c r="F22" s="470"/>
      <c r="G22" s="470"/>
      <c r="H22" s="470"/>
      <c r="I22" s="470"/>
      <c r="J22" s="470"/>
      <c r="K22" s="470"/>
      <c r="L22" s="470"/>
      <c r="M22" s="470"/>
      <c r="N22" s="470"/>
      <c r="O22" s="470"/>
      <c r="P22" s="443"/>
      <c r="Q22" s="140"/>
    </row>
    <row r="23" spans="1:17" ht="28.5" customHeight="1" x14ac:dyDescent="0.25">
      <c r="A23" s="68"/>
      <c r="B23" s="470"/>
      <c r="C23" s="470"/>
      <c r="D23" s="470"/>
      <c r="E23" s="470"/>
      <c r="F23" s="470"/>
      <c r="G23" s="470"/>
      <c r="H23" s="470"/>
      <c r="I23" s="470"/>
      <c r="J23" s="470"/>
      <c r="K23" s="470"/>
      <c r="L23" s="470"/>
      <c r="M23" s="470"/>
      <c r="N23" s="470"/>
      <c r="O23" s="470"/>
      <c r="P23" s="443"/>
      <c r="Q23" s="140"/>
    </row>
    <row r="24" spans="1:17" x14ac:dyDescent="0.25">
      <c r="A24" s="68"/>
      <c r="B24" s="441"/>
      <c r="C24" s="443"/>
      <c r="D24" s="443"/>
      <c r="E24" s="443"/>
      <c r="F24" s="443"/>
      <c r="G24" s="443"/>
      <c r="H24" s="443"/>
      <c r="I24" s="443"/>
      <c r="J24" s="443"/>
      <c r="K24" s="443"/>
      <c r="L24" s="443"/>
      <c r="M24" s="443"/>
      <c r="N24" s="443"/>
      <c r="O24" s="443"/>
      <c r="P24" s="443"/>
      <c r="Q24" s="140"/>
    </row>
    <row r="25" spans="1:17" s="355" customFormat="1" ht="20.25" customHeight="1" x14ac:dyDescent="0.25">
      <c r="A25" s="356"/>
      <c r="B25" s="459" t="s">
        <v>500</v>
      </c>
      <c r="C25" s="459"/>
      <c r="D25" s="459"/>
      <c r="E25" s="459"/>
      <c r="F25" s="459"/>
      <c r="G25" s="459"/>
      <c r="H25" s="459"/>
      <c r="I25" s="459"/>
      <c r="J25" s="459"/>
      <c r="K25" s="459"/>
      <c r="L25" s="459"/>
      <c r="M25" s="459"/>
      <c r="N25" s="459"/>
      <c r="O25" s="459"/>
      <c r="P25" s="459"/>
    </row>
    <row r="26" spans="1:17" s="355" customFormat="1" ht="20.25" customHeight="1" x14ac:dyDescent="0.25">
      <c r="B26" s="460"/>
      <c r="C26" s="460"/>
      <c r="D26" s="460"/>
      <c r="E26" s="460"/>
      <c r="F26" s="460"/>
      <c r="G26" s="460"/>
      <c r="H26" s="460"/>
      <c r="I26" s="460"/>
      <c r="J26" s="460"/>
      <c r="K26" s="460"/>
      <c r="L26" s="460"/>
      <c r="M26" s="460"/>
      <c r="N26" s="460"/>
      <c r="O26" s="460"/>
      <c r="P26" s="460"/>
    </row>
    <row r="27" spans="1:17" s="355" customFormat="1" ht="20.25" customHeight="1" x14ac:dyDescent="0.25">
      <c r="B27" s="460"/>
      <c r="C27" s="460"/>
      <c r="D27" s="460"/>
      <c r="E27" s="460"/>
      <c r="F27" s="460"/>
      <c r="G27" s="460"/>
      <c r="H27" s="460"/>
      <c r="I27" s="460"/>
      <c r="J27" s="460"/>
      <c r="K27" s="460"/>
      <c r="L27" s="460"/>
      <c r="M27" s="460"/>
      <c r="N27" s="460"/>
      <c r="O27" s="460"/>
      <c r="P27" s="460"/>
    </row>
    <row r="28" spans="1:17" s="355" customFormat="1" ht="20.25" customHeight="1" x14ac:dyDescent="0.25">
      <c r="B28" s="460"/>
      <c r="C28" s="460"/>
      <c r="D28" s="460"/>
      <c r="E28" s="460"/>
      <c r="F28" s="460"/>
      <c r="G28" s="460"/>
      <c r="H28" s="460"/>
      <c r="I28" s="460"/>
      <c r="J28" s="460"/>
      <c r="K28" s="460"/>
      <c r="L28" s="460"/>
      <c r="M28" s="460"/>
      <c r="N28" s="460"/>
      <c r="O28" s="460"/>
      <c r="P28" s="460"/>
    </row>
    <row r="29" spans="1:17" ht="15.75" hidden="1" customHeight="1" x14ac:dyDescent="0.25"/>
  </sheetData>
  <sheetProtection algorithmName="SHA-512" hashValue="w/n5Gf4n5ltEXx02A+FjlDRNzpwae/mHeJ4RHCTydxNoW/mE3w89fEOxRbQBm+FUo47lY8ob1ZGTaYapgN9sjg==" saltValue="0uizhg/rUBBsw5KIVfwV4g==" spinCount="100000" sheet="1" objects="1" scenarios="1"/>
  <mergeCells count="6">
    <mergeCell ref="B25:P28"/>
    <mergeCell ref="A1:P2"/>
    <mergeCell ref="C17:O17"/>
    <mergeCell ref="C19:O19"/>
    <mergeCell ref="B8:O8"/>
    <mergeCell ref="B22:O23"/>
  </mergeCells>
  <phoneticPr fontId="70" type="noConversion"/>
  <pageMargins left="0.7" right="0.7" top="0.75" bottom="0.75" header="0.3" footer="0.3"/>
  <pageSetup orientation="portrait" r:id="rId1"/>
  <headerFooter alignWithMargins="0"/>
  <customProperties>
    <customPr name="SSCSheetTrackingNo"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dimension ref="A1:DF374"/>
  <sheetViews>
    <sheetView showRowColHeaders="0" zoomScale="80" zoomScaleNormal="80" workbookViewId="0">
      <selection sqref="A1:BS2"/>
    </sheetView>
  </sheetViews>
  <sheetFormatPr defaultColWidth="0" defaultRowHeight="15" zeroHeight="1" x14ac:dyDescent="0.25"/>
  <cols>
    <col min="1" max="1" width="6" style="182" customWidth="1"/>
    <col min="2" max="2" width="9.7109375" style="182" customWidth="1"/>
    <col min="3" max="71" width="11.42578125" style="182" customWidth="1"/>
    <col min="72" max="110" width="0" style="182" hidden="1" customWidth="1"/>
    <col min="111" max="16384" width="11.42578125" style="182" hidden="1"/>
  </cols>
  <sheetData>
    <row r="1" spans="1:71" ht="15" customHeight="1" x14ac:dyDescent="0.25">
      <c r="A1" s="681" t="s">
        <v>380</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681"/>
      <c r="BJ1" s="681"/>
      <c r="BK1" s="681"/>
      <c r="BL1" s="681"/>
      <c r="BM1" s="681"/>
      <c r="BN1" s="681"/>
      <c r="BO1" s="681"/>
      <c r="BP1" s="681"/>
      <c r="BQ1" s="681"/>
      <c r="BR1" s="681"/>
      <c r="BS1" s="681"/>
    </row>
    <row r="2" spans="1:71" ht="15" customHeight="1" x14ac:dyDescent="0.25">
      <c r="A2" s="681"/>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A2" s="681"/>
      <c r="BB2" s="681"/>
      <c r="BC2" s="681"/>
      <c r="BD2" s="681"/>
      <c r="BE2" s="681"/>
      <c r="BF2" s="681"/>
      <c r="BG2" s="681"/>
      <c r="BH2" s="681"/>
      <c r="BI2" s="681"/>
      <c r="BJ2" s="681"/>
      <c r="BK2" s="681"/>
      <c r="BL2" s="681"/>
      <c r="BM2" s="681"/>
      <c r="BN2" s="681"/>
      <c r="BO2" s="681"/>
      <c r="BP2" s="681"/>
      <c r="BQ2" s="681"/>
      <c r="BR2" s="681"/>
      <c r="BS2" s="681"/>
    </row>
    <row r="3" spans="1:71" ht="15.75" x14ac:dyDescent="0.25">
      <c r="A3" s="429" t="s">
        <v>387</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row>
    <row r="4" spans="1:71" x14ac:dyDescent="0.25">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row>
    <row r="5" spans="1:71" ht="15.75" x14ac:dyDescent="0.25">
      <c r="A5" s="423" t="s">
        <v>378</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row>
    <row r="6" spans="1:71" x14ac:dyDescent="0.25">
      <c r="A6" s="290"/>
      <c r="B6" s="290"/>
      <c r="C6" s="290"/>
      <c r="D6" s="682" t="s">
        <v>104</v>
      </c>
      <c r="E6" s="683"/>
      <c r="F6" s="683"/>
      <c r="G6" s="683"/>
      <c r="H6" s="683"/>
      <c r="I6" s="683"/>
      <c r="J6" s="683"/>
      <c r="K6" s="683"/>
      <c r="L6" s="683"/>
      <c r="M6" s="683"/>
      <c r="N6" s="683"/>
      <c r="O6" s="683"/>
      <c r="P6" s="683"/>
      <c r="Q6" s="683"/>
      <c r="R6" s="683"/>
      <c r="S6" s="684"/>
      <c r="T6" s="313"/>
      <c r="U6" s="688" t="s">
        <v>71</v>
      </c>
      <c r="V6" s="689"/>
      <c r="W6" s="689"/>
      <c r="X6" s="689"/>
      <c r="Y6" s="689"/>
      <c r="Z6" s="689"/>
      <c r="AA6" s="689"/>
      <c r="AB6" s="689"/>
      <c r="AC6" s="689"/>
      <c r="AD6" s="689"/>
      <c r="AE6" s="689"/>
      <c r="AF6" s="689"/>
      <c r="AG6" s="689"/>
      <c r="AH6" s="689"/>
      <c r="AI6" s="689"/>
      <c r="AJ6" s="690"/>
      <c r="AK6" s="313"/>
      <c r="AL6" s="688" t="s">
        <v>105</v>
      </c>
      <c r="AM6" s="689"/>
      <c r="AN6" s="689"/>
      <c r="AO6" s="689"/>
      <c r="AP6" s="689"/>
      <c r="AQ6" s="689"/>
      <c r="AR6" s="689"/>
      <c r="AS6" s="689"/>
      <c r="AT6" s="689"/>
      <c r="AU6" s="689"/>
      <c r="AV6" s="689"/>
      <c r="AW6" s="689"/>
      <c r="AX6" s="689"/>
      <c r="AY6" s="689"/>
      <c r="AZ6" s="689"/>
      <c r="BA6" s="690"/>
      <c r="BB6" s="313"/>
      <c r="BC6" s="688" t="s">
        <v>107</v>
      </c>
      <c r="BD6" s="689"/>
      <c r="BE6" s="689"/>
      <c r="BF6" s="689"/>
      <c r="BG6" s="689"/>
      <c r="BH6" s="689"/>
      <c r="BI6" s="689"/>
      <c r="BJ6" s="689"/>
      <c r="BK6" s="689"/>
      <c r="BL6" s="689"/>
      <c r="BM6" s="689"/>
      <c r="BN6" s="689"/>
      <c r="BO6" s="689"/>
      <c r="BP6" s="689"/>
      <c r="BQ6" s="689"/>
      <c r="BR6" s="690"/>
      <c r="BS6" s="290"/>
    </row>
    <row r="7" spans="1:71" x14ac:dyDescent="0.25">
      <c r="A7" s="290"/>
      <c r="B7" s="290"/>
      <c r="C7" s="314" t="s">
        <v>224</v>
      </c>
      <c r="D7" s="315" t="s">
        <v>87</v>
      </c>
      <c r="E7" s="315" t="s">
        <v>96</v>
      </c>
      <c r="F7" s="315" t="s">
        <v>89</v>
      </c>
      <c r="G7" s="315" t="s">
        <v>97</v>
      </c>
      <c r="H7" s="315" t="s">
        <v>90</v>
      </c>
      <c r="I7" s="315" t="s">
        <v>98</v>
      </c>
      <c r="J7" s="315" t="s">
        <v>91</v>
      </c>
      <c r="K7" s="315" t="s">
        <v>99</v>
      </c>
      <c r="L7" s="315" t="s">
        <v>88</v>
      </c>
      <c r="M7" s="315" t="s">
        <v>100</v>
      </c>
      <c r="N7" s="315" t="s">
        <v>92</v>
      </c>
      <c r="O7" s="315" t="s">
        <v>101</v>
      </c>
      <c r="P7" s="315" t="s">
        <v>93</v>
      </c>
      <c r="Q7" s="315" t="s">
        <v>102</v>
      </c>
      <c r="R7" s="315" t="s">
        <v>94</v>
      </c>
      <c r="S7" s="316" t="s">
        <v>103</v>
      </c>
      <c r="T7" s="317"/>
      <c r="U7" s="318" t="s">
        <v>87</v>
      </c>
      <c r="V7" s="315" t="s">
        <v>96</v>
      </c>
      <c r="W7" s="315" t="s">
        <v>89</v>
      </c>
      <c r="X7" s="315" t="s">
        <v>97</v>
      </c>
      <c r="Y7" s="315" t="s">
        <v>90</v>
      </c>
      <c r="Z7" s="315" t="s">
        <v>98</v>
      </c>
      <c r="AA7" s="315" t="s">
        <v>91</v>
      </c>
      <c r="AB7" s="315" t="s">
        <v>99</v>
      </c>
      <c r="AC7" s="315" t="s">
        <v>88</v>
      </c>
      <c r="AD7" s="315" t="s">
        <v>100</v>
      </c>
      <c r="AE7" s="315" t="s">
        <v>92</v>
      </c>
      <c r="AF7" s="315" t="s">
        <v>101</v>
      </c>
      <c r="AG7" s="315" t="s">
        <v>93</v>
      </c>
      <c r="AH7" s="315" t="s">
        <v>102</v>
      </c>
      <c r="AI7" s="315" t="s">
        <v>94</v>
      </c>
      <c r="AJ7" s="316" t="s">
        <v>103</v>
      </c>
      <c r="AK7" s="317"/>
      <c r="AL7" s="318" t="s">
        <v>87</v>
      </c>
      <c r="AM7" s="315" t="s">
        <v>96</v>
      </c>
      <c r="AN7" s="315" t="s">
        <v>89</v>
      </c>
      <c r="AO7" s="315" t="s">
        <v>97</v>
      </c>
      <c r="AP7" s="315" t="s">
        <v>90</v>
      </c>
      <c r="AQ7" s="315" t="s">
        <v>98</v>
      </c>
      <c r="AR7" s="315" t="s">
        <v>91</v>
      </c>
      <c r="AS7" s="315" t="s">
        <v>99</v>
      </c>
      <c r="AT7" s="315" t="s">
        <v>88</v>
      </c>
      <c r="AU7" s="315" t="s">
        <v>100</v>
      </c>
      <c r="AV7" s="315" t="s">
        <v>92</v>
      </c>
      <c r="AW7" s="315" t="s">
        <v>101</v>
      </c>
      <c r="AX7" s="315" t="s">
        <v>93</v>
      </c>
      <c r="AY7" s="315" t="s">
        <v>102</v>
      </c>
      <c r="AZ7" s="315" t="s">
        <v>94</v>
      </c>
      <c r="BA7" s="316" t="s">
        <v>103</v>
      </c>
      <c r="BB7" s="317"/>
      <c r="BC7" s="318" t="s">
        <v>87</v>
      </c>
      <c r="BD7" s="315" t="s">
        <v>96</v>
      </c>
      <c r="BE7" s="315"/>
      <c r="BF7" s="315" t="s">
        <v>97</v>
      </c>
      <c r="BG7" s="315" t="s">
        <v>90</v>
      </c>
      <c r="BH7" s="315" t="s">
        <v>98</v>
      </c>
      <c r="BI7" s="315" t="s">
        <v>91</v>
      </c>
      <c r="BJ7" s="315" t="s">
        <v>99</v>
      </c>
      <c r="BK7" s="315" t="s">
        <v>88</v>
      </c>
      <c r="BL7" s="315" t="s">
        <v>100</v>
      </c>
      <c r="BM7" s="315" t="s">
        <v>92</v>
      </c>
      <c r="BN7" s="315" t="s">
        <v>101</v>
      </c>
      <c r="BO7" s="315" t="s">
        <v>93</v>
      </c>
      <c r="BP7" s="315" t="s">
        <v>102</v>
      </c>
      <c r="BQ7" s="315" t="s">
        <v>94</v>
      </c>
      <c r="BR7" s="316" t="s">
        <v>103</v>
      </c>
      <c r="BS7" s="290"/>
    </row>
    <row r="8" spans="1:71" x14ac:dyDescent="0.25">
      <c r="A8" s="290"/>
      <c r="B8" s="691" t="s">
        <v>225</v>
      </c>
      <c r="C8" s="319">
        <v>0.1</v>
      </c>
      <c r="D8" s="320">
        <v>0.82199999999999995</v>
      </c>
      <c r="E8" s="320">
        <v>0.88</v>
      </c>
      <c r="F8" s="320">
        <v>0.90500000000000003</v>
      </c>
      <c r="G8" s="320">
        <v>0.91800000000000004</v>
      </c>
      <c r="H8" s="320">
        <v>0.92</v>
      </c>
      <c r="I8" s="320">
        <v>0.90700000000000003</v>
      </c>
      <c r="J8" s="320">
        <v>0.876</v>
      </c>
      <c r="K8" s="320">
        <v>0.80800000000000005</v>
      </c>
      <c r="L8" s="320">
        <v>0.84599999999999997</v>
      </c>
      <c r="M8" s="320">
        <f>K8</f>
        <v>0.80800000000000005</v>
      </c>
      <c r="N8" s="320">
        <f>J8</f>
        <v>0.876</v>
      </c>
      <c r="O8" s="320">
        <f>I8</f>
        <v>0.90700000000000003</v>
      </c>
      <c r="P8" s="320">
        <f>H8</f>
        <v>0.92</v>
      </c>
      <c r="Q8" s="320">
        <f>G8</f>
        <v>0.91800000000000004</v>
      </c>
      <c r="R8" s="320">
        <f>F8</f>
        <v>0.90500000000000003</v>
      </c>
      <c r="S8" s="321">
        <f>E8</f>
        <v>0.88</v>
      </c>
      <c r="T8" s="290"/>
      <c r="U8" s="322">
        <v>0.78100000000000003</v>
      </c>
      <c r="V8" s="320">
        <v>0.86799999999999999</v>
      </c>
      <c r="W8" s="320">
        <v>0.89800000000000002</v>
      </c>
      <c r="X8" s="320">
        <v>0.91400000000000003</v>
      </c>
      <c r="Y8" s="320">
        <v>0.91900000000000004</v>
      </c>
      <c r="Z8" s="320">
        <v>0.90500000000000003</v>
      </c>
      <c r="AA8" s="320">
        <v>0.874</v>
      </c>
      <c r="AB8" s="320">
        <v>0.83099999999999996</v>
      </c>
      <c r="AC8" s="320">
        <v>0.92100000000000004</v>
      </c>
      <c r="AD8" s="320">
        <f>AB8</f>
        <v>0.83099999999999996</v>
      </c>
      <c r="AE8" s="320">
        <f>AA8</f>
        <v>0.874</v>
      </c>
      <c r="AF8" s="320">
        <f>Z8</f>
        <v>0.90500000000000003</v>
      </c>
      <c r="AG8" s="320">
        <f>Y8</f>
        <v>0.91900000000000004</v>
      </c>
      <c r="AH8" s="320">
        <f>X8</f>
        <v>0.91400000000000003</v>
      </c>
      <c r="AI8" s="320">
        <f>W8</f>
        <v>0.89800000000000002</v>
      </c>
      <c r="AJ8" s="321">
        <f>V8</f>
        <v>0.86799999999999999</v>
      </c>
      <c r="AK8" s="290"/>
      <c r="AL8" s="322">
        <v>0.78800000000000003</v>
      </c>
      <c r="AM8" s="320">
        <v>0.85599999999999998</v>
      </c>
      <c r="AN8" s="320">
        <v>0.89600000000000002</v>
      </c>
      <c r="AO8" s="320">
        <v>0.91100000000000003</v>
      </c>
      <c r="AP8" s="320">
        <v>0.91800000000000004</v>
      </c>
      <c r="AQ8" s="320">
        <v>0.90400000000000003</v>
      </c>
      <c r="AR8" s="320">
        <v>0.877</v>
      </c>
      <c r="AS8" s="320">
        <v>0.85099999999999998</v>
      </c>
      <c r="AT8" s="320">
        <v>0.98399999999999999</v>
      </c>
      <c r="AU8" s="320">
        <f>AS8</f>
        <v>0.85099999999999998</v>
      </c>
      <c r="AV8" s="320">
        <f>AR8</f>
        <v>0.877</v>
      </c>
      <c r="AW8" s="320">
        <f>AQ8</f>
        <v>0.90400000000000003</v>
      </c>
      <c r="AX8" s="320">
        <f>AP8</f>
        <v>0.91800000000000004</v>
      </c>
      <c r="AY8" s="320">
        <f>AO8</f>
        <v>0.91100000000000003</v>
      </c>
      <c r="AZ8" s="320">
        <f>AN8</f>
        <v>0.89600000000000002</v>
      </c>
      <c r="BA8" s="321">
        <f>AM8</f>
        <v>0.85599999999999998</v>
      </c>
      <c r="BB8" s="290"/>
      <c r="BC8" s="322">
        <v>0.79900000000000004</v>
      </c>
      <c r="BD8" s="320">
        <v>0.86</v>
      </c>
      <c r="BE8" s="320">
        <v>0.89400000000000002</v>
      </c>
      <c r="BF8" s="320">
        <v>0.91</v>
      </c>
      <c r="BG8" s="320">
        <v>0.91800000000000004</v>
      </c>
      <c r="BH8" s="320">
        <v>0.90400000000000003</v>
      </c>
      <c r="BI8" s="320">
        <v>0.88100000000000001</v>
      </c>
      <c r="BJ8" s="320">
        <v>0.83399999999999996</v>
      </c>
      <c r="BK8" s="320">
        <v>0.81299999999999994</v>
      </c>
      <c r="BL8" s="320">
        <f>BJ8</f>
        <v>0.83399999999999996</v>
      </c>
      <c r="BM8" s="320">
        <f>BI8</f>
        <v>0.88100000000000001</v>
      </c>
      <c r="BN8" s="320">
        <f>BH8</f>
        <v>0.90400000000000003</v>
      </c>
      <c r="BO8" s="320">
        <f>BG8</f>
        <v>0.91800000000000004</v>
      </c>
      <c r="BP8" s="320">
        <f>BF8</f>
        <v>0.91</v>
      </c>
      <c r="BQ8" s="320">
        <f>BE8</f>
        <v>0.89400000000000002</v>
      </c>
      <c r="BR8" s="321">
        <f>BD8</f>
        <v>0.86</v>
      </c>
      <c r="BS8" s="290"/>
    </row>
    <row r="9" spans="1:71" x14ac:dyDescent="0.25">
      <c r="A9" s="290"/>
      <c r="B9" s="686"/>
      <c r="C9" s="319">
        <v>0.15</v>
      </c>
      <c r="D9" s="320">
        <v>0.77600000000000002</v>
      </c>
      <c r="E9" s="320">
        <v>0.83499999999999996</v>
      </c>
      <c r="F9" s="320">
        <v>0.86199999999999999</v>
      </c>
      <c r="G9" s="320">
        <v>0.877</v>
      </c>
      <c r="H9" s="320">
        <v>0.88100000000000001</v>
      </c>
      <c r="I9" s="320">
        <v>0.86299999999999999</v>
      </c>
      <c r="J9" s="320">
        <v>0.82</v>
      </c>
      <c r="K9" s="320">
        <v>0.73599999999999999</v>
      </c>
      <c r="L9" s="320">
        <v>0.79800000000000004</v>
      </c>
      <c r="M9" s="320">
        <f t="shared" ref="M9:M74" si="0">K9</f>
        <v>0.73599999999999999</v>
      </c>
      <c r="N9" s="320">
        <f t="shared" ref="N9:N74" si="1">J9</f>
        <v>0.82</v>
      </c>
      <c r="O9" s="320">
        <f t="shared" ref="O9:O74" si="2">I9</f>
        <v>0.86299999999999999</v>
      </c>
      <c r="P9" s="320">
        <f t="shared" ref="P9:P74" si="3">H9</f>
        <v>0.88100000000000001</v>
      </c>
      <c r="Q9" s="320">
        <f t="shared" ref="Q9:Q74" si="4">G9</f>
        <v>0.877</v>
      </c>
      <c r="R9" s="320">
        <f t="shared" ref="R9:R74" si="5">F9</f>
        <v>0.86199999999999999</v>
      </c>
      <c r="S9" s="321">
        <f t="shared" ref="S9:S74" si="6">E9</f>
        <v>0.83499999999999996</v>
      </c>
      <c r="T9" s="290"/>
      <c r="U9" s="322">
        <v>0.70199999999999996</v>
      </c>
      <c r="V9" s="320">
        <v>0.81399999999999995</v>
      </c>
      <c r="W9" s="320">
        <v>0.85399999999999998</v>
      </c>
      <c r="X9" s="320">
        <v>0.874</v>
      </c>
      <c r="Y9" s="320">
        <v>0.879</v>
      </c>
      <c r="Z9" s="320">
        <v>0.85899999999999999</v>
      </c>
      <c r="AA9" s="320">
        <v>0.82299999999999995</v>
      </c>
      <c r="AB9" s="320">
        <v>0.77600000000000002</v>
      </c>
      <c r="AC9" s="320">
        <v>0.92100000000000004</v>
      </c>
      <c r="AD9" s="320">
        <f t="shared" ref="AD9:AD66" si="7">AB9</f>
        <v>0.77600000000000002</v>
      </c>
      <c r="AE9" s="320">
        <f t="shared" ref="AE9:AE66" si="8">AA9</f>
        <v>0.82299999999999995</v>
      </c>
      <c r="AF9" s="320">
        <f t="shared" ref="AF9:AF66" si="9">Z9</f>
        <v>0.85899999999999999</v>
      </c>
      <c r="AG9" s="320">
        <f t="shared" ref="AG9:AG66" si="10">Y9</f>
        <v>0.879</v>
      </c>
      <c r="AH9" s="320">
        <f t="shared" ref="AH9:AH66" si="11">X9</f>
        <v>0.874</v>
      </c>
      <c r="AI9" s="320">
        <f t="shared" ref="AI9:AI66" si="12">W9</f>
        <v>0.85399999999999998</v>
      </c>
      <c r="AJ9" s="321">
        <f t="shared" ref="AJ9:AJ66" si="13">V9</f>
        <v>0.81399999999999995</v>
      </c>
      <c r="AK9" s="290"/>
      <c r="AL9" s="322">
        <v>0.69399999999999995</v>
      </c>
      <c r="AM9" s="320">
        <v>0.8</v>
      </c>
      <c r="AN9" s="320">
        <v>0.85</v>
      </c>
      <c r="AO9" s="320">
        <v>0.871</v>
      </c>
      <c r="AP9" s="320">
        <v>0.877</v>
      </c>
      <c r="AQ9" s="320">
        <v>0.85599999999999998</v>
      </c>
      <c r="AR9" s="320">
        <v>0.82399999999999995</v>
      </c>
      <c r="AS9" s="320">
        <v>0.80900000000000005</v>
      </c>
      <c r="AT9" s="320">
        <v>0.98399999999999999</v>
      </c>
      <c r="AU9" s="320">
        <f t="shared" ref="AU9:AU66" si="14">AS9</f>
        <v>0.80900000000000005</v>
      </c>
      <c r="AV9" s="320">
        <f t="shared" ref="AV9:AV66" si="15">AR9</f>
        <v>0.82399999999999995</v>
      </c>
      <c r="AW9" s="320">
        <f t="shared" ref="AW9:AW66" si="16">AQ9</f>
        <v>0.85599999999999998</v>
      </c>
      <c r="AX9" s="320">
        <f t="shared" ref="AX9:AX66" si="17">AP9</f>
        <v>0.877</v>
      </c>
      <c r="AY9" s="320">
        <f t="shared" ref="AY9:AY66" si="18">AO9</f>
        <v>0.871</v>
      </c>
      <c r="AZ9" s="320">
        <f t="shared" ref="AZ9:AZ66" si="19">AN9</f>
        <v>0.85</v>
      </c>
      <c r="BA9" s="321">
        <f t="shared" ref="BA9:BA66" si="20">AM9</f>
        <v>0.8</v>
      </c>
      <c r="BB9" s="290"/>
      <c r="BC9" s="322">
        <v>0.72199999999999998</v>
      </c>
      <c r="BD9" s="320">
        <v>0.80300000000000005</v>
      </c>
      <c r="BE9" s="320">
        <v>0.84799999999999998</v>
      </c>
      <c r="BF9" s="320">
        <v>0.86699999999999999</v>
      </c>
      <c r="BG9" s="320">
        <v>0.877</v>
      </c>
      <c r="BH9" s="320">
        <v>0.85899999999999999</v>
      </c>
      <c r="BI9" s="320">
        <v>0.82599999999999996</v>
      </c>
      <c r="BJ9" s="320">
        <v>0.77100000000000002</v>
      </c>
      <c r="BK9" s="320">
        <v>0.72</v>
      </c>
      <c r="BL9" s="320">
        <f t="shared" ref="BL9:BL66" si="21">BJ9</f>
        <v>0.77100000000000002</v>
      </c>
      <c r="BM9" s="320">
        <f t="shared" ref="BM9:BM66" si="22">BI9</f>
        <v>0.82599999999999996</v>
      </c>
      <c r="BN9" s="320">
        <f t="shared" ref="BN9:BN66" si="23">BH9</f>
        <v>0.85899999999999999</v>
      </c>
      <c r="BO9" s="320">
        <f t="shared" ref="BO9:BO66" si="24">BG9</f>
        <v>0.877</v>
      </c>
      <c r="BP9" s="320">
        <f t="shared" ref="BP9:BP66" si="25">BF9</f>
        <v>0.86699999999999999</v>
      </c>
      <c r="BQ9" s="320">
        <f t="shared" ref="BQ9:BQ66" si="26">BE9</f>
        <v>0.84799999999999998</v>
      </c>
      <c r="BR9" s="321">
        <f t="shared" ref="BR9:BR66" si="27">BD9</f>
        <v>0.80300000000000005</v>
      </c>
      <c r="BS9" s="290"/>
    </row>
    <row r="10" spans="1:71" x14ac:dyDescent="0.25">
      <c r="A10" s="290"/>
      <c r="B10" s="686"/>
      <c r="C10" s="319">
        <v>0.2</v>
      </c>
      <c r="D10" s="320">
        <v>0.73799999999999999</v>
      </c>
      <c r="E10" s="320">
        <v>0.79500000000000004</v>
      </c>
      <c r="F10" s="320">
        <v>0.82199999999999995</v>
      </c>
      <c r="G10" s="320">
        <v>0.83699999999999997</v>
      </c>
      <c r="H10" s="320">
        <v>0.84099999999999997</v>
      </c>
      <c r="I10" s="320">
        <v>0.81899999999999995</v>
      </c>
      <c r="J10" s="320">
        <v>0.77300000000000002</v>
      </c>
      <c r="K10" s="320">
        <v>0.68400000000000005</v>
      </c>
      <c r="L10" s="320">
        <v>0.79700000000000004</v>
      </c>
      <c r="M10" s="320">
        <f t="shared" si="0"/>
        <v>0.68400000000000005</v>
      </c>
      <c r="N10" s="320">
        <f t="shared" si="1"/>
        <v>0.77300000000000002</v>
      </c>
      <c r="O10" s="320">
        <f t="shared" si="2"/>
        <v>0.81899999999999995</v>
      </c>
      <c r="P10" s="320">
        <f t="shared" si="3"/>
        <v>0.84099999999999997</v>
      </c>
      <c r="Q10" s="320">
        <f t="shared" si="4"/>
        <v>0.83699999999999997</v>
      </c>
      <c r="R10" s="320">
        <f t="shared" si="5"/>
        <v>0.82199999999999995</v>
      </c>
      <c r="S10" s="321">
        <f t="shared" si="6"/>
        <v>0.79500000000000004</v>
      </c>
      <c r="T10" s="290"/>
      <c r="U10" s="322">
        <v>0.65300000000000002</v>
      </c>
      <c r="V10" s="320">
        <v>0.76700000000000002</v>
      </c>
      <c r="W10" s="320">
        <v>0.81399999999999995</v>
      </c>
      <c r="X10" s="320">
        <v>0.83399999999999996</v>
      </c>
      <c r="Y10" s="320">
        <v>0.83899999999999997</v>
      </c>
      <c r="Z10" s="320">
        <v>0.81599999999999995</v>
      </c>
      <c r="AA10" s="320">
        <v>0.77300000000000002</v>
      </c>
      <c r="AB10" s="320">
        <v>0.74199999999999999</v>
      </c>
      <c r="AC10" s="320">
        <v>0.92100000000000004</v>
      </c>
      <c r="AD10" s="320">
        <f t="shared" si="7"/>
        <v>0.74199999999999999</v>
      </c>
      <c r="AE10" s="320">
        <f t="shared" si="8"/>
        <v>0.77300000000000002</v>
      </c>
      <c r="AF10" s="320">
        <f t="shared" si="9"/>
        <v>0.81599999999999995</v>
      </c>
      <c r="AG10" s="320">
        <f t="shared" si="10"/>
        <v>0.83899999999999997</v>
      </c>
      <c r="AH10" s="320">
        <f t="shared" si="11"/>
        <v>0.83399999999999996</v>
      </c>
      <c r="AI10" s="320">
        <f t="shared" si="12"/>
        <v>0.81399999999999995</v>
      </c>
      <c r="AJ10" s="321">
        <f t="shared" si="13"/>
        <v>0.76700000000000002</v>
      </c>
      <c r="AK10" s="290"/>
      <c r="AL10" s="322">
        <v>0.622</v>
      </c>
      <c r="AM10" s="320">
        <v>0.749</v>
      </c>
      <c r="AN10" s="320">
        <v>0.80800000000000005</v>
      </c>
      <c r="AO10" s="320">
        <v>0.83199999999999996</v>
      </c>
      <c r="AP10" s="320">
        <v>0.83599999999999997</v>
      </c>
      <c r="AQ10" s="320">
        <v>0.81499999999999995</v>
      </c>
      <c r="AR10" s="320">
        <v>0.77200000000000002</v>
      </c>
      <c r="AS10" s="320">
        <v>0.77400000000000002</v>
      </c>
      <c r="AT10" s="320">
        <v>0.98399999999999999</v>
      </c>
      <c r="AU10" s="320">
        <f t="shared" si="14"/>
        <v>0.77400000000000002</v>
      </c>
      <c r="AV10" s="320">
        <f t="shared" si="15"/>
        <v>0.77200000000000002</v>
      </c>
      <c r="AW10" s="320">
        <f t="shared" si="16"/>
        <v>0.81499999999999995</v>
      </c>
      <c r="AX10" s="320">
        <f t="shared" si="17"/>
        <v>0.83599999999999997</v>
      </c>
      <c r="AY10" s="320">
        <f t="shared" si="18"/>
        <v>0.83199999999999996</v>
      </c>
      <c r="AZ10" s="320">
        <f t="shared" si="19"/>
        <v>0.80800000000000005</v>
      </c>
      <c r="BA10" s="321">
        <f t="shared" si="20"/>
        <v>0.749</v>
      </c>
      <c r="BB10" s="290"/>
      <c r="BC10" s="322">
        <v>0.66100000000000003</v>
      </c>
      <c r="BD10" s="320">
        <v>0.755</v>
      </c>
      <c r="BE10" s="320">
        <v>0.80300000000000005</v>
      </c>
      <c r="BF10" s="320">
        <v>0.82699999999999996</v>
      </c>
      <c r="BG10" s="320">
        <v>0.83599999999999997</v>
      </c>
      <c r="BH10" s="320">
        <v>0.81799999999999995</v>
      </c>
      <c r="BI10" s="320">
        <v>0.78</v>
      </c>
      <c r="BJ10" s="320">
        <v>0.71899999999999997</v>
      </c>
      <c r="BK10" s="320">
        <v>0.64400000000000002</v>
      </c>
      <c r="BL10" s="320">
        <f t="shared" si="21"/>
        <v>0.71899999999999997</v>
      </c>
      <c r="BM10" s="320">
        <f t="shared" si="22"/>
        <v>0.78</v>
      </c>
      <c r="BN10" s="320">
        <f t="shared" si="23"/>
        <v>0.81799999999999995</v>
      </c>
      <c r="BO10" s="320">
        <f t="shared" si="24"/>
        <v>0.83599999999999997</v>
      </c>
      <c r="BP10" s="320">
        <f t="shared" si="25"/>
        <v>0.82699999999999996</v>
      </c>
      <c r="BQ10" s="320">
        <f t="shared" si="26"/>
        <v>0.80300000000000005</v>
      </c>
      <c r="BR10" s="321">
        <f t="shared" si="27"/>
        <v>0.755</v>
      </c>
      <c r="BS10" s="290"/>
    </row>
    <row r="11" spans="1:71" x14ac:dyDescent="0.25">
      <c r="A11" s="290"/>
      <c r="B11" s="686"/>
      <c r="C11" s="319">
        <v>0.25</v>
      </c>
      <c r="D11" s="320">
        <v>0.70799999999999996</v>
      </c>
      <c r="E11" s="320">
        <v>0.75700000000000001</v>
      </c>
      <c r="F11" s="320">
        <v>0.78700000000000003</v>
      </c>
      <c r="G11" s="320">
        <v>0.80200000000000005</v>
      </c>
      <c r="H11" s="320">
        <v>0.80200000000000005</v>
      </c>
      <c r="I11" s="320">
        <v>0.78100000000000003</v>
      </c>
      <c r="J11" s="320">
        <v>0.72799999999999998</v>
      </c>
      <c r="K11" s="320">
        <v>0.64700000000000002</v>
      </c>
      <c r="L11" s="320">
        <v>0.79700000000000004</v>
      </c>
      <c r="M11" s="320">
        <f t="shared" si="0"/>
        <v>0.64700000000000002</v>
      </c>
      <c r="N11" s="320">
        <f t="shared" si="1"/>
        <v>0.72799999999999998</v>
      </c>
      <c r="O11" s="320">
        <f t="shared" si="2"/>
        <v>0.78100000000000003</v>
      </c>
      <c r="P11" s="320">
        <f t="shared" si="3"/>
        <v>0.80200000000000005</v>
      </c>
      <c r="Q11" s="320">
        <f t="shared" si="4"/>
        <v>0.80200000000000005</v>
      </c>
      <c r="R11" s="320">
        <f t="shared" si="5"/>
        <v>0.78700000000000003</v>
      </c>
      <c r="S11" s="321">
        <f t="shared" si="6"/>
        <v>0.75700000000000001</v>
      </c>
      <c r="T11" s="290"/>
      <c r="U11" s="322">
        <v>0.61899999999999999</v>
      </c>
      <c r="V11" s="320">
        <v>0.72899999999999998</v>
      </c>
      <c r="W11" s="320">
        <v>0.77500000000000002</v>
      </c>
      <c r="X11" s="320">
        <v>0.79700000000000004</v>
      </c>
      <c r="Y11" s="320">
        <v>0.79900000000000004</v>
      </c>
      <c r="Z11" s="320">
        <v>0.77900000000000003</v>
      </c>
      <c r="AA11" s="320">
        <v>0.72799999999999998</v>
      </c>
      <c r="AB11" s="320">
        <v>0.71399999999999997</v>
      </c>
      <c r="AC11" s="320">
        <v>0.92100000000000004</v>
      </c>
      <c r="AD11" s="320">
        <f t="shared" si="7"/>
        <v>0.71399999999999997</v>
      </c>
      <c r="AE11" s="320">
        <f t="shared" si="8"/>
        <v>0.72799999999999998</v>
      </c>
      <c r="AF11" s="320">
        <f t="shared" si="9"/>
        <v>0.77900000000000003</v>
      </c>
      <c r="AG11" s="320">
        <f t="shared" si="10"/>
        <v>0.79900000000000004</v>
      </c>
      <c r="AH11" s="320">
        <f t="shared" si="11"/>
        <v>0.79700000000000004</v>
      </c>
      <c r="AI11" s="320">
        <f t="shared" si="12"/>
        <v>0.77500000000000002</v>
      </c>
      <c r="AJ11" s="321">
        <f t="shared" si="13"/>
        <v>0.72899999999999998</v>
      </c>
      <c r="AK11" s="290"/>
      <c r="AL11" s="322">
        <v>0.57499999999999996</v>
      </c>
      <c r="AM11" s="320">
        <v>0.70599999999999996</v>
      </c>
      <c r="AN11" s="320">
        <v>0.76900000000000002</v>
      </c>
      <c r="AO11" s="320">
        <v>0.79300000000000004</v>
      </c>
      <c r="AP11" s="320">
        <v>0.79500000000000004</v>
      </c>
      <c r="AQ11" s="320">
        <v>0.77700000000000002</v>
      </c>
      <c r="AR11" s="320">
        <v>0.73199999999999998</v>
      </c>
      <c r="AS11" s="320">
        <v>0.753</v>
      </c>
      <c r="AT11" s="320">
        <v>0.98399999999999999</v>
      </c>
      <c r="AU11" s="320">
        <f t="shared" si="14"/>
        <v>0.753</v>
      </c>
      <c r="AV11" s="320">
        <f t="shared" si="15"/>
        <v>0.73199999999999998</v>
      </c>
      <c r="AW11" s="320">
        <f t="shared" si="16"/>
        <v>0.77700000000000002</v>
      </c>
      <c r="AX11" s="320">
        <f t="shared" si="17"/>
        <v>0.79500000000000004</v>
      </c>
      <c r="AY11" s="320">
        <f t="shared" si="18"/>
        <v>0.79300000000000004</v>
      </c>
      <c r="AZ11" s="320">
        <f t="shared" si="19"/>
        <v>0.76900000000000002</v>
      </c>
      <c r="BA11" s="321">
        <f t="shared" si="20"/>
        <v>0.70599999999999996</v>
      </c>
      <c r="BB11" s="290"/>
      <c r="BC11" s="322">
        <v>0.629</v>
      </c>
      <c r="BD11" s="320">
        <v>0.71099999999999997</v>
      </c>
      <c r="BE11" s="320">
        <v>0.76400000000000001</v>
      </c>
      <c r="BF11" s="320">
        <v>0.78900000000000003</v>
      </c>
      <c r="BG11" s="320">
        <v>0.79500000000000004</v>
      </c>
      <c r="BH11" s="320">
        <v>0.77900000000000003</v>
      </c>
      <c r="BI11" s="320">
        <v>0.73699999999999999</v>
      </c>
      <c r="BJ11" s="320">
        <v>0.67700000000000005</v>
      </c>
      <c r="BK11" s="320">
        <v>0.64400000000000002</v>
      </c>
      <c r="BL11" s="320">
        <f t="shared" si="21"/>
        <v>0.67700000000000005</v>
      </c>
      <c r="BM11" s="320">
        <f t="shared" si="22"/>
        <v>0.73699999999999999</v>
      </c>
      <c r="BN11" s="320">
        <f t="shared" si="23"/>
        <v>0.77900000000000003</v>
      </c>
      <c r="BO11" s="320">
        <f t="shared" si="24"/>
        <v>0.79500000000000004</v>
      </c>
      <c r="BP11" s="320">
        <f t="shared" si="25"/>
        <v>0.78900000000000003</v>
      </c>
      <c r="BQ11" s="320">
        <f t="shared" si="26"/>
        <v>0.76400000000000001</v>
      </c>
      <c r="BR11" s="321">
        <f t="shared" si="27"/>
        <v>0.71099999999999997</v>
      </c>
      <c r="BS11" s="290"/>
    </row>
    <row r="12" spans="1:71" x14ac:dyDescent="0.25">
      <c r="A12" s="290"/>
      <c r="B12" s="686"/>
      <c r="C12" s="319">
        <v>0.3</v>
      </c>
      <c r="D12" s="320">
        <v>0.68100000000000005</v>
      </c>
      <c r="E12" s="320">
        <v>0.72399999999999998</v>
      </c>
      <c r="F12" s="320">
        <v>0.754</v>
      </c>
      <c r="G12" s="320">
        <v>0.77400000000000002</v>
      </c>
      <c r="H12" s="320">
        <v>0.77200000000000002</v>
      </c>
      <c r="I12" s="320">
        <v>0.745</v>
      </c>
      <c r="J12" s="320">
        <v>0.68400000000000005</v>
      </c>
      <c r="K12" s="320">
        <v>0.621</v>
      </c>
      <c r="L12" s="320">
        <v>0.79700000000000004</v>
      </c>
      <c r="M12" s="320">
        <f t="shared" si="0"/>
        <v>0.621</v>
      </c>
      <c r="N12" s="320">
        <f t="shared" si="1"/>
        <v>0.68400000000000005</v>
      </c>
      <c r="O12" s="320">
        <f t="shared" si="2"/>
        <v>0.745</v>
      </c>
      <c r="P12" s="320">
        <f t="shared" si="3"/>
        <v>0.77200000000000002</v>
      </c>
      <c r="Q12" s="320">
        <f t="shared" si="4"/>
        <v>0.77400000000000002</v>
      </c>
      <c r="R12" s="320">
        <f t="shared" si="5"/>
        <v>0.754</v>
      </c>
      <c r="S12" s="321">
        <f t="shared" si="6"/>
        <v>0.72399999999999998</v>
      </c>
      <c r="T12" s="290"/>
      <c r="U12" s="322">
        <v>0.59099999999999997</v>
      </c>
      <c r="V12" s="320">
        <v>0.69399999999999995</v>
      </c>
      <c r="W12" s="320">
        <v>0.74099999999999999</v>
      </c>
      <c r="X12" s="320">
        <v>0.76500000000000001</v>
      </c>
      <c r="Y12" s="320">
        <v>0.76900000000000002</v>
      </c>
      <c r="Z12" s="320">
        <v>0.745</v>
      </c>
      <c r="AA12" s="320">
        <v>0.69199999999999995</v>
      </c>
      <c r="AB12" s="320">
        <v>0.69699999999999995</v>
      </c>
      <c r="AC12" s="320">
        <v>0.92100000000000004</v>
      </c>
      <c r="AD12" s="320">
        <f t="shared" si="7"/>
        <v>0.69699999999999995</v>
      </c>
      <c r="AE12" s="320">
        <f t="shared" si="8"/>
        <v>0.69199999999999995</v>
      </c>
      <c r="AF12" s="320">
        <f t="shared" si="9"/>
        <v>0.745</v>
      </c>
      <c r="AG12" s="320">
        <f t="shared" si="10"/>
        <v>0.76900000000000002</v>
      </c>
      <c r="AH12" s="320">
        <f t="shared" si="11"/>
        <v>0.76500000000000001</v>
      </c>
      <c r="AI12" s="320">
        <f t="shared" si="12"/>
        <v>0.74099999999999999</v>
      </c>
      <c r="AJ12" s="321">
        <f t="shared" si="13"/>
        <v>0.69399999999999995</v>
      </c>
      <c r="AK12" s="290"/>
      <c r="AL12" s="322">
        <v>0.54600000000000004</v>
      </c>
      <c r="AM12" s="320">
        <v>0.67</v>
      </c>
      <c r="AN12" s="320">
        <v>0.73299999999999998</v>
      </c>
      <c r="AO12" s="320">
        <v>0.75900000000000001</v>
      </c>
      <c r="AP12" s="320">
        <v>0.76500000000000001</v>
      </c>
      <c r="AQ12" s="320">
        <v>0.74299999999999999</v>
      </c>
      <c r="AR12" s="320">
        <v>0.69699999999999995</v>
      </c>
      <c r="AS12" s="320">
        <v>0.73299999999999998</v>
      </c>
      <c r="AT12" s="320">
        <v>0.98399999999999999</v>
      </c>
      <c r="AU12" s="320">
        <f t="shared" si="14"/>
        <v>0.73299999999999998</v>
      </c>
      <c r="AV12" s="320">
        <f t="shared" si="15"/>
        <v>0.69699999999999995</v>
      </c>
      <c r="AW12" s="320">
        <f t="shared" si="16"/>
        <v>0.74299999999999999</v>
      </c>
      <c r="AX12" s="320">
        <f t="shared" si="17"/>
        <v>0.76500000000000001</v>
      </c>
      <c r="AY12" s="320">
        <f t="shared" si="18"/>
        <v>0.75900000000000001</v>
      </c>
      <c r="AZ12" s="320">
        <f t="shared" si="19"/>
        <v>0.73299999999999998</v>
      </c>
      <c r="BA12" s="321">
        <f t="shared" si="20"/>
        <v>0.67</v>
      </c>
      <c r="BB12" s="290"/>
      <c r="BC12" s="322">
        <v>0.60299999999999998</v>
      </c>
      <c r="BD12" s="320">
        <v>0.68</v>
      </c>
      <c r="BE12" s="320">
        <v>0.72699999999999998</v>
      </c>
      <c r="BF12" s="320">
        <v>0.75600000000000001</v>
      </c>
      <c r="BG12" s="320">
        <v>0.76400000000000001</v>
      </c>
      <c r="BH12" s="320">
        <v>0.74399999999999999</v>
      </c>
      <c r="BI12" s="320">
        <v>0.69699999999999995</v>
      </c>
      <c r="BJ12" s="320">
        <v>0.64100000000000001</v>
      </c>
      <c r="BK12" s="320">
        <v>0.64400000000000002</v>
      </c>
      <c r="BL12" s="320">
        <f t="shared" si="21"/>
        <v>0.64100000000000001</v>
      </c>
      <c r="BM12" s="320">
        <f t="shared" si="22"/>
        <v>0.69699999999999995</v>
      </c>
      <c r="BN12" s="320">
        <f t="shared" si="23"/>
        <v>0.74399999999999999</v>
      </c>
      <c r="BO12" s="320">
        <f t="shared" si="24"/>
        <v>0.76400000000000001</v>
      </c>
      <c r="BP12" s="320">
        <f t="shared" si="25"/>
        <v>0.75600000000000001</v>
      </c>
      <c r="BQ12" s="320">
        <f t="shared" si="26"/>
        <v>0.72699999999999998</v>
      </c>
      <c r="BR12" s="321">
        <f t="shared" si="27"/>
        <v>0.68</v>
      </c>
      <c r="BS12" s="290"/>
    </row>
    <row r="13" spans="1:71" x14ac:dyDescent="0.25">
      <c r="A13" s="290"/>
      <c r="B13" s="686"/>
      <c r="C13" s="319">
        <v>0.35</v>
      </c>
      <c r="D13" s="320">
        <v>0.65900000000000003</v>
      </c>
      <c r="E13" s="320">
        <v>0.7</v>
      </c>
      <c r="F13" s="320">
        <v>0.72399999999999998</v>
      </c>
      <c r="G13" s="320">
        <v>0.745</v>
      </c>
      <c r="H13" s="320">
        <v>0.74399999999999999</v>
      </c>
      <c r="I13" s="320">
        <v>0.71399999999999997</v>
      </c>
      <c r="J13" s="320">
        <v>0.65</v>
      </c>
      <c r="K13" s="320">
        <v>0.60199999999999998</v>
      </c>
      <c r="L13" s="320">
        <v>0.79700000000000004</v>
      </c>
      <c r="M13" s="320">
        <f t="shared" si="0"/>
        <v>0.60199999999999998</v>
      </c>
      <c r="N13" s="320">
        <f t="shared" si="1"/>
        <v>0.65</v>
      </c>
      <c r="O13" s="320">
        <f t="shared" si="2"/>
        <v>0.71399999999999997</v>
      </c>
      <c r="P13" s="320">
        <f t="shared" si="3"/>
        <v>0.74399999999999999</v>
      </c>
      <c r="Q13" s="320">
        <f t="shared" si="4"/>
        <v>0.745</v>
      </c>
      <c r="R13" s="320">
        <f t="shared" si="5"/>
        <v>0.72399999999999998</v>
      </c>
      <c r="S13" s="321">
        <f t="shared" si="6"/>
        <v>0.7</v>
      </c>
      <c r="T13" s="290"/>
      <c r="U13" s="322">
        <v>0.56899999999999995</v>
      </c>
      <c r="V13" s="320">
        <v>0.66200000000000003</v>
      </c>
      <c r="W13" s="320">
        <v>0.71</v>
      </c>
      <c r="X13" s="320">
        <v>0.73799999999999999</v>
      </c>
      <c r="Y13" s="320">
        <v>0.74099999999999999</v>
      </c>
      <c r="Z13" s="320">
        <v>0.71299999999999997</v>
      </c>
      <c r="AA13" s="320">
        <v>0.66</v>
      </c>
      <c r="AB13" s="320">
        <v>0.68200000000000005</v>
      </c>
      <c r="AC13" s="320">
        <v>0.92100000000000004</v>
      </c>
      <c r="AD13" s="320">
        <f t="shared" si="7"/>
        <v>0.68200000000000005</v>
      </c>
      <c r="AE13" s="320">
        <f t="shared" si="8"/>
        <v>0.66</v>
      </c>
      <c r="AF13" s="320">
        <f t="shared" si="9"/>
        <v>0.71299999999999997</v>
      </c>
      <c r="AG13" s="320">
        <f t="shared" si="10"/>
        <v>0.74099999999999999</v>
      </c>
      <c r="AH13" s="320">
        <f t="shared" si="11"/>
        <v>0.73799999999999999</v>
      </c>
      <c r="AI13" s="320">
        <f t="shared" si="12"/>
        <v>0.71</v>
      </c>
      <c r="AJ13" s="321">
        <f t="shared" si="13"/>
        <v>0.66200000000000003</v>
      </c>
      <c r="AK13" s="290"/>
      <c r="AL13" s="322">
        <v>0.51900000000000002</v>
      </c>
      <c r="AM13" s="320">
        <v>0.63800000000000001</v>
      </c>
      <c r="AN13" s="320">
        <v>0.70099999999999996</v>
      </c>
      <c r="AO13" s="320">
        <v>0.73</v>
      </c>
      <c r="AP13" s="320">
        <v>0.73699999999999999</v>
      </c>
      <c r="AQ13" s="320">
        <v>0.71</v>
      </c>
      <c r="AR13" s="320">
        <v>0.66300000000000003</v>
      </c>
      <c r="AS13" s="320">
        <v>0.72299999999999998</v>
      </c>
      <c r="AT13" s="320">
        <v>0.98399999999999999</v>
      </c>
      <c r="AU13" s="320">
        <f t="shared" si="14"/>
        <v>0.72299999999999998</v>
      </c>
      <c r="AV13" s="320">
        <f t="shared" si="15"/>
        <v>0.66300000000000003</v>
      </c>
      <c r="AW13" s="320">
        <f t="shared" si="16"/>
        <v>0.71</v>
      </c>
      <c r="AX13" s="320">
        <f t="shared" si="17"/>
        <v>0.73699999999999999</v>
      </c>
      <c r="AY13" s="320">
        <f t="shared" si="18"/>
        <v>0.73</v>
      </c>
      <c r="AZ13" s="320">
        <f t="shared" si="19"/>
        <v>0.70099999999999996</v>
      </c>
      <c r="BA13" s="321">
        <f t="shared" si="20"/>
        <v>0.63800000000000001</v>
      </c>
      <c r="BB13" s="290"/>
      <c r="BC13" s="322">
        <v>0.58699999999999997</v>
      </c>
      <c r="BD13" s="320">
        <v>0.65100000000000002</v>
      </c>
      <c r="BE13" s="320">
        <v>0.69699999999999995</v>
      </c>
      <c r="BF13" s="320">
        <v>0.72699999999999998</v>
      </c>
      <c r="BG13" s="320">
        <v>0.73499999999999999</v>
      </c>
      <c r="BH13" s="320">
        <v>0.71099999999999997</v>
      </c>
      <c r="BI13" s="320">
        <v>0.66</v>
      </c>
      <c r="BJ13" s="320">
        <v>0.61599999999999999</v>
      </c>
      <c r="BK13" s="320">
        <v>0.64400000000000002</v>
      </c>
      <c r="BL13" s="320">
        <f t="shared" si="21"/>
        <v>0.61599999999999999</v>
      </c>
      <c r="BM13" s="320">
        <f t="shared" si="22"/>
        <v>0.66</v>
      </c>
      <c r="BN13" s="320">
        <f t="shared" si="23"/>
        <v>0.71099999999999997</v>
      </c>
      <c r="BO13" s="320">
        <f t="shared" si="24"/>
        <v>0.73499999999999999</v>
      </c>
      <c r="BP13" s="320">
        <f t="shared" si="25"/>
        <v>0.72699999999999998</v>
      </c>
      <c r="BQ13" s="320">
        <f t="shared" si="26"/>
        <v>0.69699999999999995</v>
      </c>
      <c r="BR13" s="321">
        <f t="shared" si="27"/>
        <v>0.65100000000000002</v>
      </c>
      <c r="BS13" s="290"/>
    </row>
    <row r="14" spans="1:71" x14ac:dyDescent="0.25">
      <c r="A14" s="290"/>
      <c r="B14" s="686"/>
      <c r="C14" s="319">
        <v>0.4</v>
      </c>
      <c r="D14" s="320">
        <v>0.64700000000000002</v>
      </c>
      <c r="E14" s="320">
        <v>0.67600000000000005</v>
      </c>
      <c r="F14" s="320">
        <v>0.69499999999999995</v>
      </c>
      <c r="G14" s="320">
        <v>0.71699999999999997</v>
      </c>
      <c r="H14" s="320">
        <v>0.71599999999999997</v>
      </c>
      <c r="I14" s="320">
        <v>0.68300000000000005</v>
      </c>
      <c r="J14" s="320">
        <v>0.62</v>
      </c>
      <c r="K14" s="320">
        <v>0.58899999999999997</v>
      </c>
      <c r="L14" s="320">
        <v>0.79700000000000004</v>
      </c>
      <c r="M14" s="320">
        <f t="shared" si="0"/>
        <v>0.58899999999999997</v>
      </c>
      <c r="N14" s="320">
        <f t="shared" si="1"/>
        <v>0.62</v>
      </c>
      <c r="O14" s="320">
        <f t="shared" si="2"/>
        <v>0.68300000000000005</v>
      </c>
      <c r="P14" s="320">
        <f t="shared" si="3"/>
        <v>0.71599999999999997</v>
      </c>
      <c r="Q14" s="320">
        <f t="shared" si="4"/>
        <v>0.71699999999999997</v>
      </c>
      <c r="R14" s="320">
        <f t="shared" si="5"/>
        <v>0.69499999999999995</v>
      </c>
      <c r="S14" s="321">
        <f t="shared" si="6"/>
        <v>0.67600000000000005</v>
      </c>
      <c r="T14" s="290"/>
      <c r="U14" s="322">
        <v>0.54900000000000004</v>
      </c>
      <c r="V14" s="320">
        <v>0.63600000000000001</v>
      </c>
      <c r="W14" s="320">
        <v>0.68100000000000005</v>
      </c>
      <c r="X14" s="320">
        <v>0.71</v>
      </c>
      <c r="Y14" s="320">
        <v>0.71299999999999997</v>
      </c>
      <c r="Z14" s="320">
        <v>0.68100000000000005</v>
      </c>
      <c r="AA14" s="320">
        <v>0.627</v>
      </c>
      <c r="AB14" s="320">
        <v>0.67500000000000004</v>
      </c>
      <c r="AC14" s="320">
        <v>0.92100000000000004</v>
      </c>
      <c r="AD14" s="320">
        <f t="shared" si="7"/>
        <v>0.67500000000000004</v>
      </c>
      <c r="AE14" s="320">
        <f t="shared" si="8"/>
        <v>0.627</v>
      </c>
      <c r="AF14" s="320">
        <f t="shared" si="9"/>
        <v>0.68100000000000005</v>
      </c>
      <c r="AG14" s="320">
        <f t="shared" si="10"/>
        <v>0.71299999999999997</v>
      </c>
      <c r="AH14" s="320">
        <f t="shared" si="11"/>
        <v>0.71</v>
      </c>
      <c r="AI14" s="320">
        <f t="shared" si="12"/>
        <v>0.68100000000000005</v>
      </c>
      <c r="AJ14" s="321">
        <f t="shared" si="13"/>
        <v>0.63600000000000001</v>
      </c>
      <c r="AK14" s="290"/>
      <c r="AL14" s="322">
        <v>0.5</v>
      </c>
      <c r="AM14" s="320">
        <v>0.60799999999999998</v>
      </c>
      <c r="AN14" s="320">
        <v>0.67</v>
      </c>
      <c r="AO14" s="320">
        <v>0.70299999999999996</v>
      </c>
      <c r="AP14" s="320">
        <v>0.70799999999999996</v>
      </c>
      <c r="AQ14" s="320">
        <v>0.67700000000000005</v>
      </c>
      <c r="AR14" s="320">
        <v>0.63</v>
      </c>
      <c r="AS14" s="320">
        <v>0.71399999999999997</v>
      </c>
      <c r="AT14" s="320">
        <v>0.98399999999999999</v>
      </c>
      <c r="AU14" s="320">
        <f t="shared" si="14"/>
        <v>0.71399999999999997</v>
      </c>
      <c r="AV14" s="320">
        <f t="shared" si="15"/>
        <v>0.63</v>
      </c>
      <c r="AW14" s="320">
        <f t="shared" si="16"/>
        <v>0.67700000000000005</v>
      </c>
      <c r="AX14" s="320">
        <f t="shared" si="17"/>
        <v>0.70799999999999996</v>
      </c>
      <c r="AY14" s="320">
        <f t="shared" si="18"/>
        <v>0.70299999999999996</v>
      </c>
      <c r="AZ14" s="320">
        <f t="shared" si="19"/>
        <v>0.67</v>
      </c>
      <c r="BA14" s="321">
        <f t="shared" si="20"/>
        <v>0.60799999999999998</v>
      </c>
      <c r="BB14" s="290"/>
      <c r="BC14" s="322">
        <v>0.57199999999999995</v>
      </c>
      <c r="BD14" s="320">
        <v>0.621</v>
      </c>
      <c r="BE14" s="320">
        <v>0.66700000000000004</v>
      </c>
      <c r="BF14" s="320">
        <v>0.69799999999999995</v>
      </c>
      <c r="BG14" s="320">
        <v>0.70699999999999996</v>
      </c>
      <c r="BH14" s="320">
        <v>0.68</v>
      </c>
      <c r="BI14" s="320">
        <v>0.63</v>
      </c>
      <c r="BJ14" s="320">
        <v>0.59</v>
      </c>
      <c r="BK14" s="320">
        <v>0.64400000000000002</v>
      </c>
      <c r="BL14" s="320">
        <f t="shared" si="21"/>
        <v>0.59</v>
      </c>
      <c r="BM14" s="320">
        <f t="shared" si="22"/>
        <v>0.63</v>
      </c>
      <c r="BN14" s="320">
        <f t="shared" si="23"/>
        <v>0.68</v>
      </c>
      <c r="BO14" s="320">
        <f t="shared" si="24"/>
        <v>0.70699999999999996</v>
      </c>
      <c r="BP14" s="320">
        <f t="shared" si="25"/>
        <v>0.69799999999999995</v>
      </c>
      <c r="BQ14" s="320">
        <f t="shared" si="26"/>
        <v>0.66700000000000004</v>
      </c>
      <c r="BR14" s="321">
        <f t="shared" si="27"/>
        <v>0.621</v>
      </c>
      <c r="BS14" s="290"/>
    </row>
    <row r="15" spans="1:71" x14ac:dyDescent="0.25">
      <c r="A15" s="290"/>
      <c r="B15" s="686"/>
      <c r="C15" s="319">
        <v>0.45</v>
      </c>
      <c r="D15" s="320">
        <v>0.63700000000000001</v>
      </c>
      <c r="E15" s="320">
        <v>0.65200000000000002</v>
      </c>
      <c r="F15" s="320">
        <v>0.67100000000000004</v>
      </c>
      <c r="G15" s="320">
        <v>0.68799999999999994</v>
      </c>
      <c r="H15" s="320">
        <v>0.68799999999999994</v>
      </c>
      <c r="I15" s="320">
        <v>0.65300000000000002</v>
      </c>
      <c r="J15" s="320">
        <v>0.59</v>
      </c>
      <c r="K15" s="320">
        <v>0.57899999999999996</v>
      </c>
      <c r="L15" s="320">
        <v>0.79700000000000004</v>
      </c>
      <c r="M15" s="320">
        <f t="shared" si="0"/>
        <v>0.57899999999999996</v>
      </c>
      <c r="N15" s="320">
        <f t="shared" si="1"/>
        <v>0.59</v>
      </c>
      <c r="O15" s="320">
        <f t="shared" si="2"/>
        <v>0.65300000000000002</v>
      </c>
      <c r="P15" s="320">
        <f t="shared" si="3"/>
        <v>0.68799999999999994</v>
      </c>
      <c r="Q15" s="320">
        <f t="shared" si="4"/>
        <v>0.68799999999999994</v>
      </c>
      <c r="R15" s="320">
        <f t="shared" si="5"/>
        <v>0.67100000000000004</v>
      </c>
      <c r="S15" s="321">
        <f t="shared" si="6"/>
        <v>0.65200000000000002</v>
      </c>
      <c r="T15" s="290"/>
      <c r="U15" s="322">
        <v>0.53300000000000003</v>
      </c>
      <c r="V15" s="320">
        <v>0.61599999999999999</v>
      </c>
      <c r="W15" s="320">
        <v>0.65400000000000003</v>
      </c>
      <c r="X15" s="320">
        <v>0.68200000000000005</v>
      </c>
      <c r="Y15" s="320">
        <v>0.68500000000000005</v>
      </c>
      <c r="Z15" s="320">
        <v>0.65200000000000002</v>
      </c>
      <c r="AA15" s="320">
        <v>0.6</v>
      </c>
      <c r="AB15" s="320">
        <v>0.66700000000000004</v>
      </c>
      <c r="AC15" s="320">
        <v>0.92100000000000004</v>
      </c>
      <c r="AD15" s="320">
        <f t="shared" si="7"/>
        <v>0.66700000000000004</v>
      </c>
      <c r="AE15" s="320">
        <f t="shared" si="8"/>
        <v>0.6</v>
      </c>
      <c r="AF15" s="320">
        <f t="shared" si="9"/>
        <v>0.65200000000000002</v>
      </c>
      <c r="AG15" s="320">
        <f t="shared" si="10"/>
        <v>0.68500000000000005</v>
      </c>
      <c r="AH15" s="320">
        <f t="shared" si="11"/>
        <v>0.68200000000000005</v>
      </c>
      <c r="AI15" s="320">
        <f t="shared" si="12"/>
        <v>0.65400000000000003</v>
      </c>
      <c r="AJ15" s="321">
        <f t="shared" si="13"/>
        <v>0.61599999999999999</v>
      </c>
      <c r="AK15" s="290"/>
      <c r="AL15" s="322">
        <v>0.48199999999999998</v>
      </c>
      <c r="AM15" s="320">
        <v>0.58399999999999996</v>
      </c>
      <c r="AN15" s="320">
        <v>0.64400000000000002</v>
      </c>
      <c r="AO15" s="320">
        <v>0.67500000000000004</v>
      </c>
      <c r="AP15" s="320">
        <v>0.68</v>
      </c>
      <c r="AQ15" s="320">
        <v>0.65</v>
      </c>
      <c r="AR15" s="320">
        <v>0.60599999999999998</v>
      </c>
      <c r="AS15" s="320">
        <v>0.70499999999999996</v>
      </c>
      <c r="AT15" s="320">
        <v>0.98399999999999999</v>
      </c>
      <c r="AU15" s="320">
        <f t="shared" si="14"/>
        <v>0.70499999999999996</v>
      </c>
      <c r="AV15" s="320">
        <f t="shared" si="15"/>
        <v>0.60599999999999998</v>
      </c>
      <c r="AW15" s="320">
        <f t="shared" si="16"/>
        <v>0.65</v>
      </c>
      <c r="AX15" s="320">
        <f t="shared" si="17"/>
        <v>0.68</v>
      </c>
      <c r="AY15" s="320">
        <f t="shared" si="18"/>
        <v>0.67500000000000004</v>
      </c>
      <c r="AZ15" s="320">
        <f t="shared" si="19"/>
        <v>0.64400000000000002</v>
      </c>
      <c r="BA15" s="321">
        <f t="shared" si="20"/>
        <v>0.58399999999999996</v>
      </c>
      <c r="BB15" s="290"/>
      <c r="BC15" s="322">
        <v>0.55700000000000005</v>
      </c>
      <c r="BD15" s="320">
        <v>0.59699999999999998</v>
      </c>
      <c r="BE15" s="320">
        <v>0.63900000000000001</v>
      </c>
      <c r="BF15" s="320">
        <v>0.66800000000000004</v>
      </c>
      <c r="BG15" s="320">
        <v>0.67900000000000005</v>
      </c>
      <c r="BH15" s="320">
        <v>0.65100000000000002</v>
      </c>
      <c r="BI15" s="320">
        <v>0.60199999999999998</v>
      </c>
      <c r="BJ15" s="320">
        <v>0.57299999999999995</v>
      </c>
      <c r="BK15" s="320">
        <v>0.64400000000000002</v>
      </c>
      <c r="BL15" s="320">
        <f t="shared" si="21"/>
        <v>0.57299999999999995</v>
      </c>
      <c r="BM15" s="320">
        <f t="shared" si="22"/>
        <v>0.60199999999999998</v>
      </c>
      <c r="BN15" s="320">
        <f t="shared" si="23"/>
        <v>0.65100000000000002</v>
      </c>
      <c r="BO15" s="320">
        <f t="shared" si="24"/>
        <v>0.67900000000000005</v>
      </c>
      <c r="BP15" s="320">
        <f t="shared" si="25"/>
        <v>0.66800000000000004</v>
      </c>
      <c r="BQ15" s="320">
        <f t="shared" si="26"/>
        <v>0.63900000000000001</v>
      </c>
      <c r="BR15" s="321">
        <f t="shared" si="27"/>
        <v>0.59699999999999998</v>
      </c>
      <c r="BS15" s="290"/>
    </row>
    <row r="16" spans="1:71" x14ac:dyDescent="0.25">
      <c r="A16" s="290"/>
      <c r="B16" s="686"/>
      <c r="C16" s="319">
        <v>0.5</v>
      </c>
      <c r="D16" s="320">
        <v>0.627</v>
      </c>
      <c r="E16" s="320">
        <v>0.63300000000000001</v>
      </c>
      <c r="F16" s="320">
        <v>0.65</v>
      </c>
      <c r="G16" s="320">
        <v>0.66100000000000003</v>
      </c>
      <c r="H16" s="320">
        <v>0.66</v>
      </c>
      <c r="I16" s="320">
        <v>0.628</v>
      </c>
      <c r="J16" s="320">
        <v>0.56399999999999995</v>
      </c>
      <c r="K16" s="320">
        <v>0.57299999999999995</v>
      </c>
      <c r="L16" s="320">
        <v>0.79700000000000004</v>
      </c>
      <c r="M16" s="320">
        <f t="shared" si="0"/>
        <v>0.57299999999999995</v>
      </c>
      <c r="N16" s="320">
        <f t="shared" si="1"/>
        <v>0.56399999999999995</v>
      </c>
      <c r="O16" s="320">
        <f t="shared" si="2"/>
        <v>0.628</v>
      </c>
      <c r="P16" s="320">
        <f t="shared" si="3"/>
        <v>0.66</v>
      </c>
      <c r="Q16" s="320">
        <f t="shared" si="4"/>
        <v>0.66100000000000003</v>
      </c>
      <c r="R16" s="320">
        <f t="shared" si="5"/>
        <v>0.65</v>
      </c>
      <c r="S16" s="321">
        <f t="shared" si="6"/>
        <v>0.63300000000000001</v>
      </c>
      <c r="T16" s="290"/>
      <c r="U16" s="322">
        <v>0.52400000000000002</v>
      </c>
      <c r="V16" s="320">
        <v>0.59499999999999997</v>
      </c>
      <c r="W16" s="320">
        <v>0.63</v>
      </c>
      <c r="X16" s="320">
        <v>0.65400000000000003</v>
      </c>
      <c r="Y16" s="320">
        <v>0.65600000000000003</v>
      </c>
      <c r="Z16" s="320">
        <v>0.628</v>
      </c>
      <c r="AA16" s="320">
        <v>0.57899999999999996</v>
      </c>
      <c r="AB16" s="320">
        <v>0.66</v>
      </c>
      <c r="AC16" s="320">
        <v>0.92100000000000004</v>
      </c>
      <c r="AD16" s="320">
        <f t="shared" si="7"/>
        <v>0.66</v>
      </c>
      <c r="AE16" s="320">
        <f t="shared" si="8"/>
        <v>0.57899999999999996</v>
      </c>
      <c r="AF16" s="320">
        <f t="shared" si="9"/>
        <v>0.628</v>
      </c>
      <c r="AG16" s="320">
        <f t="shared" si="10"/>
        <v>0.65600000000000003</v>
      </c>
      <c r="AH16" s="320">
        <f t="shared" si="11"/>
        <v>0.65400000000000003</v>
      </c>
      <c r="AI16" s="320">
        <f t="shared" si="12"/>
        <v>0.63</v>
      </c>
      <c r="AJ16" s="321">
        <f t="shared" si="13"/>
        <v>0.59499999999999997</v>
      </c>
      <c r="AK16" s="290"/>
      <c r="AL16" s="322">
        <v>0.47</v>
      </c>
      <c r="AM16" s="320">
        <v>0.56499999999999995</v>
      </c>
      <c r="AN16" s="320">
        <v>0.61699999999999999</v>
      </c>
      <c r="AO16" s="320">
        <v>0.64800000000000002</v>
      </c>
      <c r="AP16" s="320">
        <v>0.65100000000000002</v>
      </c>
      <c r="AQ16" s="320">
        <v>0.625</v>
      </c>
      <c r="AR16" s="320">
        <v>0.58599999999999997</v>
      </c>
      <c r="AS16" s="320">
        <v>0.70099999999999996</v>
      </c>
      <c r="AT16" s="320">
        <v>0.98399999999999999</v>
      </c>
      <c r="AU16" s="320">
        <f t="shared" si="14"/>
        <v>0.70099999999999996</v>
      </c>
      <c r="AV16" s="320">
        <f t="shared" si="15"/>
        <v>0.58599999999999997</v>
      </c>
      <c r="AW16" s="320">
        <f t="shared" si="16"/>
        <v>0.625</v>
      </c>
      <c r="AX16" s="320">
        <f t="shared" si="17"/>
        <v>0.65100000000000002</v>
      </c>
      <c r="AY16" s="320">
        <f t="shared" si="18"/>
        <v>0.64800000000000002</v>
      </c>
      <c r="AZ16" s="320">
        <f t="shared" si="19"/>
        <v>0.61699999999999999</v>
      </c>
      <c r="BA16" s="321">
        <f t="shared" si="20"/>
        <v>0.56499999999999995</v>
      </c>
      <c r="BB16" s="290"/>
      <c r="BC16" s="322">
        <v>0.54600000000000004</v>
      </c>
      <c r="BD16" s="320">
        <v>0.57799999999999996</v>
      </c>
      <c r="BE16" s="320">
        <v>0.61399999999999999</v>
      </c>
      <c r="BF16" s="320">
        <v>0.64200000000000002</v>
      </c>
      <c r="BG16" s="320">
        <v>0.65</v>
      </c>
      <c r="BH16" s="320">
        <v>0.625</v>
      </c>
      <c r="BI16" s="320">
        <v>0.57699999999999996</v>
      </c>
      <c r="BJ16" s="320">
        <v>0.56000000000000005</v>
      </c>
      <c r="BK16" s="320">
        <v>0.64400000000000002</v>
      </c>
      <c r="BL16" s="320">
        <f t="shared" si="21"/>
        <v>0.56000000000000005</v>
      </c>
      <c r="BM16" s="320">
        <f t="shared" si="22"/>
        <v>0.57699999999999996</v>
      </c>
      <c r="BN16" s="320">
        <f t="shared" si="23"/>
        <v>0.625</v>
      </c>
      <c r="BO16" s="320">
        <f t="shared" si="24"/>
        <v>0.65</v>
      </c>
      <c r="BP16" s="320">
        <f t="shared" si="25"/>
        <v>0.64200000000000002</v>
      </c>
      <c r="BQ16" s="320">
        <f t="shared" si="26"/>
        <v>0.61399999999999999</v>
      </c>
      <c r="BR16" s="321">
        <f t="shared" si="27"/>
        <v>0.57799999999999996</v>
      </c>
      <c r="BS16" s="290"/>
    </row>
    <row r="17" spans="1:71" x14ac:dyDescent="0.25">
      <c r="A17" s="290"/>
      <c r="B17" s="686"/>
      <c r="C17" s="319">
        <v>0.55000000000000004</v>
      </c>
      <c r="D17" s="320">
        <v>0.61699999999999999</v>
      </c>
      <c r="E17" s="320">
        <v>0.61799999999999999</v>
      </c>
      <c r="F17" s="320">
        <v>0.629</v>
      </c>
      <c r="G17" s="320">
        <v>0.64200000000000002</v>
      </c>
      <c r="H17" s="320">
        <v>0.63600000000000001</v>
      </c>
      <c r="I17" s="320">
        <v>0.60499999999999998</v>
      </c>
      <c r="J17" s="320">
        <v>0.54400000000000004</v>
      </c>
      <c r="K17" s="320">
        <v>0.56599999999999995</v>
      </c>
      <c r="L17" s="320">
        <v>0.79700000000000004</v>
      </c>
      <c r="M17" s="320">
        <f t="shared" si="0"/>
        <v>0.56599999999999995</v>
      </c>
      <c r="N17" s="320">
        <f t="shared" si="1"/>
        <v>0.54400000000000004</v>
      </c>
      <c r="O17" s="320">
        <f t="shared" si="2"/>
        <v>0.60499999999999998</v>
      </c>
      <c r="P17" s="320">
        <f t="shared" si="3"/>
        <v>0.63600000000000001</v>
      </c>
      <c r="Q17" s="320">
        <f t="shared" si="4"/>
        <v>0.64200000000000002</v>
      </c>
      <c r="R17" s="320">
        <f t="shared" si="5"/>
        <v>0.629</v>
      </c>
      <c r="S17" s="321">
        <f t="shared" si="6"/>
        <v>0.61799999999999999</v>
      </c>
      <c r="T17" s="290"/>
      <c r="U17" s="322">
        <v>0.51700000000000002</v>
      </c>
      <c r="V17" s="320">
        <v>0.57499999999999996</v>
      </c>
      <c r="W17" s="320">
        <v>0.61</v>
      </c>
      <c r="X17" s="320">
        <v>0.63</v>
      </c>
      <c r="Y17" s="320">
        <v>0.63100000000000001</v>
      </c>
      <c r="Z17" s="320">
        <v>0.60599999999999998</v>
      </c>
      <c r="AA17" s="320">
        <v>0.56100000000000005</v>
      </c>
      <c r="AB17" s="320">
        <v>0.65800000000000003</v>
      </c>
      <c r="AC17" s="320">
        <v>0.92100000000000004</v>
      </c>
      <c r="AD17" s="320">
        <f t="shared" si="7"/>
        <v>0.65800000000000003</v>
      </c>
      <c r="AE17" s="320">
        <f t="shared" si="8"/>
        <v>0.56100000000000005</v>
      </c>
      <c r="AF17" s="320">
        <f t="shared" si="9"/>
        <v>0.60599999999999998</v>
      </c>
      <c r="AG17" s="320">
        <f t="shared" si="10"/>
        <v>0.63100000000000001</v>
      </c>
      <c r="AH17" s="320">
        <f t="shared" si="11"/>
        <v>0.63</v>
      </c>
      <c r="AI17" s="320">
        <f t="shared" si="12"/>
        <v>0.61</v>
      </c>
      <c r="AJ17" s="321">
        <f t="shared" si="13"/>
        <v>0.57499999999999996</v>
      </c>
      <c r="AK17" s="290"/>
      <c r="AL17" s="322">
        <v>0.46</v>
      </c>
      <c r="AM17" s="320">
        <v>0.54600000000000004</v>
      </c>
      <c r="AN17" s="320">
        <v>0.59399999999999997</v>
      </c>
      <c r="AO17" s="320">
        <v>0.622</v>
      </c>
      <c r="AP17" s="320">
        <v>0.625</v>
      </c>
      <c r="AQ17" s="320">
        <v>0.60299999999999998</v>
      </c>
      <c r="AR17" s="320">
        <v>0.56699999999999995</v>
      </c>
      <c r="AS17" s="320">
        <v>0.69799999999999995</v>
      </c>
      <c r="AT17" s="320">
        <v>0.98399999999999999</v>
      </c>
      <c r="AU17" s="320">
        <f t="shared" si="14"/>
        <v>0.69799999999999995</v>
      </c>
      <c r="AV17" s="320">
        <f t="shared" si="15"/>
        <v>0.56699999999999995</v>
      </c>
      <c r="AW17" s="320">
        <f t="shared" si="16"/>
        <v>0.60299999999999998</v>
      </c>
      <c r="AX17" s="320">
        <f t="shared" si="17"/>
        <v>0.625</v>
      </c>
      <c r="AY17" s="320">
        <f t="shared" si="18"/>
        <v>0.622</v>
      </c>
      <c r="AZ17" s="320">
        <f t="shared" si="19"/>
        <v>0.59399999999999997</v>
      </c>
      <c r="BA17" s="321">
        <f t="shared" si="20"/>
        <v>0.54600000000000004</v>
      </c>
      <c r="BB17" s="290"/>
      <c r="BC17" s="322">
        <v>0.54100000000000004</v>
      </c>
      <c r="BD17" s="320">
        <v>0.56200000000000006</v>
      </c>
      <c r="BE17" s="320">
        <v>0.59</v>
      </c>
      <c r="BF17" s="320">
        <v>0.61699999999999999</v>
      </c>
      <c r="BG17" s="320">
        <v>0.622</v>
      </c>
      <c r="BH17" s="320">
        <v>0.60199999999999998</v>
      </c>
      <c r="BI17" s="320">
        <v>0.55200000000000005</v>
      </c>
      <c r="BJ17" s="320">
        <v>0.54600000000000004</v>
      </c>
      <c r="BK17" s="320">
        <v>0.64400000000000002</v>
      </c>
      <c r="BL17" s="320">
        <f t="shared" si="21"/>
        <v>0.54600000000000004</v>
      </c>
      <c r="BM17" s="320">
        <f t="shared" si="22"/>
        <v>0.55200000000000005</v>
      </c>
      <c r="BN17" s="320">
        <f t="shared" si="23"/>
        <v>0.60199999999999998</v>
      </c>
      <c r="BO17" s="320">
        <f t="shared" si="24"/>
        <v>0.622</v>
      </c>
      <c r="BP17" s="320">
        <f t="shared" si="25"/>
        <v>0.61699999999999999</v>
      </c>
      <c r="BQ17" s="320">
        <f t="shared" si="26"/>
        <v>0.59</v>
      </c>
      <c r="BR17" s="321">
        <f t="shared" si="27"/>
        <v>0.56200000000000006</v>
      </c>
      <c r="BS17" s="290"/>
    </row>
    <row r="18" spans="1:71" x14ac:dyDescent="0.25">
      <c r="A18" s="290"/>
      <c r="B18" s="686"/>
      <c r="C18" s="319">
        <v>0.6</v>
      </c>
      <c r="D18" s="320">
        <v>0.60799999999999998</v>
      </c>
      <c r="E18" s="320">
        <v>0.60299999999999998</v>
      </c>
      <c r="F18" s="320">
        <v>0.60799999999999998</v>
      </c>
      <c r="G18" s="320">
        <v>0.624</v>
      </c>
      <c r="H18" s="320">
        <v>0.61699999999999999</v>
      </c>
      <c r="I18" s="320">
        <v>0.58399999999999996</v>
      </c>
      <c r="J18" s="320">
        <v>0.52700000000000002</v>
      </c>
      <c r="K18" s="320">
        <v>0.56299999999999994</v>
      </c>
      <c r="L18" s="320">
        <v>0.79700000000000004</v>
      </c>
      <c r="M18" s="320">
        <f t="shared" si="0"/>
        <v>0.56299999999999994</v>
      </c>
      <c r="N18" s="320">
        <f t="shared" si="1"/>
        <v>0.52700000000000002</v>
      </c>
      <c r="O18" s="320">
        <f t="shared" si="2"/>
        <v>0.58399999999999996</v>
      </c>
      <c r="P18" s="320">
        <f t="shared" si="3"/>
        <v>0.61699999999999999</v>
      </c>
      <c r="Q18" s="320">
        <f t="shared" si="4"/>
        <v>0.624</v>
      </c>
      <c r="R18" s="320">
        <f t="shared" si="5"/>
        <v>0.60799999999999998</v>
      </c>
      <c r="S18" s="321">
        <f t="shared" si="6"/>
        <v>0.60299999999999998</v>
      </c>
      <c r="T18" s="290"/>
      <c r="U18" s="322">
        <v>0.51</v>
      </c>
      <c r="V18" s="320">
        <v>0.55900000000000005</v>
      </c>
      <c r="W18" s="320">
        <v>0.59099999999999997</v>
      </c>
      <c r="X18" s="320">
        <v>0.61199999999999999</v>
      </c>
      <c r="Y18" s="320">
        <v>0.61299999999999999</v>
      </c>
      <c r="Z18" s="320">
        <v>0.58599999999999997</v>
      </c>
      <c r="AA18" s="320">
        <v>0.54300000000000004</v>
      </c>
      <c r="AB18" s="320">
        <v>0.65600000000000003</v>
      </c>
      <c r="AC18" s="320">
        <v>0.92100000000000004</v>
      </c>
      <c r="AD18" s="320">
        <f t="shared" si="7"/>
        <v>0.65600000000000003</v>
      </c>
      <c r="AE18" s="320">
        <f t="shared" si="8"/>
        <v>0.54300000000000004</v>
      </c>
      <c r="AF18" s="320">
        <f t="shared" si="9"/>
        <v>0.58599999999999997</v>
      </c>
      <c r="AG18" s="320">
        <f t="shared" si="10"/>
        <v>0.61299999999999999</v>
      </c>
      <c r="AH18" s="320">
        <f t="shared" si="11"/>
        <v>0.61199999999999999</v>
      </c>
      <c r="AI18" s="320">
        <f t="shared" si="12"/>
        <v>0.59099999999999997</v>
      </c>
      <c r="AJ18" s="321">
        <f t="shared" si="13"/>
        <v>0.55900000000000005</v>
      </c>
      <c r="AK18" s="290"/>
      <c r="AL18" s="322">
        <v>0.45400000000000001</v>
      </c>
      <c r="AM18" s="320">
        <v>0.52700000000000002</v>
      </c>
      <c r="AN18" s="320">
        <v>0.57599999999999996</v>
      </c>
      <c r="AO18" s="320">
        <v>0.60099999999999998</v>
      </c>
      <c r="AP18" s="320">
        <v>0.60599999999999998</v>
      </c>
      <c r="AQ18" s="320">
        <v>0.58299999999999996</v>
      </c>
      <c r="AR18" s="320">
        <v>0.54800000000000004</v>
      </c>
      <c r="AS18" s="320">
        <v>0.69499999999999995</v>
      </c>
      <c r="AT18" s="320">
        <v>0.98399999999999999</v>
      </c>
      <c r="AU18" s="320">
        <f t="shared" si="14"/>
        <v>0.69499999999999995</v>
      </c>
      <c r="AV18" s="320">
        <f t="shared" si="15"/>
        <v>0.54800000000000004</v>
      </c>
      <c r="AW18" s="320">
        <f t="shared" si="16"/>
        <v>0.58299999999999996</v>
      </c>
      <c r="AX18" s="320">
        <f t="shared" si="17"/>
        <v>0.60599999999999998</v>
      </c>
      <c r="AY18" s="320">
        <f t="shared" si="18"/>
        <v>0.60099999999999998</v>
      </c>
      <c r="AZ18" s="320">
        <f t="shared" si="19"/>
        <v>0.57599999999999996</v>
      </c>
      <c r="BA18" s="321">
        <f t="shared" si="20"/>
        <v>0.52700000000000002</v>
      </c>
      <c r="BB18" s="290"/>
      <c r="BC18" s="322">
        <v>0.53700000000000003</v>
      </c>
      <c r="BD18" s="320">
        <v>0.54700000000000004</v>
      </c>
      <c r="BE18" s="320">
        <v>0.56999999999999995</v>
      </c>
      <c r="BF18" s="320">
        <v>0.59699999999999998</v>
      </c>
      <c r="BG18" s="320">
        <v>0.60199999999999998</v>
      </c>
      <c r="BH18" s="320">
        <v>0.57899999999999996</v>
      </c>
      <c r="BI18" s="320">
        <v>0.53300000000000003</v>
      </c>
      <c r="BJ18" s="320">
        <v>0.53700000000000003</v>
      </c>
      <c r="BK18" s="320">
        <v>0.64400000000000002</v>
      </c>
      <c r="BL18" s="320">
        <f t="shared" si="21"/>
        <v>0.53700000000000003</v>
      </c>
      <c r="BM18" s="320">
        <f t="shared" si="22"/>
        <v>0.53300000000000003</v>
      </c>
      <c r="BN18" s="320">
        <f t="shared" si="23"/>
        <v>0.57899999999999996</v>
      </c>
      <c r="BO18" s="320">
        <f t="shared" si="24"/>
        <v>0.60199999999999998</v>
      </c>
      <c r="BP18" s="320">
        <f t="shared" si="25"/>
        <v>0.59699999999999998</v>
      </c>
      <c r="BQ18" s="320">
        <f t="shared" si="26"/>
        <v>0.56999999999999995</v>
      </c>
      <c r="BR18" s="321">
        <f t="shared" si="27"/>
        <v>0.54700000000000004</v>
      </c>
      <c r="BS18" s="290"/>
    </row>
    <row r="19" spans="1:71" x14ac:dyDescent="0.25">
      <c r="A19" s="290"/>
      <c r="B19" s="686"/>
      <c r="C19" s="319">
        <v>0.65</v>
      </c>
      <c r="D19" s="320">
        <v>0.59799999999999998</v>
      </c>
      <c r="E19" s="320">
        <v>0.58899999999999997</v>
      </c>
      <c r="F19" s="320">
        <v>0.58899999999999997</v>
      </c>
      <c r="G19" s="320">
        <v>0.60599999999999998</v>
      </c>
      <c r="H19" s="320">
        <v>0.6</v>
      </c>
      <c r="I19" s="320">
        <v>0.56499999999999995</v>
      </c>
      <c r="J19" s="320">
        <v>0.51</v>
      </c>
      <c r="K19" s="320">
        <v>0.56100000000000005</v>
      </c>
      <c r="L19" s="320">
        <v>0.79700000000000004</v>
      </c>
      <c r="M19" s="320">
        <f t="shared" si="0"/>
        <v>0.56100000000000005</v>
      </c>
      <c r="N19" s="320">
        <f t="shared" si="1"/>
        <v>0.51</v>
      </c>
      <c r="O19" s="320">
        <f t="shared" si="2"/>
        <v>0.56499999999999995</v>
      </c>
      <c r="P19" s="320">
        <f t="shared" si="3"/>
        <v>0.6</v>
      </c>
      <c r="Q19" s="320">
        <f t="shared" si="4"/>
        <v>0.60599999999999998</v>
      </c>
      <c r="R19" s="320">
        <f t="shared" si="5"/>
        <v>0.58899999999999997</v>
      </c>
      <c r="S19" s="321">
        <f t="shared" si="6"/>
        <v>0.58899999999999997</v>
      </c>
      <c r="T19" s="290"/>
      <c r="U19" s="322">
        <v>0.503</v>
      </c>
      <c r="V19" s="320">
        <v>0.54700000000000004</v>
      </c>
      <c r="W19" s="320">
        <v>0.57199999999999995</v>
      </c>
      <c r="X19" s="320">
        <v>0.59499999999999997</v>
      </c>
      <c r="Y19" s="320">
        <v>0.59499999999999997</v>
      </c>
      <c r="Z19" s="320">
        <v>0.56599999999999995</v>
      </c>
      <c r="AA19" s="320">
        <v>0.52500000000000002</v>
      </c>
      <c r="AB19" s="320">
        <v>0.65400000000000003</v>
      </c>
      <c r="AC19" s="320">
        <v>0.92100000000000004</v>
      </c>
      <c r="AD19" s="320">
        <f t="shared" si="7"/>
        <v>0.65400000000000003</v>
      </c>
      <c r="AE19" s="320">
        <f t="shared" si="8"/>
        <v>0.52500000000000002</v>
      </c>
      <c r="AF19" s="320">
        <f t="shared" si="9"/>
        <v>0.56599999999999995</v>
      </c>
      <c r="AG19" s="320">
        <f t="shared" si="10"/>
        <v>0.59499999999999997</v>
      </c>
      <c r="AH19" s="320">
        <f t="shared" si="11"/>
        <v>0.59499999999999997</v>
      </c>
      <c r="AI19" s="320">
        <f t="shared" si="12"/>
        <v>0.57199999999999995</v>
      </c>
      <c r="AJ19" s="321">
        <f t="shared" si="13"/>
        <v>0.54700000000000004</v>
      </c>
      <c r="AK19" s="290"/>
      <c r="AL19" s="322">
        <v>0.44800000000000001</v>
      </c>
      <c r="AM19" s="320">
        <v>0.51200000000000001</v>
      </c>
      <c r="AN19" s="320">
        <v>0.55700000000000005</v>
      </c>
      <c r="AO19" s="320">
        <v>0.58399999999999996</v>
      </c>
      <c r="AP19" s="320">
        <v>0.58899999999999997</v>
      </c>
      <c r="AQ19" s="320">
        <v>0.56200000000000006</v>
      </c>
      <c r="AR19" s="320">
        <v>0.53100000000000003</v>
      </c>
      <c r="AS19" s="320">
        <v>0.69299999999999995</v>
      </c>
      <c r="AT19" s="320">
        <v>0.98399999999999999</v>
      </c>
      <c r="AU19" s="320">
        <f t="shared" si="14"/>
        <v>0.69299999999999995</v>
      </c>
      <c r="AV19" s="320">
        <f t="shared" si="15"/>
        <v>0.53100000000000003</v>
      </c>
      <c r="AW19" s="320">
        <f t="shared" si="16"/>
        <v>0.56200000000000006</v>
      </c>
      <c r="AX19" s="320">
        <f t="shared" si="17"/>
        <v>0.58899999999999997</v>
      </c>
      <c r="AY19" s="320">
        <f t="shared" si="18"/>
        <v>0.58399999999999996</v>
      </c>
      <c r="AZ19" s="320">
        <f t="shared" si="19"/>
        <v>0.55700000000000005</v>
      </c>
      <c r="BA19" s="321">
        <f t="shared" si="20"/>
        <v>0.51200000000000001</v>
      </c>
      <c r="BB19" s="290"/>
      <c r="BC19" s="322">
        <v>0.53300000000000003</v>
      </c>
      <c r="BD19" s="320">
        <v>0.53400000000000003</v>
      </c>
      <c r="BE19" s="320">
        <v>0.55300000000000005</v>
      </c>
      <c r="BF19" s="320">
        <v>0.57999999999999996</v>
      </c>
      <c r="BG19" s="320">
        <v>0.58399999999999996</v>
      </c>
      <c r="BH19" s="320">
        <v>0.55900000000000005</v>
      </c>
      <c r="BI19" s="320">
        <v>0.51600000000000001</v>
      </c>
      <c r="BJ19" s="320">
        <v>0.53</v>
      </c>
      <c r="BK19" s="320">
        <v>0.64400000000000002</v>
      </c>
      <c r="BL19" s="320">
        <f t="shared" si="21"/>
        <v>0.53</v>
      </c>
      <c r="BM19" s="320">
        <f t="shared" si="22"/>
        <v>0.51600000000000001</v>
      </c>
      <c r="BN19" s="320">
        <f t="shared" si="23"/>
        <v>0.55900000000000005</v>
      </c>
      <c r="BO19" s="320">
        <f t="shared" si="24"/>
        <v>0.58399999999999996</v>
      </c>
      <c r="BP19" s="320">
        <f t="shared" si="25"/>
        <v>0.57999999999999996</v>
      </c>
      <c r="BQ19" s="320">
        <f t="shared" si="26"/>
        <v>0.55300000000000005</v>
      </c>
      <c r="BR19" s="321">
        <f t="shared" si="27"/>
        <v>0.53400000000000003</v>
      </c>
      <c r="BS19" s="290"/>
    </row>
    <row r="20" spans="1:71" x14ac:dyDescent="0.25">
      <c r="A20" s="290"/>
      <c r="B20" s="686"/>
      <c r="C20" s="319">
        <v>0.7</v>
      </c>
      <c r="D20" s="320">
        <v>0.58899999999999997</v>
      </c>
      <c r="E20" s="320">
        <v>0.57699999999999996</v>
      </c>
      <c r="F20" s="320">
        <v>0.57099999999999995</v>
      </c>
      <c r="G20" s="320">
        <v>0.58799999999999997</v>
      </c>
      <c r="H20" s="320">
        <v>0.58199999999999996</v>
      </c>
      <c r="I20" s="320">
        <v>0.54500000000000004</v>
      </c>
      <c r="J20" s="320">
        <v>0.49299999999999999</v>
      </c>
      <c r="K20" s="320">
        <v>0.55900000000000005</v>
      </c>
      <c r="L20" s="320">
        <v>0.79700000000000004</v>
      </c>
      <c r="M20" s="320">
        <f t="shared" si="0"/>
        <v>0.55900000000000005</v>
      </c>
      <c r="N20" s="320">
        <f t="shared" si="1"/>
        <v>0.49299999999999999</v>
      </c>
      <c r="O20" s="320">
        <f t="shared" si="2"/>
        <v>0.54500000000000004</v>
      </c>
      <c r="P20" s="320">
        <f t="shared" si="3"/>
        <v>0.58199999999999996</v>
      </c>
      <c r="Q20" s="320">
        <f t="shared" si="4"/>
        <v>0.58799999999999997</v>
      </c>
      <c r="R20" s="320">
        <f t="shared" si="5"/>
        <v>0.57099999999999995</v>
      </c>
      <c r="S20" s="321">
        <f t="shared" si="6"/>
        <v>0.57699999999999996</v>
      </c>
      <c r="T20" s="290"/>
      <c r="U20" s="322">
        <v>0.496</v>
      </c>
      <c r="V20" s="320">
        <v>0.53400000000000003</v>
      </c>
      <c r="W20" s="320">
        <v>0.55300000000000005</v>
      </c>
      <c r="X20" s="320">
        <v>0.57799999999999996</v>
      </c>
      <c r="Y20" s="320">
        <v>0.57799999999999996</v>
      </c>
      <c r="Z20" s="320">
        <v>0.54600000000000004</v>
      </c>
      <c r="AA20" s="320">
        <v>0.51100000000000001</v>
      </c>
      <c r="AB20" s="320">
        <v>0.65100000000000002</v>
      </c>
      <c r="AC20" s="320">
        <v>0.92100000000000004</v>
      </c>
      <c r="AD20" s="320">
        <f t="shared" si="7"/>
        <v>0.65100000000000002</v>
      </c>
      <c r="AE20" s="320">
        <f t="shared" si="8"/>
        <v>0.51100000000000001</v>
      </c>
      <c r="AF20" s="320">
        <f t="shared" si="9"/>
        <v>0.54600000000000004</v>
      </c>
      <c r="AG20" s="320">
        <f t="shared" si="10"/>
        <v>0.57799999999999996</v>
      </c>
      <c r="AH20" s="320">
        <f t="shared" si="11"/>
        <v>0.57799999999999996</v>
      </c>
      <c r="AI20" s="320">
        <f t="shared" si="12"/>
        <v>0.55300000000000005</v>
      </c>
      <c r="AJ20" s="321">
        <f t="shared" si="13"/>
        <v>0.53400000000000003</v>
      </c>
      <c r="AK20" s="290"/>
      <c r="AL20" s="322">
        <v>0.443</v>
      </c>
      <c r="AM20" s="320">
        <v>0.5</v>
      </c>
      <c r="AN20" s="320">
        <v>0.53900000000000003</v>
      </c>
      <c r="AO20" s="320">
        <v>0.56699999999999995</v>
      </c>
      <c r="AP20" s="320">
        <v>0.57099999999999995</v>
      </c>
      <c r="AQ20" s="320">
        <v>0.54200000000000004</v>
      </c>
      <c r="AR20" s="320">
        <v>0.51800000000000002</v>
      </c>
      <c r="AS20" s="320">
        <v>0.69</v>
      </c>
      <c r="AT20" s="320">
        <v>0.98399999999999999</v>
      </c>
      <c r="AU20" s="320">
        <f t="shared" si="14"/>
        <v>0.69</v>
      </c>
      <c r="AV20" s="320">
        <f t="shared" si="15"/>
        <v>0.51800000000000002</v>
      </c>
      <c r="AW20" s="320">
        <f t="shared" si="16"/>
        <v>0.54200000000000004</v>
      </c>
      <c r="AX20" s="320">
        <f t="shared" si="17"/>
        <v>0.57099999999999995</v>
      </c>
      <c r="AY20" s="320">
        <f t="shared" si="18"/>
        <v>0.56699999999999995</v>
      </c>
      <c r="AZ20" s="320">
        <f t="shared" si="19"/>
        <v>0.53900000000000003</v>
      </c>
      <c r="BA20" s="321">
        <f t="shared" si="20"/>
        <v>0.5</v>
      </c>
      <c r="BB20" s="290"/>
      <c r="BC20" s="322">
        <v>0.52900000000000003</v>
      </c>
      <c r="BD20" s="320">
        <v>0.52300000000000002</v>
      </c>
      <c r="BE20" s="320">
        <v>0.53600000000000003</v>
      </c>
      <c r="BF20" s="320">
        <v>0.56200000000000006</v>
      </c>
      <c r="BG20" s="320">
        <v>0.56699999999999995</v>
      </c>
      <c r="BH20" s="320">
        <v>0.54</v>
      </c>
      <c r="BI20" s="320">
        <v>0.501</v>
      </c>
      <c r="BJ20" s="320">
        <v>0.52200000000000002</v>
      </c>
      <c r="BK20" s="320">
        <v>0.64400000000000002</v>
      </c>
      <c r="BL20" s="320">
        <f t="shared" si="21"/>
        <v>0.52200000000000002</v>
      </c>
      <c r="BM20" s="320">
        <f t="shared" si="22"/>
        <v>0.501</v>
      </c>
      <c r="BN20" s="320">
        <f t="shared" si="23"/>
        <v>0.54</v>
      </c>
      <c r="BO20" s="320">
        <f t="shared" si="24"/>
        <v>0.56699999999999995</v>
      </c>
      <c r="BP20" s="320">
        <f t="shared" si="25"/>
        <v>0.56200000000000006</v>
      </c>
      <c r="BQ20" s="320">
        <f t="shared" si="26"/>
        <v>0.53600000000000003</v>
      </c>
      <c r="BR20" s="321">
        <f t="shared" si="27"/>
        <v>0.52300000000000002</v>
      </c>
      <c r="BS20" s="290"/>
    </row>
    <row r="21" spans="1:71" x14ac:dyDescent="0.25">
      <c r="A21" s="290"/>
      <c r="B21" s="686"/>
      <c r="C21" s="319">
        <v>0.75</v>
      </c>
      <c r="D21" s="320">
        <v>0.58299999999999996</v>
      </c>
      <c r="E21" s="320">
        <v>0.56499999999999995</v>
      </c>
      <c r="F21" s="320">
        <v>0.55600000000000005</v>
      </c>
      <c r="G21" s="320">
        <v>0.56999999999999995</v>
      </c>
      <c r="H21" s="320">
        <v>0.56399999999999995</v>
      </c>
      <c r="I21" s="320">
        <v>0.52700000000000002</v>
      </c>
      <c r="J21" s="320">
        <v>0.47899999999999998</v>
      </c>
      <c r="K21" s="320">
        <v>0.55700000000000005</v>
      </c>
      <c r="L21" s="320">
        <v>0.79700000000000004</v>
      </c>
      <c r="M21" s="320">
        <f t="shared" si="0"/>
        <v>0.55700000000000005</v>
      </c>
      <c r="N21" s="320">
        <f t="shared" si="1"/>
        <v>0.47899999999999998</v>
      </c>
      <c r="O21" s="320">
        <f t="shared" si="2"/>
        <v>0.52700000000000002</v>
      </c>
      <c r="P21" s="320">
        <f t="shared" si="3"/>
        <v>0.56399999999999995</v>
      </c>
      <c r="Q21" s="320">
        <f t="shared" si="4"/>
        <v>0.56999999999999995</v>
      </c>
      <c r="R21" s="320">
        <f t="shared" si="5"/>
        <v>0.55600000000000005</v>
      </c>
      <c r="S21" s="321">
        <f t="shared" si="6"/>
        <v>0.56499999999999995</v>
      </c>
      <c r="T21" s="290"/>
      <c r="U21" s="322">
        <v>0.48899999999999999</v>
      </c>
      <c r="V21" s="320">
        <v>0.52300000000000002</v>
      </c>
      <c r="W21" s="320">
        <v>0.53700000000000003</v>
      </c>
      <c r="X21" s="320">
        <v>0.56100000000000005</v>
      </c>
      <c r="Y21" s="320">
        <v>0.56100000000000005</v>
      </c>
      <c r="Z21" s="320">
        <v>0.52800000000000002</v>
      </c>
      <c r="AA21" s="320">
        <v>0.5</v>
      </c>
      <c r="AB21" s="320">
        <v>0.64900000000000002</v>
      </c>
      <c r="AC21" s="320">
        <v>0.92100000000000004</v>
      </c>
      <c r="AD21" s="320">
        <f t="shared" si="7"/>
        <v>0.64900000000000002</v>
      </c>
      <c r="AE21" s="320">
        <f t="shared" si="8"/>
        <v>0.5</v>
      </c>
      <c r="AF21" s="320">
        <f t="shared" si="9"/>
        <v>0.52800000000000002</v>
      </c>
      <c r="AG21" s="320">
        <f t="shared" si="10"/>
        <v>0.56100000000000005</v>
      </c>
      <c r="AH21" s="320">
        <f t="shared" si="11"/>
        <v>0.56100000000000005</v>
      </c>
      <c r="AI21" s="320">
        <f t="shared" si="12"/>
        <v>0.53700000000000003</v>
      </c>
      <c r="AJ21" s="321">
        <f t="shared" si="13"/>
        <v>0.52300000000000002</v>
      </c>
      <c r="AK21" s="290"/>
      <c r="AL21" s="322">
        <v>0.437</v>
      </c>
      <c r="AM21" s="320">
        <v>0.48799999999999999</v>
      </c>
      <c r="AN21" s="320">
        <v>0.52200000000000002</v>
      </c>
      <c r="AO21" s="320">
        <v>0.55100000000000005</v>
      </c>
      <c r="AP21" s="320">
        <v>0.55400000000000005</v>
      </c>
      <c r="AQ21" s="320">
        <v>0.52500000000000002</v>
      </c>
      <c r="AR21" s="320">
        <v>0.50700000000000001</v>
      </c>
      <c r="AS21" s="320">
        <v>0.68700000000000006</v>
      </c>
      <c r="AT21" s="320">
        <v>0.98399999999999999</v>
      </c>
      <c r="AU21" s="320">
        <f t="shared" si="14"/>
        <v>0.68700000000000006</v>
      </c>
      <c r="AV21" s="320">
        <f t="shared" si="15"/>
        <v>0.50700000000000001</v>
      </c>
      <c r="AW21" s="320">
        <f t="shared" si="16"/>
        <v>0.52500000000000002</v>
      </c>
      <c r="AX21" s="320">
        <f t="shared" si="17"/>
        <v>0.55400000000000005</v>
      </c>
      <c r="AY21" s="320">
        <f t="shared" si="18"/>
        <v>0.55100000000000005</v>
      </c>
      <c r="AZ21" s="320">
        <f t="shared" si="19"/>
        <v>0.52200000000000002</v>
      </c>
      <c r="BA21" s="321">
        <f t="shared" si="20"/>
        <v>0.48799999999999999</v>
      </c>
      <c r="BB21" s="290"/>
      <c r="BC21" s="322">
        <v>0.52600000000000002</v>
      </c>
      <c r="BD21" s="320">
        <v>0.51300000000000001</v>
      </c>
      <c r="BE21" s="320">
        <v>0.51900000000000002</v>
      </c>
      <c r="BF21" s="320">
        <v>0.54400000000000004</v>
      </c>
      <c r="BG21" s="320">
        <v>0.55000000000000004</v>
      </c>
      <c r="BH21" s="320">
        <v>0.52200000000000002</v>
      </c>
      <c r="BI21" s="320">
        <v>0.48499999999999999</v>
      </c>
      <c r="BJ21" s="320">
        <v>0.51500000000000001</v>
      </c>
      <c r="BK21" s="320">
        <v>0.64400000000000002</v>
      </c>
      <c r="BL21" s="320">
        <f t="shared" si="21"/>
        <v>0.51500000000000001</v>
      </c>
      <c r="BM21" s="320">
        <f t="shared" si="22"/>
        <v>0.48499999999999999</v>
      </c>
      <c r="BN21" s="320">
        <f t="shared" si="23"/>
        <v>0.52200000000000002</v>
      </c>
      <c r="BO21" s="320">
        <f t="shared" si="24"/>
        <v>0.55000000000000004</v>
      </c>
      <c r="BP21" s="320">
        <f t="shared" si="25"/>
        <v>0.54400000000000004</v>
      </c>
      <c r="BQ21" s="320">
        <f t="shared" si="26"/>
        <v>0.51900000000000002</v>
      </c>
      <c r="BR21" s="321">
        <f t="shared" si="27"/>
        <v>0.51300000000000001</v>
      </c>
      <c r="BS21" s="290"/>
    </row>
    <row r="22" spans="1:71" x14ac:dyDescent="0.25">
      <c r="A22" s="290"/>
      <c r="B22" s="686"/>
      <c r="C22" s="319">
        <v>0.8</v>
      </c>
      <c r="D22" s="320">
        <v>0.57799999999999996</v>
      </c>
      <c r="E22" s="320">
        <v>0.55300000000000005</v>
      </c>
      <c r="F22" s="320">
        <v>0.54600000000000004</v>
      </c>
      <c r="G22" s="320">
        <v>0.55200000000000005</v>
      </c>
      <c r="H22" s="320">
        <v>0.54700000000000004</v>
      </c>
      <c r="I22" s="320">
        <v>0.51200000000000001</v>
      </c>
      <c r="J22" s="320">
        <v>0.46899999999999997</v>
      </c>
      <c r="K22" s="320">
        <v>0.55500000000000005</v>
      </c>
      <c r="L22" s="320">
        <v>0.79700000000000004</v>
      </c>
      <c r="M22" s="320">
        <f t="shared" si="0"/>
        <v>0.55500000000000005</v>
      </c>
      <c r="N22" s="320">
        <f t="shared" si="1"/>
        <v>0.46899999999999997</v>
      </c>
      <c r="O22" s="320">
        <f t="shared" si="2"/>
        <v>0.51200000000000001</v>
      </c>
      <c r="P22" s="320">
        <f t="shared" si="3"/>
        <v>0.54700000000000004</v>
      </c>
      <c r="Q22" s="320">
        <f t="shared" si="4"/>
        <v>0.55200000000000005</v>
      </c>
      <c r="R22" s="320">
        <f t="shared" si="5"/>
        <v>0.54600000000000004</v>
      </c>
      <c r="S22" s="321">
        <f t="shared" si="6"/>
        <v>0.55300000000000005</v>
      </c>
      <c r="T22" s="290"/>
      <c r="U22" s="322">
        <v>0.48299999999999998</v>
      </c>
      <c r="V22" s="320">
        <v>0.51300000000000001</v>
      </c>
      <c r="W22" s="320">
        <v>0.52200000000000002</v>
      </c>
      <c r="X22" s="320">
        <v>0.54400000000000004</v>
      </c>
      <c r="Y22" s="320">
        <v>0.54300000000000004</v>
      </c>
      <c r="Z22" s="320">
        <v>0.51500000000000001</v>
      </c>
      <c r="AA22" s="320">
        <v>0.49099999999999999</v>
      </c>
      <c r="AB22" s="320">
        <v>0.64700000000000002</v>
      </c>
      <c r="AC22" s="320">
        <v>0.92100000000000004</v>
      </c>
      <c r="AD22" s="320">
        <f t="shared" si="7"/>
        <v>0.64700000000000002</v>
      </c>
      <c r="AE22" s="320">
        <f t="shared" si="8"/>
        <v>0.49099999999999999</v>
      </c>
      <c r="AF22" s="320">
        <f t="shared" si="9"/>
        <v>0.51500000000000001</v>
      </c>
      <c r="AG22" s="320">
        <f t="shared" si="10"/>
        <v>0.54300000000000004</v>
      </c>
      <c r="AH22" s="320">
        <f t="shared" si="11"/>
        <v>0.54400000000000004</v>
      </c>
      <c r="AI22" s="320">
        <f t="shared" si="12"/>
        <v>0.52200000000000002</v>
      </c>
      <c r="AJ22" s="321">
        <f t="shared" si="13"/>
        <v>0.51300000000000001</v>
      </c>
      <c r="AK22" s="290"/>
      <c r="AL22" s="322">
        <v>0.432</v>
      </c>
      <c r="AM22" s="320">
        <v>0.47799999999999998</v>
      </c>
      <c r="AN22" s="320">
        <v>0.50600000000000001</v>
      </c>
      <c r="AO22" s="320">
        <v>0.53400000000000003</v>
      </c>
      <c r="AP22" s="320">
        <v>0.53600000000000003</v>
      </c>
      <c r="AQ22" s="320">
        <v>0.51100000000000001</v>
      </c>
      <c r="AR22" s="320">
        <v>0.498</v>
      </c>
      <c r="AS22" s="320">
        <v>0.68500000000000005</v>
      </c>
      <c r="AT22" s="320">
        <v>0.98399999999999999</v>
      </c>
      <c r="AU22" s="320">
        <f t="shared" si="14"/>
        <v>0.68500000000000005</v>
      </c>
      <c r="AV22" s="320">
        <f t="shared" si="15"/>
        <v>0.498</v>
      </c>
      <c r="AW22" s="320">
        <f t="shared" si="16"/>
        <v>0.51100000000000001</v>
      </c>
      <c r="AX22" s="320">
        <f t="shared" si="17"/>
        <v>0.53600000000000003</v>
      </c>
      <c r="AY22" s="320">
        <f t="shared" si="18"/>
        <v>0.53400000000000003</v>
      </c>
      <c r="AZ22" s="320">
        <f t="shared" si="19"/>
        <v>0.50600000000000001</v>
      </c>
      <c r="BA22" s="321">
        <f t="shared" si="20"/>
        <v>0.47799999999999998</v>
      </c>
      <c r="BB22" s="290"/>
      <c r="BC22" s="322">
        <v>0.52200000000000002</v>
      </c>
      <c r="BD22" s="320">
        <v>0.502</v>
      </c>
      <c r="BE22" s="320">
        <v>0.505</v>
      </c>
      <c r="BF22" s="320">
        <v>0.52700000000000002</v>
      </c>
      <c r="BG22" s="320">
        <v>0.53300000000000003</v>
      </c>
      <c r="BH22" s="320">
        <v>0.50700000000000001</v>
      </c>
      <c r="BI22" s="320">
        <v>0.47199999999999998</v>
      </c>
      <c r="BJ22" s="320">
        <v>0.50800000000000001</v>
      </c>
      <c r="BK22" s="320">
        <v>0.64400000000000002</v>
      </c>
      <c r="BL22" s="320">
        <f t="shared" si="21"/>
        <v>0.50800000000000001</v>
      </c>
      <c r="BM22" s="320">
        <f t="shared" si="22"/>
        <v>0.47199999999999998</v>
      </c>
      <c r="BN22" s="320">
        <f t="shared" si="23"/>
        <v>0.50700000000000001</v>
      </c>
      <c r="BO22" s="320">
        <f t="shared" si="24"/>
        <v>0.53300000000000003</v>
      </c>
      <c r="BP22" s="320">
        <f t="shared" si="25"/>
        <v>0.52700000000000002</v>
      </c>
      <c r="BQ22" s="320">
        <f t="shared" si="26"/>
        <v>0.505</v>
      </c>
      <c r="BR22" s="321">
        <f t="shared" si="27"/>
        <v>0.502</v>
      </c>
      <c r="BS22" s="290"/>
    </row>
    <row r="23" spans="1:71" x14ac:dyDescent="0.25">
      <c r="A23" s="290"/>
      <c r="B23" s="686"/>
      <c r="C23" s="319">
        <v>0.85</v>
      </c>
      <c r="D23" s="320">
        <v>0.57699999999999996</v>
      </c>
      <c r="E23" s="320">
        <v>0.54400000000000004</v>
      </c>
      <c r="F23" s="320">
        <v>0.53500000000000003</v>
      </c>
      <c r="G23" s="320">
        <v>0.53400000000000003</v>
      </c>
      <c r="H23" s="320">
        <v>0.52900000000000003</v>
      </c>
      <c r="I23" s="320">
        <v>0.499</v>
      </c>
      <c r="J23" s="320">
        <v>0.46100000000000002</v>
      </c>
      <c r="K23" s="320">
        <v>0.55300000000000005</v>
      </c>
      <c r="L23" s="320">
        <v>0.79700000000000004</v>
      </c>
      <c r="M23" s="320">
        <f t="shared" si="0"/>
        <v>0.55300000000000005</v>
      </c>
      <c r="N23" s="320">
        <f t="shared" si="1"/>
        <v>0.46100000000000002</v>
      </c>
      <c r="O23" s="320">
        <f t="shared" si="2"/>
        <v>0.499</v>
      </c>
      <c r="P23" s="320">
        <f t="shared" si="3"/>
        <v>0.52900000000000003</v>
      </c>
      <c r="Q23" s="320">
        <f t="shared" si="4"/>
        <v>0.53400000000000003</v>
      </c>
      <c r="R23" s="320">
        <f t="shared" si="5"/>
        <v>0.53500000000000003</v>
      </c>
      <c r="S23" s="321">
        <f t="shared" si="6"/>
        <v>0.54400000000000004</v>
      </c>
      <c r="T23" s="290"/>
      <c r="U23" s="322">
        <v>0.47699999999999998</v>
      </c>
      <c r="V23" s="320">
        <v>0.503</v>
      </c>
      <c r="W23" s="320">
        <v>0.51100000000000001</v>
      </c>
      <c r="X23" s="320">
        <v>0.52600000000000002</v>
      </c>
      <c r="Y23" s="320">
        <v>0.52600000000000002</v>
      </c>
      <c r="Z23" s="320">
        <v>0.501</v>
      </c>
      <c r="AA23" s="320">
        <v>0.48399999999999999</v>
      </c>
      <c r="AB23" s="320">
        <v>0.64700000000000002</v>
      </c>
      <c r="AC23" s="320">
        <v>0.92100000000000004</v>
      </c>
      <c r="AD23" s="320">
        <f t="shared" si="7"/>
        <v>0.64700000000000002</v>
      </c>
      <c r="AE23" s="320">
        <f t="shared" si="8"/>
        <v>0.48399999999999999</v>
      </c>
      <c r="AF23" s="320">
        <f t="shared" si="9"/>
        <v>0.501</v>
      </c>
      <c r="AG23" s="320">
        <f t="shared" si="10"/>
        <v>0.52600000000000002</v>
      </c>
      <c r="AH23" s="320">
        <f t="shared" si="11"/>
        <v>0.52600000000000002</v>
      </c>
      <c r="AI23" s="320">
        <f t="shared" si="12"/>
        <v>0.51100000000000001</v>
      </c>
      <c r="AJ23" s="321">
        <f t="shared" si="13"/>
        <v>0.503</v>
      </c>
      <c r="AK23" s="290"/>
      <c r="AL23" s="322">
        <v>0.42599999999999999</v>
      </c>
      <c r="AM23" s="320">
        <v>0.46899999999999997</v>
      </c>
      <c r="AN23" s="320">
        <v>0.49199999999999999</v>
      </c>
      <c r="AO23" s="320">
        <v>0.51700000000000002</v>
      </c>
      <c r="AP23" s="320">
        <v>0.51900000000000002</v>
      </c>
      <c r="AQ23" s="320">
        <v>0.497</v>
      </c>
      <c r="AR23" s="320">
        <v>0.49</v>
      </c>
      <c r="AS23" s="320">
        <v>0.68500000000000005</v>
      </c>
      <c r="AT23" s="320">
        <v>0.98399999999999999</v>
      </c>
      <c r="AU23" s="320">
        <f t="shared" si="14"/>
        <v>0.68500000000000005</v>
      </c>
      <c r="AV23" s="320">
        <f t="shared" si="15"/>
        <v>0.49</v>
      </c>
      <c r="AW23" s="320">
        <f t="shared" si="16"/>
        <v>0.497</v>
      </c>
      <c r="AX23" s="320">
        <f t="shared" si="17"/>
        <v>0.51900000000000002</v>
      </c>
      <c r="AY23" s="320">
        <f t="shared" si="18"/>
        <v>0.51700000000000002</v>
      </c>
      <c r="AZ23" s="320">
        <f t="shared" si="19"/>
        <v>0.49199999999999999</v>
      </c>
      <c r="BA23" s="321">
        <f t="shared" si="20"/>
        <v>0.46899999999999997</v>
      </c>
      <c r="BB23" s="290"/>
      <c r="BC23" s="322">
        <v>0.51800000000000002</v>
      </c>
      <c r="BD23" s="320">
        <v>0.49399999999999999</v>
      </c>
      <c r="BE23" s="320">
        <v>0.49199999999999999</v>
      </c>
      <c r="BF23" s="320">
        <v>0.50900000000000001</v>
      </c>
      <c r="BG23" s="320">
        <v>0.51600000000000001</v>
      </c>
      <c r="BH23" s="320">
        <v>0.49099999999999999</v>
      </c>
      <c r="BI23" s="320">
        <v>0.45900000000000002</v>
      </c>
      <c r="BJ23" s="320">
        <v>0.503</v>
      </c>
      <c r="BK23" s="320">
        <v>0.64400000000000002</v>
      </c>
      <c r="BL23" s="320">
        <f t="shared" si="21"/>
        <v>0.503</v>
      </c>
      <c r="BM23" s="320">
        <f t="shared" si="22"/>
        <v>0.45900000000000002</v>
      </c>
      <c r="BN23" s="320">
        <f t="shared" si="23"/>
        <v>0.49099999999999999</v>
      </c>
      <c r="BO23" s="320">
        <f t="shared" si="24"/>
        <v>0.51600000000000001</v>
      </c>
      <c r="BP23" s="320">
        <f t="shared" si="25"/>
        <v>0.50900000000000001</v>
      </c>
      <c r="BQ23" s="320">
        <f t="shared" si="26"/>
        <v>0.49199999999999999</v>
      </c>
      <c r="BR23" s="321">
        <f t="shared" si="27"/>
        <v>0.49399999999999999</v>
      </c>
      <c r="BS23" s="290"/>
    </row>
    <row r="24" spans="1:71" x14ac:dyDescent="0.25">
      <c r="A24" s="290"/>
      <c r="B24" s="686"/>
      <c r="C24" s="319">
        <v>0.9</v>
      </c>
      <c r="D24" s="320">
        <v>0.57499999999999996</v>
      </c>
      <c r="E24" s="320">
        <v>0.53800000000000003</v>
      </c>
      <c r="F24" s="320">
        <v>0.52400000000000002</v>
      </c>
      <c r="G24" s="320">
        <v>0.52200000000000002</v>
      </c>
      <c r="H24" s="320">
        <v>0.51400000000000001</v>
      </c>
      <c r="I24" s="320">
        <v>0.48599999999999999</v>
      </c>
      <c r="J24" s="320">
        <v>0.45400000000000001</v>
      </c>
      <c r="K24" s="320">
        <v>0.55300000000000005</v>
      </c>
      <c r="L24" s="320">
        <v>0.79700000000000004</v>
      </c>
      <c r="M24" s="320">
        <f t="shared" si="0"/>
        <v>0.55300000000000005</v>
      </c>
      <c r="N24" s="320">
        <f t="shared" si="1"/>
        <v>0.45400000000000001</v>
      </c>
      <c r="O24" s="320">
        <f t="shared" si="2"/>
        <v>0.48599999999999999</v>
      </c>
      <c r="P24" s="320">
        <f t="shared" si="3"/>
        <v>0.51400000000000001</v>
      </c>
      <c r="Q24" s="320">
        <f t="shared" si="4"/>
        <v>0.52200000000000002</v>
      </c>
      <c r="R24" s="320">
        <f t="shared" si="5"/>
        <v>0.52400000000000002</v>
      </c>
      <c r="S24" s="321">
        <f t="shared" si="6"/>
        <v>0.53800000000000003</v>
      </c>
      <c r="T24" s="290"/>
      <c r="U24" s="322">
        <v>0.47399999999999998</v>
      </c>
      <c r="V24" s="320">
        <v>0.49299999999999999</v>
      </c>
      <c r="W24" s="320">
        <v>0.501</v>
      </c>
      <c r="X24" s="320">
        <v>0.51</v>
      </c>
      <c r="Y24" s="320">
        <v>0.50900000000000001</v>
      </c>
      <c r="Z24" s="320">
        <v>0.49</v>
      </c>
      <c r="AA24" s="320">
        <v>0.47599999999999998</v>
      </c>
      <c r="AB24" s="320">
        <v>0.64700000000000002</v>
      </c>
      <c r="AC24" s="320">
        <v>0.92100000000000004</v>
      </c>
      <c r="AD24" s="320">
        <f t="shared" si="7"/>
        <v>0.64700000000000002</v>
      </c>
      <c r="AE24" s="320">
        <f t="shared" si="8"/>
        <v>0.47599999999999998</v>
      </c>
      <c r="AF24" s="320">
        <f t="shared" si="9"/>
        <v>0.49</v>
      </c>
      <c r="AG24" s="320">
        <f t="shared" si="10"/>
        <v>0.50900000000000001</v>
      </c>
      <c r="AH24" s="320">
        <f t="shared" si="11"/>
        <v>0.51</v>
      </c>
      <c r="AI24" s="320">
        <f t="shared" si="12"/>
        <v>0.501</v>
      </c>
      <c r="AJ24" s="321">
        <f t="shared" si="13"/>
        <v>0.49299999999999999</v>
      </c>
      <c r="AK24" s="290"/>
      <c r="AL24" s="322">
        <v>0.42099999999999999</v>
      </c>
      <c r="AM24" s="320">
        <v>0.46100000000000002</v>
      </c>
      <c r="AN24" s="320">
        <v>0.48099999999999998</v>
      </c>
      <c r="AO24" s="320">
        <v>0.5</v>
      </c>
      <c r="AP24" s="320">
        <v>0.501</v>
      </c>
      <c r="AQ24" s="320">
        <v>0.48599999999999999</v>
      </c>
      <c r="AR24" s="320">
        <v>0.48299999999999998</v>
      </c>
      <c r="AS24" s="320">
        <v>0.68500000000000005</v>
      </c>
      <c r="AT24" s="320">
        <v>0.98399999999999999</v>
      </c>
      <c r="AU24" s="320">
        <f t="shared" si="14"/>
        <v>0.68500000000000005</v>
      </c>
      <c r="AV24" s="320">
        <f t="shared" si="15"/>
        <v>0.48299999999999998</v>
      </c>
      <c r="AW24" s="320">
        <f t="shared" si="16"/>
        <v>0.48599999999999999</v>
      </c>
      <c r="AX24" s="320">
        <f t="shared" si="17"/>
        <v>0.501</v>
      </c>
      <c r="AY24" s="320">
        <f t="shared" si="18"/>
        <v>0.5</v>
      </c>
      <c r="AZ24" s="320">
        <f t="shared" si="19"/>
        <v>0.48099999999999998</v>
      </c>
      <c r="BA24" s="321">
        <f t="shared" si="20"/>
        <v>0.46100000000000002</v>
      </c>
      <c r="BB24" s="290"/>
      <c r="BC24" s="322">
        <v>0.51400000000000001</v>
      </c>
      <c r="BD24" s="320">
        <v>0.48599999999999999</v>
      </c>
      <c r="BE24" s="320">
        <v>0.48099999999999998</v>
      </c>
      <c r="BF24" s="320">
        <v>0.49299999999999999</v>
      </c>
      <c r="BG24" s="320">
        <v>0.499</v>
      </c>
      <c r="BH24" s="320">
        <v>0.47799999999999998</v>
      </c>
      <c r="BI24" s="320">
        <v>0.45</v>
      </c>
      <c r="BJ24" s="320">
        <v>0.501</v>
      </c>
      <c r="BK24" s="320">
        <v>0.64400000000000002</v>
      </c>
      <c r="BL24" s="320">
        <f t="shared" si="21"/>
        <v>0.501</v>
      </c>
      <c r="BM24" s="320">
        <f t="shared" si="22"/>
        <v>0.45</v>
      </c>
      <c r="BN24" s="320">
        <f t="shared" si="23"/>
        <v>0.47799999999999998</v>
      </c>
      <c r="BO24" s="320">
        <f t="shared" si="24"/>
        <v>0.499</v>
      </c>
      <c r="BP24" s="320">
        <f t="shared" si="25"/>
        <v>0.49299999999999999</v>
      </c>
      <c r="BQ24" s="320">
        <f t="shared" si="26"/>
        <v>0.48099999999999998</v>
      </c>
      <c r="BR24" s="321">
        <f t="shared" si="27"/>
        <v>0.48599999999999999</v>
      </c>
      <c r="BS24" s="290"/>
    </row>
    <row r="25" spans="1:71" x14ac:dyDescent="0.25">
      <c r="A25" s="290"/>
      <c r="B25" s="686"/>
      <c r="C25" s="319">
        <v>0.95</v>
      </c>
      <c r="D25" s="320">
        <v>0.57399999999999995</v>
      </c>
      <c r="E25" s="320">
        <v>0.53200000000000003</v>
      </c>
      <c r="F25" s="320">
        <v>0.51300000000000001</v>
      </c>
      <c r="G25" s="320">
        <v>0.51300000000000001</v>
      </c>
      <c r="H25" s="320">
        <v>0.502</v>
      </c>
      <c r="I25" s="320">
        <v>0.47499999999999998</v>
      </c>
      <c r="J25" s="320">
        <v>0.44700000000000001</v>
      </c>
      <c r="K25" s="320">
        <v>0.55300000000000005</v>
      </c>
      <c r="L25" s="320">
        <v>0.79700000000000004</v>
      </c>
      <c r="M25" s="320">
        <f t="shared" si="0"/>
        <v>0.55300000000000005</v>
      </c>
      <c r="N25" s="320">
        <f t="shared" si="1"/>
        <v>0.44700000000000001</v>
      </c>
      <c r="O25" s="320">
        <f t="shared" si="2"/>
        <v>0.47499999999999998</v>
      </c>
      <c r="P25" s="320">
        <f t="shared" si="3"/>
        <v>0.502</v>
      </c>
      <c r="Q25" s="320">
        <f t="shared" si="4"/>
        <v>0.51300000000000001</v>
      </c>
      <c r="R25" s="320">
        <f t="shared" si="5"/>
        <v>0.51300000000000001</v>
      </c>
      <c r="S25" s="321">
        <f t="shared" si="6"/>
        <v>0.53200000000000003</v>
      </c>
      <c r="T25" s="290"/>
      <c r="U25" s="322">
        <v>0.47099999999999997</v>
      </c>
      <c r="V25" s="320">
        <v>0.48499999999999999</v>
      </c>
      <c r="W25" s="320">
        <v>0.49099999999999999</v>
      </c>
      <c r="X25" s="320">
        <v>0.499</v>
      </c>
      <c r="Y25" s="320">
        <v>0.497</v>
      </c>
      <c r="Z25" s="320">
        <v>0.48</v>
      </c>
      <c r="AA25" s="320">
        <v>0.46899999999999997</v>
      </c>
      <c r="AB25" s="320">
        <v>0.64700000000000002</v>
      </c>
      <c r="AC25" s="320">
        <v>0.92100000000000004</v>
      </c>
      <c r="AD25" s="320">
        <f t="shared" si="7"/>
        <v>0.64700000000000002</v>
      </c>
      <c r="AE25" s="320">
        <f t="shared" si="8"/>
        <v>0.46899999999999997</v>
      </c>
      <c r="AF25" s="320">
        <f t="shared" si="9"/>
        <v>0.48</v>
      </c>
      <c r="AG25" s="320">
        <f t="shared" si="10"/>
        <v>0.497</v>
      </c>
      <c r="AH25" s="320">
        <f t="shared" si="11"/>
        <v>0.499</v>
      </c>
      <c r="AI25" s="320">
        <f t="shared" si="12"/>
        <v>0.49099999999999999</v>
      </c>
      <c r="AJ25" s="321">
        <f t="shared" si="13"/>
        <v>0.48499999999999999</v>
      </c>
      <c r="AK25" s="290"/>
      <c r="AL25" s="322">
        <v>0.41799999999999998</v>
      </c>
      <c r="AM25" s="320">
        <v>0.45200000000000001</v>
      </c>
      <c r="AN25" s="320">
        <v>0.47199999999999998</v>
      </c>
      <c r="AO25" s="320">
        <v>0.48499999999999999</v>
      </c>
      <c r="AP25" s="320">
        <v>0.48799999999999999</v>
      </c>
      <c r="AQ25" s="320">
        <v>0.47599999999999998</v>
      </c>
      <c r="AR25" s="320">
        <v>0.47499999999999998</v>
      </c>
      <c r="AS25" s="320">
        <v>0.68500000000000005</v>
      </c>
      <c r="AT25" s="320">
        <v>0.98399999999999999</v>
      </c>
      <c r="AU25" s="320">
        <f t="shared" si="14"/>
        <v>0.68500000000000005</v>
      </c>
      <c r="AV25" s="320">
        <f t="shared" si="15"/>
        <v>0.47499999999999998</v>
      </c>
      <c r="AW25" s="320">
        <f t="shared" si="16"/>
        <v>0.47599999999999998</v>
      </c>
      <c r="AX25" s="320">
        <f t="shared" si="17"/>
        <v>0.48799999999999999</v>
      </c>
      <c r="AY25" s="320">
        <f t="shared" si="18"/>
        <v>0.48499999999999999</v>
      </c>
      <c r="AZ25" s="320">
        <f t="shared" si="19"/>
        <v>0.47199999999999998</v>
      </c>
      <c r="BA25" s="321">
        <f t="shared" si="20"/>
        <v>0.45200000000000001</v>
      </c>
      <c r="BB25" s="290"/>
      <c r="BC25" s="322">
        <v>0.51100000000000001</v>
      </c>
      <c r="BD25" s="320">
        <v>0.47899999999999998</v>
      </c>
      <c r="BE25" s="320">
        <v>0.47099999999999997</v>
      </c>
      <c r="BF25" s="320">
        <v>0.48</v>
      </c>
      <c r="BG25" s="320">
        <v>0.48299999999999998</v>
      </c>
      <c r="BH25" s="320">
        <v>0.46600000000000003</v>
      </c>
      <c r="BI25" s="320">
        <v>0.441</v>
      </c>
      <c r="BJ25" s="320">
        <v>0.499</v>
      </c>
      <c r="BK25" s="320">
        <v>0.64400000000000002</v>
      </c>
      <c r="BL25" s="320">
        <f t="shared" si="21"/>
        <v>0.499</v>
      </c>
      <c r="BM25" s="320">
        <f t="shared" si="22"/>
        <v>0.441</v>
      </c>
      <c r="BN25" s="320">
        <f t="shared" si="23"/>
        <v>0.46600000000000003</v>
      </c>
      <c r="BO25" s="320">
        <f t="shared" si="24"/>
        <v>0.48299999999999998</v>
      </c>
      <c r="BP25" s="320">
        <f t="shared" si="25"/>
        <v>0.48</v>
      </c>
      <c r="BQ25" s="320">
        <f t="shared" si="26"/>
        <v>0.47099999999999997</v>
      </c>
      <c r="BR25" s="321">
        <f t="shared" si="27"/>
        <v>0.47899999999999998</v>
      </c>
      <c r="BS25" s="290"/>
    </row>
    <row r="26" spans="1:71" x14ac:dyDescent="0.25">
      <c r="A26" s="290"/>
      <c r="B26" s="686"/>
      <c r="C26" s="319">
        <v>1</v>
      </c>
      <c r="D26" s="320">
        <v>0.57199999999999995</v>
      </c>
      <c r="E26" s="320">
        <v>0.52700000000000002</v>
      </c>
      <c r="F26" s="320">
        <v>0.502</v>
      </c>
      <c r="G26" s="320">
        <v>0.503</v>
      </c>
      <c r="H26" s="320">
        <v>0.49199999999999999</v>
      </c>
      <c r="I26" s="320">
        <v>0.46500000000000002</v>
      </c>
      <c r="J26" s="320">
        <v>0.439</v>
      </c>
      <c r="K26" s="320">
        <v>0.55300000000000005</v>
      </c>
      <c r="L26" s="320">
        <v>0.79700000000000004</v>
      </c>
      <c r="M26" s="320">
        <f t="shared" si="0"/>
        <v>0.55300000000000005</v>
      </c>
      <c r="N26" s="320">
        <f t="shared" si="1"/>
        <v>0.439</v>
      </c>
      <c r="O26" s="320">
        <f t="shared" si="2"/>
        <v>0.46500000000000002</v>
      </c>
      <c r="P26" s="320">
        <f t="shared" si="3"/>
        <v>0.49199999999999999</v>
      </c>
      <c r="Q26" s="320">
        <f t="shared" si="4"/>
        <v>0.503</v>
      </c>
      <c r="R26" s="320">
        <f t="shared" si="5"/>
        <v>0.502</v>
      </c>
      <c r="S26" s="321">
        <f t="shared" si="6"/>
        <v>0.52700000000000002</v>
      </c>
      <c r="T26" s="290"/>
      <c r="U26" s="322">
        <v>0.47</v>
      </c>
      <c r="V26" s="320">
        <v>0.47899999999999998</v>
      </c>
      <c r="W26" s="320">
        <v>0.48099999999999998</v>
      </c>
      <c r="X26" s="320">
        <v>0.49</v>
      </c>
      <c r="Y26" s="320">
        <v>0.48799999999999999</v>
      </c>
      <c r="Z26" s="320">
        <v>0.47</v>
      </c>
      <c r="AA26" s="320">
        <v>0.46100000000000002</v>
      </c>
      <c r="AB26" s="320">
        <v>0.64700000000000002</v>
      </c>
      <c r="AC26" s="320">
        <v>0.92100000000000004</v>
      </c>
      <c r="AD26" s="320">
        <f t="shared" si="7"/>
        <v>0.64700000000000002</v>
      </c>
      <c r="AE26" s="320">
        <f t="shared" si="8"/>
        <v>0.46100000000000002</v>
      </c>
      <c r="AF26" s="320">
        <f t="shared" si="9"/>
        <v>0.47</v>
      </c>
      <c r="AG26" s="320">
        <f t="shared" si="10"/>
        <v>0.48799999999999999</v>
      </c>
      <c r="AH26" s="320">
        <f t="shared" si="11"/>
        <v>0.49</v>
      </c>
      <c r="AI26" s="320">
        <f t="shared" si="12"/>
        <v>0.48099999999999998</v>
      </c>
      <c r="AJ26" s="321">
        <f t="shared" si="13"/>
        <v>0.47899999999999998</v>
      </c>
      <c r="AK26" s="290"/>
      <c r="AL26" s="322">
        <v>0.41499999999999998</v>
      </c>
      <c r="AM26" s="320">
        <v>0.44400000000000001</v>
      </c>
      <c r="AN26" s="320">
        <v>0.46300000000000002</v>
      </c>
      <c r="AO26" s="320">
        <v>0.47599999999999998</v>
      </c>
      <c r="AP26" s="320">
        <v>0.47899999999999998</v>
      </c>
      <c r="AQ26" s="320">
        <v>0.46600000000000003</v>
      </c>
      <c r="AR26" s="320">
        <v>0.46700000000000003</v>
      </c>
      <c r="AS26" s="320">
        <v>0.68500000000000005</v>
      </c>
      <c r="AT26" s="320">
        <v>0.98399999999999999</v>
      </c>
      <c r="AU26" s="320">
        <f t="shared" si="14"/>
        <v>0.68500000000000005</v>
      </c>
      <c r="AV26" s="320">
        <f t="shared" si="15"/>
        <v>0.46700000000000003</v>
      </c>
      <c r="AW26" s="320">
        <f t="shared" si="16"/>
        <v>0.46600000000000003</v>
      </c>
      <c r="AX26" s="320">
        <f t="shared" si="17"/>
        <v>0.47899999999999998</v>
      </c>
      <c r="AY26" s="320">
        <f t="shared" si="18"/>
        <v>0.47599999999999998</v>
      </c>
      <c r="AZ26" s="320">
        <f t="shared" si="19"/>
        <v>0.46300000000000002</v>
      </c>
      <c r="BA26" s="321">
        <f t="shared" si="20"/>
        <v>0.44400000000000001</v>
      </c>
      <c r="BB26" s="290"/>
      <c r="BC26" s="322">
        <v>0.51</v>
      </c>
      <c r="BD26" s="320">
        <v>0.47199999999999998</v>
      </c>
      <c r="BE26" s="320">
        <v>0.46100000000000002</v>
      </c>
      <c r="BF26" s="320">
        <v>0.47</v>
      </c>
      <c r="BG26" s="320">
        <v>0.47099999999999997</v>
      </c>
      <c r="BH26" s="320">
        <v>0.45400000000000001</v>
      </c>
      <c r="BI26" s="320">
        <v>0.433</v>
      </c>
      <c r="BJ26" s="320">
        <v>0.498</v>
      </c>
      <c r="BK26" s="320">
        <v>0.64400000000000002</v>
      </c>
      <c r="BL26" s="320">
        <f t="shared" si="21"/>
        <v>0.498</v>
      </c>
      <c r="BM26" s="320">
        <f t="shared" si="22"/>
        <v>0.433</v>
      </c>
      <c r="BN26" s="320">
        <f t="shared" si="23"/>
        <v>0.45400000000000001</v>
      </c>
      <c r="BO26" s="320">
        <f t="shared" si="24"/>
        <v>0.47099999999999997</v>
      </c>
      <c r="BP26" s="320">
        <f t="shared" si="25"/>
        <v>0.47</v>
      </c>
      <c r="BQ26" s="320">
        <f t="shared" si="26"/>
        <v>0.46100000000000002</v>
      </c>
      <c r="BR26" s="321">
        <f t="shared" si="27"/>
        <v>0.47199999999999998</v>
      </c>
      <c r="BS26" s="290"/>
    </row>
    <row r="27" spans="1:71" x14ac:dyDescent="0.25">
      <c r="A27" s="290"/>
      <c r="B27" s="686"/>
      <c r="C27" s="319">
        <v>1.05</v>
      </c>
      <c r="D27" s="320">
        <v>0.57099999999999995</v>
      </c>
      <c r="E27" s="320">
        <v>0.52200000000000002</v>
      </c>
      <c r="F27" s="320">
        <v>0.49099999999999999</v>
      </c>
      <c r="G27" s="320">
        <v>0.49399999999999999</v>
      </c>
      <c r="H27" s="320">
        <v>0.48299999999999998</v>
      </c>
      <c r="I27" s="320">
        <v>0.45500000000000002</v>
      </c>
      <c r="J27" s="320">
        <v>0.432</v>
      </c>
      <c r="K27" s="320">
        <v>0.55300000000000005</v>
      </c>
      <c r="L27" s="320">
        <v>0.79700000000000004</v>
      </c>
      <c r="M27" s="320">
        <f t="shared" si="0"/>
        <v>0.55300000000000005</v>
      </c>
      <c r="N27" s="320">
        <f t="shared" si="1"/>
        <v>0.432</v>
      </c>
      <c r="O27" s="320">
        <f t="shared" si="2"/>
        <v>0.45500000000000002</v>
      </c>
      <c r="P27" s="320">
        <f t="shared" si="3"/>
        <v>0.48299999999999998</v>
      </c>
      <c r="Q27" s="320">
        <f t="shared" si="4"/>
        <v>0.49399999999999999</v>
      </c>
      <c r="R27" s="320">
        <f t="shared" si="5"/>
        <v>0.49099999999999999</v>
      </c>
      <c r="S27" s="321">
        <f t="shared" si="6"/>
        <v>0.52200000000000002</v>
      </c>
      <c r="T27" s="290"/>
      <c r="U27" s="322">
        <v>0.46899999999999997</v>
      </c>
      <c r="V27" s="320">
        <v>0.47499999999999998</v>
      </c>
      <c r="W27" s="320">
        <v>0.47199999999999998</v>
      </c>
      <c r="X27" s="320">
        <v>0.48199999999999998</v>
      </c>
      <c r="Y27" s="320">
        <v>0.47899999999999998</v>
      </c>
      <c r="Z27" s="320">
        <v>0.45900000000000002</v>
      </c>
      <c r="AA27" s="320">
        <v>0.45500000000000002</v>
      </c>
      <c r="AB27" s="320">
        <v>0.64700000000000002</v>
      </c>
      <c r="AC27" s="320">
        <v>0.92100000000000004</v>
      </c>
      <c r="AD27" s="320">
        <f t="shared" si="7"/>
        <v>0.64700000000000002</v>
      </c>
      <c r="AE27" s="320">
        <f t="shared" si="8"/>
        <v>0.45500000000000002</v>
      </c>
      <c r="AF27" s="320">
        <f t="shared" si="9"/>
        <v>0.45900000000000002</v>
      </c>
      <c r="AG27" s="320">
        <f t="shared" si="10"/>
        <v>0.47899999999999998</v>
      </c>
      <c r="AH27" s="320">
        <f t="shared" si="11"/>
        <v>0.48199999999999998</v>
      </c>
      <c r="AI27" s="320">
        <f t="shared" si="12"/>
        <v>0.47199999999999998</v>
      </c>
      <c r="AJ27" s="321">
        <f t="shared" si="13"/>
        <v>0.47499999999999998</v>
      </c>
      <c r="AK27" s="290"/>
      <c r="AL27" s="322">
        <v>0.41199999999999998</v>
      </c>
      <c r="AM27" s="320">
        <v>0.438</v>
      </c>
      <c r="AN27" s="320">
        <v>0.45300000000000001</v>
      </c>
      <c r="AO27" s="320">
        <v>0.46800000000000003</v>
      </c>
      <c r="AP27" s="320">
        <v>0.47</v>
      </c>
      <c r="AQ27" s="320">
        <v>0.45600000000000002</v>
      </c>
      <c r="AR27" s="320">
        <v>0.46100000000000002</v>
      </c>
      <c r="AS27" s="320">
        <v>0.68500000000000005</v>
      </c>
      <c r="AT27" s="320">
        <v>0.98399999999999999</v>
      </c>
      <c r="AU27" s="320">
        <f t="shared" si="14"/>
        <v>0.68500000000000005</v>
      </c>
      <c r="AV27" s="320">
        <f t="shared" si="15"/>
        <v>0.46100000000000002</v>
      </c>
      <c r="AW27" s="320">
        <f t="shared" si="16"/>
        <v>0.45600000000000002</v>
      </c>
      <c r="AX27" s="320">
        <f t="shared" si="17"/>
        <v>0.47</v>
      </c>
      <c r="AY27" s="320">
        <f t="shared" si="18"/>
        <v>0.46800000000000003</v>
      </c>
      <c r="AZ27" s="320">
        <f t="shared" si="19"/>
        <v>0.45300000000000001</v>
      </c>
      <c r="BA27" s="321">
        <f t="shared" si="20"/>
        <v>0.438</v>
      </c>
      <c r="BB27" s="290"/>
      <c r="BC27" s="322">
        <v>0.51</v>
      </c>
      <c r="BD27" s="320">
        <v>0.46600000000000003</v>
      </c>
      <c r="BE27" s="320">
        <v>0.45</v>
      </c>
      <c r="BF27" s="320">
        <v>0.46200000000000002</v>
      </c>
      <c r="BG27" s="320">
        <v>0.46100000000000002</v>
      </c>
      <c r="BH27" s="320">
        <v>0.44400000000000001</v>
      </c>
      <c r="BI27" s="320">
        <v>0.42599999999999999</v>
      </c>
      <c r="BJ27" s="320">
        <v>0.496</v>
      </c>
      <c r="BK27" s="320">
        <v>0.64400000000000002</v>
      </c>
      <c r="BL27" s="320">
        <f t="shared" si="21"/>
        <v>0.496</v>
      </c>
      <c r="BM27" s="320">
        <f t="shared" si="22"/>
        <v>0.42599999999999999</v>
      </c>
      <c r="BN27" s="320">
        <f t="shared" si="23"/>
        <v>0.44400000000000001</v>
      </c>
      <c r="BO27" s="320">
        <f t="shared" si="24"/>
        <v>0.46100000000000002</v>
      </c>
      <c r="BP27" s="320">
        <f t="shared" si="25"/>
        <v>0.46200000000000002</v>
      </c>
      <c r="BQ27" s="320">
        <f t="shared" si="26"/>
        <v>0.45</v>
      </c>
      <c r="BR27" s="321">
        <f t="shared" si="27"/>
        <v>0.46600000000000003</v>
      </c>
      <c r="BS27" s="290"/>
    </row>
    <row r="28" spans="1:71" x14ac:dyDescent="0.25">
      <c r="A28" s="290"/>
      <c r="B28" s="686"/>
      <c r="C28" s="319">
        <v>1.1000000000000001</v>
      </c>
      <c r="D28" s="320">
        <v>0.56899999999999995</v>
      </c>
      <c r="E28" s="320">
        <v>0.51600000000000001</v>
      </c>
      <c r="F28" s="320">
        <v>0.48099999999999998</v>
      </c>
      <c r="G28" s="320">
        <v>0.48399999999999999</v>
      </c>
      <c r="H28" s="320">
        <v>0.47399999999999998</v>
      </c>
      <c r="I28" s="320">
        <v>0.44500000000000001</v>
      </c>
      <c r="J28" s="320">
        <v>0.42499999999999999</v>
      </c>
      <c r="K28" s="320">
        <v>0.55300000000000005</v>
      </c>
      <c r="L28" s="320">
        <v>0.79700000000000004</v>
      </c>
      <c r="M28" s="320">
        <f t="shared" si="0"/>
        <v>0.55300000000000005</v>
      </c>
      <c r="N28" s="320">
        <f t="shared" si="1"/>
        <v>0.42499999999999999</v>
      </c>
      <c r="O28" s="320">
        <f t="shared" si="2"/>
        <v>0.44500000000000001</v>
      </c>
      <c r="P28" s="320">
        <f t="shared" si="3"/>
        <v>0.47399999999999998</v>
      </c>
      <c r="Q28" s="320">
        <f t="shared" si="4"/>
        <v>0.48399999999999999</v>
      </c>
      <c r="R28" s="320">
        <f t="shared" si="5"/>
        <v>0.48099999999999998</v>
      </c>
      <c r="S28" s="321">
        <f t="shared" si="6"/>
        <v>0.51600000000000001</v>
      </c>
      <c r="T28" s="290"/>
      <c r="U28" s="322">
        <v>0.46899999999999997</v>
      </c>
      <c r="V28" s="320">
        <v>0.47099999999999997</v>
      </c>
      <c r="W28" s="320">
        <v>0.46200000000000002</v>
      </c>
      <c r="X28" s="320">
        <v>0.47299999999999998</v>
      </c>
      <c r="Y28" s="320">
        <v>0.47</v>
      </c>
      <c r="Z28" s="320">
        <v>0.44900000000000001</v>
      </c>
      <c r="AA28" s="320">
        <v>0.45</v>
      </c>
      <c r="AB28" s="320">
        <v>0.64700000000000002</v>
      </c>
      <c r="AC28" s="320">
        <v>0.92100000000000004</v>
      </c>
      <c r="AD28" s="320">
        <f t="shared" si="7"/>
        <v>0.64700000000000002</v>
      </c>
      <c r="AE28" s="320">
        <f t="shared" si="8"/>
        <v>0.45</v>
      </c>
      <c r="AF28" s="320">
        <f t="shared" si="9"/>
        <v>0.44900000000000001</v>
      </c>
      <c r="AG28" s="320">
        <f t="shared" si="10"/>
        <v>0.47</v>
      </c>
      <c r="AH28" s="320">
        <f t="shared" si="11"/>
        <v>0.47299999999999998</v>
      </c>
      <c r="AI28" s="320">
        <f t="shared" si="12"/>
        <v>0.46200000000000002</v>
      </c>
      <c r="AJ28" s="321">
        <f t="shared" si="13"/>
        <v>0.47099999999999997</v>
      </c>
      <c r="AK28" s="290"/>
      <c r="AL28" s="322">
        <v>0.41099999999999998</v>
      </c>
      <c r="AM28" s="320">
        <v>0.433</v>
      </c>
      <c r="AN28" s="320">
        <v>0.44400000000000001</v>
      </c>
      <c r="AO28" s="320">
        <v>0.45900000000000002</v>
      </c>
      <c r="AP28" s="320">
        <v>0.46200000000000002</v>
      </c>
      <c r="AQ28" s="320">
        <v>0.44500000000000001</v>
      </c>
      <c r="AR28" s="320">
        <v>0.45600000000000002</v>
      </c>
      <c r="AS28" s="320">
        <v>0.68500000000000005</v>
      </c>
      <c r="AT28" s="320">
        <v>0.98399999999999999</v>
      </c>
      <c r="AU28" s="320">
        <f t="shared" si="14"/>
        <v>0.68500000000000005</v>
      </c>
      <c r="AV28" s="320">
        <f t="shared" si="15"/>
        <v>0.45600000000000002</v>
      </c>
      <c r="AW28" s="320">
        <f t="shared" si="16"/>
        <v>0.44500000000000001</v>
      </c>
      <c r="AX28" s="320">
        <f t="shared" si="17"/>
        <v>0.46200000000000002</v>
      </c>
      <c r="AY28" s="320">
        <f t="shared" si="18"/>
        <v>0.45900000000000002</v>
      </c>
      <c r="AZ28" s="320">
        <f t="shared" si="19"/>
        <v>0.44400000000000001</v>
      </c>
      <c r="BA28" s="321">
        <f t="shared" si="20"/>
        <v>0.433</v>
      </c>
      <c r="BB28" s="290"/>
      <c r="BC28" s="322">
        <v>0.51</v>
      </c>
      <c r="BD28" s="320">
        <v>0.46200000000000002</v>
      </c>
      <c r="BE28" s="320">
        <v>0.44</v>
      </c>
      <c r="BF28" s="320">
        <v>0.45300000000000001</v>
      </c>
      <c r="BG28" s="320">
        <v>0.45300000000000001</v>
      </c>
      <c r="BH28" s="320">
        <v>0.435</v>
      </c>
      <c r="BI28" s="320">
        <v>0.42</v>
      </c>
      <c r="BJ28" s="320">
        <v>0.495</v>
      </c>
      <c r="BK28" s="320">
        <v>0.64400000000000002</v>
      </c>
      <c r="BL28" s="320">
        <f t="shared" si="21"/>
        <v>0.495</v>
      </c>
      <c r="BM28" s="320">
        <f t="shared" si="22"/>
        <v>0.42</v>
      </c>
      <c r="BN28" s="320">
        <f t="shared" si="23"/>
        <v>0.435</v>
      </c>
      <c r="BO28" s="320">
        <f t="shared" si="24"/>
        <v>0.45300000000000001</v>
      </c>
      <c r="BP28" s="320">
        <f t="shared" si="25"/>
        <v>0.45300000000000001</v>
      </c>
      <c r="BQ28" s="320">
        <f t="shared" si="26"/>
        <v>0.44</v>
      </c>
      <c r="BR28" s="321">
        <f t="shared" si="27"/>
        <v>0.46200000000000002</v>
      </c>
      <c r="BS28" s="290"/>
    </row>
    <row r="29" spans="1:71" x14ac:dyDescent="0.25">
      <c r="A29" s="290"/>
      <c r="B29" s="686"/>
      <c r="C29" s="319">
        <v>1.1499999999999999</v>
      </c>
      <c r="D29" s="320">
        <v>0.56799999999999995</v>
      </c>
      <c r="E29" s="320">
        <v>0.51100000000000001</v>
      </c>
      <c r="F29" s="320">
        <v>0.47</v>
      </c>
      <c r="G29" s="320">
        <v>0.47499999999999998</v>
      </c>
      <c r="H29" s="320">
        <v>0.46500000000000002</v>
      </c>
      <c r="I29" s="320">
        <v>0.435</v>
      </c>
      <c r="J29" s="320">
        <v>0.42</v>
      </c>
      <c r="K29" s="320">
        <v>0.55300000000000005</v>
      </c>
      <c r="L29" s="320">
        <v>0.79700000000000004</v>
      </c>
      <c r="M29" s="320">
        <f t="shared" si="0"/>
        <v>0.55300000000000005</v>
      </c>
      <c r="N29" s="320">
        <f t="shared" si="1"/>
        <v>0.42</v>
      </c>
      <c r="O29" s="320">
        <f t="shared" si="2"/>
        <v>0.435</v>
      </c>
      <c r="P29" s="320">
        <f t="shared" si="3"/>
        <v>0.46500000000000002</v>
      </c>
      <c r="Q29" s="320">
        <f t="shared" si="4"/>
        <v>0.47499999999999998</v>
      </c>
      <c r="R29" s="320">
        <f t="shared" si="5"/>
        <v>0.47</v>
      </c>
      <c r="S29" s="321">
        <f t="shared" si="6"/>
        <v>0.51100000000000001</v>
      </c>
      <c r="T29" s="290"/>
      <c r="U29" s="322">
        <v>0.46800000000000003</v>
      </c>
      <c r="V29" s="320">
        <v>0.46700000000000003</v>
      </c>
      <c r="W29" s="320">
        <v>0.45200000000000001</v>
      </c>
      <c r="X29" s="320">
        <v>0.46400000000000002</v>
      </c>
      <c r="Y29" s="320">
        <v>0.46200000000000002</v>
      </c>
      <c r="Z29" s="320">
        <v>0.439</v>
      </c>
      <c r="AA29" s="320">
        <v>0.44600000000000001</v>
      </c>
      <c r="AB29" s="320">
        <v>0.64700000000000002</v>
      </c>
      <c r="AC29" s="320">
        <v>0.92100000000000004</v>
      </c>
      <c r="AD29" s="320">
        <f t="shared" si="7"/>
        <v>0.64700000000000002</v>
      </c>
      <c r="AE29" s="320">
        <f t="shared" si="8"/>
        <v>0.44600000000000001</v>
      </c>
      <c r="AF29" s="320">
        <f t="shared" si="9"/>
        <v>0.439</v>
      </c>
      <c r="AG29" s="320">
        <f t="shared" si="10"/>
        <v>0.46200000000000002</v>
      </c>
      <c r="AH29" s="320">
        <f t="shared" si="11"/>
        <v>0.46400000000000002</v>
      </c>
      <c r="AI29" s="320">
        <f t="shared" si="12"/>
        <v>0.45200000000000001</v>
      </c>
      <c r="AJ29" s="321">
        <f t="shared" si="13"/>
        <v>0.46700000000000003</v>
      </c>
      <c r="AK29" s="290"/>
      <c r="AL29" s="322">
        <v>0.41099999999999998</v>
      </c>
      <c r="AM29" s="320">
        <v>0.42899999999999999</v>
      </c>
      <c r="AN29" s="320">
        <v>0.435</v>
      </c>
      <c r="AO29" s="320">
        <v>0.45100000000000001</v>
      </c>
      <c r="AP29" s="320">
        <v>0.45300000000000001</v>
      </c>
      <c r="AQ29" s="320">
        <v>0.435</v>
      </c>
      <c r="AR29" s="320">
        <v>0.45200000000000001</v>
      </c>
      <c r="AS29" s="320">
        <v>0.68500000000000005</v>
      </c>
      <c r="AT29" s="320">
        <v>0.98399999999999999</v>
      </c>
      <c r="AU29" s="320">
        <f t="shared" si="14"/>
        <v>0.68500000000000005</v>
      </c>
      <c r="AV29" s="320">
        <f t="shared" si="15"/>
        <v>0.45200000000000001</v>
      </c>
      <c r="AW29" s="320">
        <f t="shared" si="16"/>
        <v>0.435</v>
      </c>
      <c r="AX29" s="320">
        <f t="shared" si="17"/>
        <v>0.45300000000000001</v>
      </c>
      <c r="AY29" s="320">
        <f t="shared" si="18"/>
        <v>0.45100000000000001</v>
      </c>
      <c r="AZ29" s="320">
        <f t="shared" si="19"/>
        <v>0.435</v>
      </c>
      <c r="BA29" s="321">
        <f t="shared" si="20"/>
        <v>0.42899999999999999</v>
      </c>
      <c r="BB29" s="290"/>
      <c r="BC29" s="322">
        <v>0.51</v>
      </c>
      <c r="BD29" s="320">
        <v>0.45800000000000002</v>
      </c>
      <c r="BE29" s="320">
        <v>0.432</v>
      </c>
      <c r="BF29" s="320">
        <v>0.44500000000000001</v>
      </c>
      <c r="BG29" s="320">
        <v>0.44500000000000001</v>
      </c>
      <c r="BH29" s="320">
        <v>0.42599999999999999</v>
      </c>
      <c r="BI29" s="320">
        <v>0.41399999999999998</v>
      </c>
      <c r="BJ29" s="320">
        <v>0.49299999999999999</v>
      </c>
      <c r="BK29" s="320">
        <v>0.64400000000000002</v>
      </c>
      <c r="BL29" s="320">
        <f t="shared" si="21"/>
        <v>0.49299999999999999</v>
      </c>
      <c r="BM29" s="320">
        <f t="shared" si="22"/>
        <v>0.41399999999999998</v>
      </c>
      <c r="BN29" s="320">
        <f t="shared" si="23"/>
        <v>0.42599999999999999</v>
      </c>
      <c r="BO29" s="320">
        <f t="shared" si="24"/>
        <v>0.44500000000000001</v>
      </c>
      <c r="BP29" s="320">
        <f t="shared" si="25"/>
        <v>0.44500000000000001</v>
      </c>
      <c r="BQ29" s="320">
        <f t="shared" si="26"/>
        <v>0.432</v>
      </c>
      <c r="BR29" s="321">
        <f t="shared" si="27"/>
        <v>0.45800000000000002</v>
      </c>
      <c r="BS29" s="290"/>
    </row>
    <row r="30" spans="1:71" x14ac:dyDescent="0.25">
      <c r="A30" s="290"/>
      <c r="B30" s="686"/>
      <c r="C30" s="319">
        <v>1.2</v>
      </c>
      <c r="D30" s="320">
        <v>0.56599999999999995</v>
      </c>
      <c r="E30" s="320">
        <v>0.50600000000000001</v>
      </c>
      <c r="F30" s="320">
        <v>0.46100000000000002</v>
      </c>
      <c r="G30" s="320">
        <v>0.46600000000000003</v>
      </c>
      <c r="H30" s="320">
        <v>0.45600000000000002</v>
      </c>
      <c r="I30" s="320">
        <v>0.42699999999999999</v>
      </c>
      <c r="J30" s="320">
        <v>0.41699999999999998</v>
      </c>
      <c r="K30" s="320">
        <v>0.55300000000000005</v>
      </c>
      <c r="L30" s="320">
        <v>0.79700000000000004</v>
      </c>
      <c r="M30" s="320">
        <f t="shared" si="0"/>
        <v>0.55300000000000005</v>
      </c>
      <c r="N30" s="320">
        <f t="shared" si="1"/>
        <v>0.41699999999999998</v>
      </c>
      <c r="O30" s="320">
        <f t="shared" si="2"/>
        <v>0.42699999999999999</v>
      </c>
      <c r="P30" s="320">
        <f t="shared" si="3"/>
        <v>0.45600000000000002</v>
      </c>
      <c r="Q30" s="320">
        <f t="shared" si="4"/>
        <v>0.46600000000000003</v>
      </c>
      <c r="R30" s="320">
        <f t="shared" si="5"/>
        <v>0.46100000000000002</v>
      </c>
      <c r="S30" s="321">
        <f t="shared" si="6"/>
        <v>0.50600000000000001</v>
      </c>
      <c r="T30" s="290"/>
      <c r="U30" s="322">
        <v>0.46800000000000003</v>
      </c>
      <c r="V30" s="320">
        <v>0.46300000000000002</v>
      </c>
      <c r="W30" s="320">
        <v>0.443</v>
      </c>
      <c r="X30" s="320">
        <v>0.45500000000000002</v>
      </c>
      <c r="Y30" s="320">
        <v>0.45300000000000001</v>
      </c>
      <c r="Z30" s="320">
        <v>0.43099999999999999</v>
      </c>
      <c r="AA30" s="320">
        <v>0.441</v>
      </c>
      <c r="AB30" s="320">
        <v>0.64700000000000002</v>
      </c>
      <c r="AC30" s="320">
        <v>0.92100000000000004</v>
      </c>
      <c r="AD30" s="320">
        <f t="shared" si="7"/>
        <v>0.64700000000000002</v>
      </c>
      <c r="AE30" s="320">
        <f t="shared" si="8"/>
        <v>0.441</v>
      </c>
      <c r="AF30" s="320">
        <f t="shared" si="9"/>
        <v>0.43099999999999999</v>
      </c>
      <c r="AG30" s="320">
        <f t="shared" si="10"/>
        <v>0.45300000000000001</v>
      </c>
      <c r="AH30" s="320">
        <f t="shared" si="11"/>
        <v>0.45500000000000002</v>
      </c>
      <c r="AI30" s="320">
        <f t="shared" si="12"/>
        <v>0.443</v>
      </c>
      <c r="AJ30" s="321">
        <f t="shared" si="13"/>
        <v>0.46300000000000002</v>
      </c>
      <c r="AK30" s="290"/>
      <c r="AL30" s="322">
        <v>0.41099999999999998</v>
      </c>
      <c r="AM30" s="320">
        <v>0.42599999999999999</v>
      </c>
      <c r="AN30" s="320">
        <v>0.42599999999999999</v>
      </c>
      <c r="AO30" s="320">
        <v>0.442</v>
      </c>
      <c r="AP30" s="320">
        <v>0.44400000000000001</v>
      </c>
      <c r="AQ30" s="320">
        <v>0.42699999999999999</v>
      </c>
      <c r="AR30" s="320">
        <v>0.44700000000000001</v>
      </c>
      <c r="AS30" s="320">
        <v>0.68500000000000005</v>
      </c>
      <c r="AT30" s="320">
        <v>0.98399999999999999</v>
      </c>
      <c r="AU30" s="320">
        <f t="shared" si="14"/>
        <v>0.68500000000000005</v>
      </c>
      <c r="AV30" s="320">
        <f t="shared" si="15"/>
        <v>0.44700000000000001</v>
      </c>
      <c r="AW30" s="320">
        <f t="shared" si="16"/>
        <v>0.42699999999999999</v>
      </c>
      <c r="AX30" s="320">
        <f t="shared" si="17"/>
        <v>0.44400000000000001</v>
      </c>
      <c r="AY30" s="320">
        <f t="shared" si="18"/>
        <v>0.442</v>
      </c>
      <c r="AZ30" s="320">
        <f t="shared" si="19"/>
        <v>0.42599999999999999</v>
      </c>
      <c r="BA30" s="321">
        <f t="shared" si="20"/>
        <v>0.42599999999999999</v>
      </c>
      <c r="BB30" s="290"/>
      <c r="BC30" s="322">
        <v>0.51</v>
      </c>
      <c r="BD30" s="320">
        <v>0.45300000000000001</v>
      </c>
      <c r="BE30" s="320">
        <v>0.42399999999999999</v>
      </c>
      <c r="BF30" s="320">
        <v>0.436</v>
      </c>
      <c r="BG30" s="320">
        <v>0.436</v>
      </c>
      <c r="BH30" s="320">
        <v>0.41699999999999998</v>
      </c>
      <c r="BI30" s="320">
        <v>0.40799999999999997</v>
      </c>
      <c r="BJ30" s="320">
        <v>0.49099999999999999</v>
      </c>
      <c r="BK30" s="320">
        <v>0.64400000000000002</v>
      </c>
      <c r="BL30" s="320">
        <f t="shared" si="21"/>
        <v>0.49099999999999999</v>
      </c>
      <c r="BM30" s="320">
        <f t="shared" si="22"/>
        <v>0.40799999999999997</v>
      </c>
      <c r="BN30" s="320">
        <f t="shared" si="23"/>
        <v>0.41699999999999998</v>
      </c>
      <c r="BO30" s="320">
        <f t="shared" si="24"/>
        <v>0.436</v>
      </c>
      <c r="BP30" s="320">
        <f t="shared" si="25"/>
        <v>0.436</v>
      </c>
      <c r="BQ30" s="320">
        <f t="shared" si="26"/>
        <v>0.42399999999999999</v>
      </c>
      <c r="BR30" s="321">
        <f t="shared" si="27"/>
        <v>0.45300000000000001</v>
      </c>
      <c r="BS30" s="290"/>
    </row>
    <row r="31" spans="1:71" x14ac:dyDescent="0.25">
      <c r="A31" s="290"/>
      <c r="B31" s="686"/>
      <c r="C31" s="319">
        <v>1.25</v>
      </c>
      <c r="D31" s="320">
        <v>0.56499999999999995</v>
      </c>
      <c r="E31" s="320">
        <v>0.5</v>
      </c>
      <c r="F31" s="320">
        <v>0.45400000000000001</v>
      </c>
      <c r="G31" s="320">
        <v>0.45600000000000002</v>
      </c>
      <c r="H31" s="320">
        <v>0.44700000000000001</v>
      </c>
      <c r="I31" s="320">
        <v>0.42</v>
      </c>
      <c r="J31" s="320">
        <v>0.41399999999999998</v>
      </c>
      <c r="K31" s="320">
        <v>0.55300000000000005</v>
      </c>
      <c r="L31" s="320">
        <v>0.79700000000000004</v>
      </c>
      <c r="M31" s="320">
        <f t="shared" si="0"/>
        <v>0.55300000000000005</v>
      </c>
      <c r="N31" s="320">
        <f t="shared" si="1"/>
        <v>0.41399999999999998</v>
      </c>
      <c r="O31" s="320">
        <f t="shared" si="2"/>
        <v>0.42</v>
      </c>
      <c r="P31" s="320">
        <f t="shared" si="3"/>
        <v>0.44700000000000001</v>
      </c>
      <c r="Q31" s="320">
        <f t="shared" si="4"/>
        <v>0.45600000000000002</v>
      </c>
      <c r="R31" s="320">
        <f t="shared" si="5"/>
        <v>0.45400000000000001</v>
      </c>
      <c r="S31" s="321">
        <f t="shared" si="6"/>
        <v>0.5</v>
      </c>
      <c r="T31" s="290"/>
      <c r="U31" s="322">
        <v>0.46700000000000003</v>
      </c>
      <c r="V31" s="320">
        <v>0.45800000000000002</v>
      </c>
      <c r="W31" s="320">
        <v>0.434</v>
      </c>
      <c r="X31" s="320">
        <v>0.44700000000000001</v>
      </c>
      <c r="Y31" s="320">
        <v>0.44400000000000001</v>
      </c>
      <c r="Z31" s="320">
        <v>0.42499999999999999</v>
      </c>
      <c r="AA31" s="320">
        <v>0.438</v>
      </c>
      <c r="AB31" s="320">
        <v>0.64700000000000002</v>
      </c>
      <c r="AC31" s="320">
        <v>0.92100000000000004</v>
      </c>
      <c r="AD31" s="320">
        <f t="shared" si="7"/>
        <v>0.64700000000000002</v>
      </c>
      <c r="AE31" s="320">
        <f t="shared" si="8"/>
        <v>0.438</v>
      </c>
      <c r="AF31" s="320">
        <f t="shared" si="9"/>
        <v>0.42499999999999999</v>
      </c>
      <c r="AG31" s="320">
        <f t="shared" si="10"/>
        <v>0.44400000000000001</v>
      </c>
      <c r="AH31" s="320">
        <f t="shared" si="11"/>
        <v>0.44700000000000001</v>
      </c>
      <c r="AI31" s="320">
        <f t="shared" si="12"/>
        <v>0.434</v>
      </c>
      <c r="AJ31" s="321">
        <f t="shared" si="13"/>
        <v>0.45800000000000002</v>
      </c>
      <c r="AK31" s="290"/>
      <c r="AL31" s="322">
        <v>0.41</v>
      </c>
      <c r="AM31" s="320">
        <v>0.42199999999999999</v>
      </c>
      <c r="AN31" s="320">
        <v>0.41699999999999998</v>
      </c>
      <c r="AO31" s="320">
        <v>0.434</v>
      </c>
      <c r="AP31" s="320">
        <v>0.435</v>
      </c>
      <c r="AQ31" s="320">
        <v>0.41899999999999998</v>
      </c>
      <c r="AR31" s="320">
        <v>0.44400000000000001</v>
      </c>
      <c r="AS31" s="320">
        <v>0.68500000000000005</v>
      </c>
      <c r="AT31" s="320">
        <v>0.98399999999999999</v>
      </c>
      <c r="AU31" s="320">
        <f t="shared" si="14"/>
        <v>0.68500000000000005</v>
      </c>
      <c r="AV31" s="320">
        <f t="shared" si="15"/>
        <v>0.44400000000000001</v>
      </c>
      <c r="AW31" s="320">
        <f t="shared" si="16"/>
        <v>0.41899999999999998</v>
      </c>
      <c r="AX31" s="320">
        <f t="shared" si="17"/>
        <v>0.435</v>
      </c>
      <c r="AY31" s="320">
        <f t="shared" si="18"/>
        <v>0.434</v>
      </c>
      <c r="AZ31" s="320">
        <f t="shared" si="19"/>
        <v>0.41699999999999998</v>
      </c>
      <c r="BA31" s="321">
        <f t="shared" si="20"/>
        <v>0.42199999999999999</v>
      </c>
      <c r="BB31" s="290"/>
      <c r="BC31" s="322">
        <v>0.51</v>
      </c>
      <c r="BD31" s="320">
        <v>0.44900000000000001</v>
      </c>
      <c r="BE31" s="320">
        <v>0.41699999999999998</v>
      </c>
      <c r="BF31" s="320">
        <v>0.42699999999999999</v>
      </c>
      <c r="BG31" s="320">
        <v>0.42799999999999999</v>
      </c>
      <c r="BH31" s="320">
        <v>0.40799999999999997</v>
      </c>
      <c r="BI31" s="320">
        <v>0.40200000000000002</v>
      </c>
      <c r="BJ31" s="320">
        <v>0.49</v>
      </c>
      <c r="BK31" s="320">
        <v>0.64400000000000002</v>
      </c>
      <c r="BL31" s="320">
        <f t="shared" si="21"/>
        <v>0.49</v>
      </c>
      <c r="BM31" s="320">
        <f t="shared" si="22"/>
        <v>0.40200000000000002</v>
      </c>
      <c r="BN31" s="320">
        <f t="shared" si="23"/>
        <v>0.40799999999999997</v>
      </c>
      <c r="BO31" s="320">
        <f t="shared" si="24"/>
        <v>0.42799999999999999</v>
      </c>
      <c r="BP31" s="320">
        <f t="shared" si="25"/>
        <v>0.42699999999999999</v>
      </c>
      <c r="BQ31" s="320">
        <f t="shared" si="26"/>
        <v>0.41699999999999998</v>
      </c>
      <c r="BR31" s="321">
        <f t="shared" si="27"/>
        <v>0.44900000000000001</v>
      </c>
      <c r="BS31" s="290"/>
    </row>
    <row r="32" spans="1:71" x14ac:dyDescent="0.25">
      <c r="A32" s="290"/>
      <c r="B32" s="686"/>
      <c r="C32" s="319">
        <v>1.3</v>
      </c>
      <c r="D32" s="320">
        <v>0.56299999999999994</v>
      </c>
      <c r="E32" s="320">
        <v>0.495</v>
      </c>
      <c r="F32" s="320">
        <v>0.45</v>
      </c>
      <c r="G32" s="320">
        <v>0.44700000000000001</v>
      </c>
      <c r="H32" s="320">
        <v>0.437</v>
      </c>
      <c r="I32" s="320">
        <v>0.41499999999999998</v>
      </c>
      <c r="J32" s="320">
        <v>0.41</v>
      </c>
      <c r="K32" s="320">
        <v>0.55300000000000005</v>
      </c>
      <c r="L32" s="320">
        <v>0.79700000000000004</v>
      </c>
      <c r="M32" s="320">
        <f t="shared" si="0"/>
        <v>0.55300000000000005</v>
      </c>
      <c r="N32" s="320">
        <f t="shared" si="1"/>
        <v>0.41</v>
      </c>
      <c r="O32" s="320">
        <f t="shared" si="2"/>
        <v>0.41499999999999998</v>
      </c>
      <c r="P32" s="320">
        <f t="shared" si="3"/>
        <v>0.437</v>
      </c>
      <c r="Q32" s="320">
        <f t="shared" si="4"/>
        <v>0.44700000000000001</v>
      </c>
      <c r="R32" s="320">
        <f t="shared" si="5"/>
        <v>0.45</v>
      </c>
      <c r="S32" s="321">
        <f t="shared" si="6"/>
        <v>0.495</v>
      </c>
      <c r="T32" s="290"/>
      <c r="U32" s="322">
        <v>0.46600000000000003</v>
      </c>
      <c r="V32" s="320">
        <v>0.45400000000000001</v>
      </c>
      <c r="W32" s="320">
        <v>0.42599999999999999</v>
      </c>
      <c r="X32" s="320">
        <v>0.438</v>
      </c>
      <c r="Y32" s="320">
        <v>0.435</v>
      </c>
      <c r="Z32" s="320">
        <v>0.41899999999999998</v>
      </c>
      <c r="AA32" s="320">
        <v>0.435</v>
      </c>
      <c r="AB32" s="320">
        <v>0.64700000000000002</v>
      </c>
      <c r="AC32" s="320">
        <v>0.92100000000000004</v>
      </c>
      <c r="AD32" s="320">
        <f t="shared" si="7"/>
        <v>0.64700000000000002</v>
      </c>
      <c r="AE32" s="320">
        <f t="shared" si="8"/>
        <v>0.435</v>
      </c>
      <c r="AF32" s="320">
        <f t="shared" si="9"/>
        <v>0.41899999999999998</v>
      </c>
      <c r="AG32" s="320">
        <f t="shared" si="10"/>
        <v>0.435</v>
      </c>
      <c r="AH32" s="320">
        <f t="shared" si="11"/>
        <v>0.438</v>
      </c>
      <c r="AI32" s="320">
        <f t="shared" si="12"/>
        <v>0.42599999999999999</v>
      </c>
      <c r="AJ32" s="321">
        <f t="shared" si="13"/>
        <v>0.45400000000000001</v>
      </c>
      <c r="AK32" s="290"/>
      <c r="AL32" s="322">
        <v>0.41</v>
      </c>
      <c r="AM32" s="320">
        <v>0.41799999999999998</v>
      </c>
      <c r="AN32" s="320">
        <v>0.40899999999999997</v>
      </c>
      <c r="AO32" s="320">
        <v>0.42499999999999999</v>
      </c>
      <c r="AP32" s="320">
        <v>0.42699999999999999</v>
      </c>
      <c r="AQ32" s="320">
        <v>0.41299999999999998</v>
      </c>
      <c r="AR32" s="320">
        <v>0.441</v>
      </c>
      <c r="AS32" s="320">
        <v>0.68500000000000005</v>
      </c>
      <c r="AT32" s="320">
        <v>0.98399999999999999</v>
      </c>
      <c r="AU32" s="320">
        <f t="shared" si="14"/>
        <v>0.68500000000000005</v>
      </c>
      <c r="AV32" s="320">
        <f t="shared" si="15"/>
        <v>0.441</v>
      </c>
      <c r="AW32" s="320">
        <f t="shared" si="16"/>
        <v>0.41299999999999998</v>
      </c>
      <c r="AX32" s="320">
        <f t="shared" si="17"/>
        <v>0.42699999999999999</v>
      </c>
      <c r="AY32" s="320">
        <f t="shared" si="18"/>
        <v>0.42499999999999999</v>
      </c>
      <c r="AZ32" s="320">
        <f t="shared" si="19"/>
        <v>0.40899999999999997</v>
      </c>
      <c r="BA32" s="321">
        <f t="shared" si="20"/>
        <v>0.41799999999999998</v>
      </c>
      <c r="BB32" s="290"/>
      <c r="BC32" s="322">
        <v>0.50900000000000001</v>
      </c>
      <c r="BD32" s="320">
        <v>0.44600000000000001</v>
      </c>
      <c r="BE32" s="320">
        <v>0.40899999999999997</v>
      </c>
      <c r="BF32" s="320">
        <v>0.41899999999999998</v>
      </c>
      <c r="BG32" s="320">
        <v>0.42</v>
      </c>
      <c r="BH32" s="320">
        <v>0.40100000000000002</v>
      </c>
      <c r="BI32" s="320">
        <v>0.39600000000000002</v>
      </c>
      <c r="BJ32" s="320">
        <v>0.48799999999999999</v>
      </c>
      <c r="BK32" s="320">
        <v>0.64400000000000002</v>
      </c>
      <c r="BL32" s="320">
        <f t="shared" si="21"/>
        <v>0.48799999999999999</v>
      </c>
      <c r="BM32" s="320">
        <f t="shared" si="22"/>
        <v>0.39600000000000002</v>
      </c>
      <c r="BN32" s="320">
        <f t="shared" si="23"/>
        <v>0.40100000000000002</v>
      </c>
      <c r="BO32" s="320">
        <f t="shared" si="24"/>
        <v>0.42</v>
      </c>
      <c r="BP32" s="320">
        <f t="shared" si="25"/>
        <v>0.41899999999999998</v>
      </c>
      <c r="BQ32" s="320">
        <f t="shared" si="26"/>
        <v>0.40899999999999997</v>
      </c>
      <c r="BR32" s="321">
        <f t="shared" si="27"/>
        <v>0.44600000000000001</v>
      </c>
      <c r="BS32" s="290"/>
    </row>
    <row r="33" spans="1:71" x14ac:dyDescent="0.25">
      <c r="A33" s="290"/>
      <c r="B33" s="686"/>
      <c r="C33" s="319">
        <v>1.35</v>
      </c>
      <c r="D33" s="320">
        <v>0.56200000000000006</v>
      </c>
      <c r="E33" s="320">
        <v>0.49</v>
      </c>
      <c r="F33" s="320">
        <v>0.44600000000000001</v>
      </c>
      <c r="G33" s="320">
        <v>0.438</v>
      </c>
      <c r="H33" s="320">
        <v>0.42799999999999999</v>
      </c>
      <c r="I33" s="320">
        <v>0.40899999999999997</v>
      </c>
      <c r="J33" s="320">
        <v>0.40799999999999997</v>
      </c>
      <c r="K33" s="320">
        <v>0.55300000000000005</v>
      </c>
      <c r="L33" s="320">
        <v>0.79700000000000004</v>
      </c>
      <c r="M33" s="320">
        <f t="shared" si="0"/>
        <v>0.55300000000000005</v>
      </c>
      <c r="N33" s="320">
        <f t="shared" si="1"/>
        <v>0.40799999999999997</v>
      </c>
      <c r="O33" s="320">
        <f t="shared" si="2"/>
        <v>0.40899999999999997</v>
      </c>
      <c r="P33" s="320">
        <f t="shared" si="3"/>
        <v>0.42799999999999999</v>
      </c>
      <c r="Q33" s="320">
        <f t="shared" si="4"/>
        <v>0.438</v>
      </c>
      <c r="R33" s="320">
        <f t="shared" si="5"/>
        <v>0.44600000000000001</v>
      </c>
      <c r="S33" s="321">
        <f t="shared" si="6"/>
        <v>0.49</v>
      </c>
      <c r="T33" s="290"/>
      <c r="U33" s="322">
        <v>0.46600000000000003</v>
      </c>
      <c r="V33" s="320">
        <v>0.45</v>
      </c>
      <c r="W33" s="320">
        <v>0.42</v>
      </c>
      <c r="X33" s="320">
        <v>0.42899999999999999</v>
      </c>
      <c r="Y33" s="320">
        <v>0.42599999999999999</v>
      </c>
      <c r="Z33" s="320">
        <v>0.41299999999999998</v>
      </c>
      <c r="AA33" s="320">
        <v>0.432</v>
      </c>
      <c r="AB33" s="320">
        <v>0.64700000000000002</v>
      </c>
      <c r="AC33" s="320">
        <v>0.92100000000000004</v>
      </c>
      <c r="AD33" s="320">
        <f t="shared" si="7"/>
        <v>0.64700000000000002</v>
      </c>
      <c r="AE33" s="320">
        <f t="shared" si="8"/>
        <v>0.432</v>
      </c>
      <c r="AF33" s="320">
        <f t="shared" si="9"/>
        <v>0.41299999999999998</v>
      </c>
      <c r="AG33" s="320">
        <f t="shared" si="10"/>
        <v>0.42599999999999999</v>
      </c>
      <c r="AH33" s="320">
        <f t="shared" si="11"/>
        <v>0.42899999999999999</v>
      </c>
      <c r="AI33" s="320">
        <f t="shared" si="12"/>
        <v>0.42</v>
      </c>
      <c r="AJ33" s="321">
        <f t="shared" si="13"/>
        <v>0.45</v>
      </c>
      <c r="AK33" s="290"/>
      <c r="AL33" s="322">
        <v>0.41</v>
      </c>
      <c r="AM33" s="320">
        <v>0.41499999999999998</v>
      </c>
      <c r="AN33" s="320">
        <v>0.40100000000000002</v>
      </c>
      <c r="AO33" s="320">
        <v>0.41699999999999998</v>
      </c>
      <c r="AP33" s="320">
        <v>0.41799999999999998</v>
      </c>
      <c r="AQ33" s="320">
        <v>0.40799999999999997</v>
      </c>
      <c r="AR33" s="320">
        <v>0.438</v>
      </c>
      <c r="AS33" s="320">
        <v>0.68500000000000005</v>
      </c>
      <c r="AT33" s="320">
        <v>0.98399999999999999</v>
      </c>
      <c r="AU33" s="320">
        <f t="shared" si="14"/>
        <v>0.68500000000000005</v>
      </c>
      <c r="AV33" s="320">
        <f t="shared" si="15"/>
        <v>0.438</v>
      </c>
      <c r="AW33" s="320">
        <f t="shared" si="16"/>
        <v>0.40799999999999997</v>
      </c>
      <c r="AX33" s="320">
        <f t="shared" si="17"/>
        <v>0.41799999999999998</v>
      </c>
      <c r="AY33" s="320">
        <f t="shared" si="18"/>
        <v>0.41699999999999998</v>
      </c>
      <c r="AZ33" s="320">
        <f t="shared" si="19"/>
        <v>0.40100000000000002</v>
      </c>
      <c r="BA33" s="321">
        <f t="shared" si="20"/>
        <v>0.41499999999999998</v>
      </c>
      <c r="BB33" s="290"/>
      <c r="BC33" s="322">
        <v>0.50900000000000001</v>
      </c>
      <c r="BD33" s="320">
        <v>0.443</v>
      </c>
      <c r="BE33" s="320">
        <v>0.40400000000000003</v>
      </c>
      <c r="BF33" s="320">
        <v>0.41</v>
      </c>
      <c r="BG33" s="320">
        <v>0.41099999999999998</v>
      </c>
      <c r="BH33" s="320">
        <v>0.39400000000000002</v>
      </c>
      <c r="BI33" s="320">
        <v>0.39</v>
      </c>
      <c r="BJ33" s="320">
        <v>0.48699999999999999</v>
      </c>
      <c r="BK33" s="320">
        <v>0.64400000000000002</v>
      </c>
      <c r="BL33" s="320">
        <f t="shared" si="21"/>
        <v>0.48699999999999999</v>
      </c>
      <c r="BM33" s="320">
        <f t="shared" si="22"/>
        <v>0.39</v>
      </c>
      <c r="BN33" s="320">
        <f t="shared" si="23"/>
        <v>0.39400000000000002</v>
      </c>
      <c r="BO33" s="320">
        <f t="shared" si="24"/>
        <v>0.41099999999999998</v>
      </c>
      <c r="BP33" s="320">
        <f t="shared" si="25"/>
        <v>0.41</v>
      </c>
      <c r="BQ33" s="320">
        <f t="shared" si="26"/>
        <v>0.40400000000000003</v>
      </c>
      <c r="BR33" s="321">
        <f t="shared" si="27"/>
        <v>0.443</v>
      </c>
      <c r="BS33" s="290"/>
    </row>
    <row r="34" spans="1:71" x14ac:dyDescent="0.25">
      <c r="A34" s="290"/>
      <c r="B34" s="686"/>
      <c r="C34" s="319">
        <v>1.4</v>
      </c>
      <c r="D34" s="320">
        <v>0.56100000000000005</v>
      </c>
      <c r="E34" s="320">
        <v>0.48499999999999999</v>
      </c>
      <c r="F34" s="320">
        <v>0.442</v>
      </c>
      <c r="G34" s="320">
        <v>0.42799999999999999</v>
      </c>
      <c r="H34" s="320">
        <v>0.41899999999999998</v>
      </c>
      <c r="I34" s="320">
        <v>0.40300000000000002</v>
      </c>
      <c r="J34" s="320">
        <v>0.40600000000000003</v>
      </c>
      <c r="K34" s="320">
        <v>0.55300000000000005</v>
      </c>
      <c r="L34" s="320">
        <v>0.79700000000000004</v>
      </c>
      <c r="M34" s="320">
        <f t="shared" si="0"/>
        <v>0.55300000000000005</v>
      </c>
      <c r="N34" s="320">
        <f t="shared" si="1"/>
        <v>0.40600000000000003</v>
      </c>
      <c r="O34" s="320">
        <f t="shared" si="2"/>
        <v>0.40300000000000002</v>
      </c>
      <c r="P34" s="320">
        <f t="shared" si="3"/>
        <v>0.41899999999999998</v>
      </c>
      <c r="Q34" s="320">
        <f t="shared" si="4"/>
        <v>0.42799999999999999</v>
      </c>
      <c r="R34" s="320">
        <f t="shared" si="5"/>
        <v>0.442</v>
      </c>
      <c r="S34" s="321">
        <f t="shared" si="6"/>
        <v>0.48499999999999999</v>
      </c>
      <c r="T34" s="290"/>
      <c r="U34" s="322">
        <v>0.46500000000000002</v>
      </c>
      <c r="V34" s="320">
        <v>0.44600000000000001</v>
      </c>
      <c r="W34" s="320">
        <v>0.41699999999999998</v>
      </c>
      <c r="X34" s="320">
        <v>0.42099999999999999</v>
      </c>
      <c r="Y34" s="320">
        <v>0.41699999999999998</v>
      </c>
      <c r="Z34" s="320">
        <v>0.40799999999999997</v>
      </c>
      <c r="AA34" s="320">
        <v>0.43</v>
      </c>
      <c r="AB34" s="320">
        <v>0.64700000000000002</v>
      </c>
      <c r="AC34" s="320">
        <v>0.92100000000000004</v>
      </c>
      <c r="AD34" s="320">
        <f t="shared" si="7"/>
        <v>0.64700000000000002</v>
      </c>
      <c r="AE34" s="320">
        <f t="shared" si="8"/>
        <v>0.43</v>
      </c>
      <c r="AF34" s="320">
        <f t="shared" si="9"/>
        <v>0.40799999999999997</v>
      </c>
      <c r="AG34" s="320">
        <f t="shared" si="10"/>
        <v>0.41699999999999998</v>
      </c>
      <c r="AH34" s="320">
        <f t="shared" si="11"/>
        <v>0.42099999999999999</v>
      </c>
      <c r="AI34" s="320">
        <f t="shared" si="12"/>
        <v>0.41699999999999998</v>
      </c>
      <c r="AJ34" s="321">
        <f t="shared" si="13"/>
        <v>0.44600000000000001</v>
      </c>
      <c r="AK34" s="290"/>
      <c r="AL34" s="322">
        <v>0.41</v>
      </c>
      <c r="AM34" s="320">
        <v>0.41099999999999998</v>
      </c>
      <c r="AN34" s="320">
        <v>0.39500000000000002</v>
      </c>
      <c r="AO34" s="320">
        <v>0.40899999999999997</v>
      </c>
      <c r="AP34" s="320">
        <v>0.40899999999999997</v>
      </c>
      <c r="AQ34" s="320">
        <v>0.40200000000000002</v>
      </c>
      <c r="AR34" s="320">
        <v>0.435</v>
      </c>
      <c r="AS34" s="320">
        <v>0.68500000000000005</v>
      </c>
      <c r="AT34" s="320">
        <v>0.98399999999999999</v>
      </c>
      <c r="AU34" s="320">
        <f t="shared" si="14"/>
        <v>0.68500000000000005</v>
      </c>
      <c r="AV34" s="320">
        <f t="shared" si="15"/>
        <v>0.435</v>
      </c>
      <c r="AW34" s="320">
        <f t="shared" si="16"/>
        <v>0.40200000000000002</v>
      </c>
      <c r="AX34" s="320">
        <f t="shared" si="17"/>
        <v>0.40899999999999997</v>
      </c>
      <c r="AY34" s="320">
        <f t="shared" si="18"/>
        <v>0.40899999999999997</v>
      </c>
      <c r="AZ34" s="320">
        <f t="shared" si="19"/>
        <v>0.39500000000000002</v>
      </c>
      <c r="BA34" s="321">
        <f t="shared" si="20"/>
        <v>0.41099999999999998</v>
      </c>
      <c r="BB34" s="290"/>
      <c r="BC34" s="322">
        <v>0.50900000000000001</v>
      </c>
      <c r="BD34" s="320">
        <v>0.44</v>
      </c>
      <c r="BE34" s="320">
        <v>0.39800000000000002</v>
      </c>
      <c r="BF34" s="320">
        <v>0.40200000000000002</v>
      </c>
      <c r="BG34" s="320">
        <v>0.40300000000000002</v>
      </c>
      <c r="BH34" s="320">
        <v>0.38700000000000001</v>
      </c>
      <c r="BI34" s="320">
        <v>0.38500000000000001</v>
      </c>
      <c r="BJ34" s="320">
        <v>0.48499999999999999</v>
      </c>
      <c r="BK34" s="320">
        <v>0.64400000000000002</v>
      </c>
      <c r="BL34" s="320">
        <f t="shared" si="21"/>
        <v>0.48499999999999999</v>
      </c>
      <c r="BM34" s="320">
        <f t="shared" si="22"/>
        <v>0.38500000000000001</v>
      </c>
      <c r="BN34" s="320">
        <f t="shared" si="23"/>
        <v>0.38700000000000001</v>
      </c>
      <c r="BO34" s="320">
        <f t="shared" si="24"/>
        <v>0.40300000000000002</v>
      </c>
      <c r="BP34" s="320">
        <f t="shared" si="25"/>
        <v>0.40200000000000002</v>
      </c>
      <c r="BQ34" s="320">
        <f t="shared" si="26"/>
        <v>0.39800000000000002</v>
      </c>
      <c r="BR34" s="321">
        <f t="shared" si="27"/>
        <v>0.44</v>
      </c>
      <c r="BS34" s="290"/>
    </row>
    <row r="35" spans="1:71" x14ac:dyDescent="0.25">
      <c r="A35" s="290"/>
      <c r="B35" s="686"/>
      <c r="C35" s="319">
        <v>1.45</v>
      </c>
      <c r="D35" s="320">
        <v>0.55900000000000005</v>
      </c>
      <c r="E35" s="320">
        <v>0.47899999999999998</v>
      </c>
      <c r="F35" s="320">
        <v>0.438</v>
      </c>
      <c r="G35" s="320">
        <v>0.42099999999999999</v>
      </c>
      <c r="H35" s="320">
        <v>0.41299999999999998</v>
      </c>
      <c r="I35" s="320">
        <v>0.39700000000000002</v>
      </c>
      <c r="J35" s="320">
        <v>0.40400000000000003</v>
      </c>
      <c r="K35" s="320">
        <v>0.55300000000000005</v>
      </c>
      <c r="L35" s="320">
        <v>0.79700000000000004</v>
      </c>
      <c r="M35" s="320">
        <f t="shared" si="0"/>
        <v>0.55300000000000005</v>
      </c>
      <c r="N35" s="320">
        <f t="shared" si="1"/>
        <v>0.40400000000000003</v>
      </c>
      <c r="O35" s="320">
        <f t="shared" si="2"/>
        <v>0.39700000000000002</v>
      </c>
      <c r="P35" s="320">
        <f t="shared" si="3"/>
        <v>0.41299999999999998</v>
      </c>
      <c r="Q35" s="320">
        <f t="shared" si="4"/>
        <v>0.42099999999999999</v>
      </c>
      <c r="R35" s="320">
        <f t="shared" si="5"/>
        <v>0.438</v>
      </c>
      <c r="S35" s="321">
        <f t="shared" si="6"/>
        <v>0.47899999999999998</v>
      </c>
      <c r="T35" s="290"/>
      <c r="U35" s="322">
        <v>0.46500000000000002</v>
      </c>
      <c r="V35" s="320">
        <v>0.442</v>
      </c>
      <c r="W35" s="320">
        <v>0.41299999999999998</v>
      </c>
      <c r="X35" s="320">
        <v>0.41199999999999998</v>
      </c>
      <c r="Y35" s="320">
        <v>0.40899999999999997</v>
      </c>
      <c r="Z35" s="320">
        <v>0.40300000000000002</v>
      </c>
      <c r="AA35" s="320">
        <v>0.42899999999999999</v>
      </c>
      <c r="AB35" s="320">
        <v>0.64700000000000002</v>
      </c>
      <c r="AC35" s="320">
        <v>0.92100000000000004</v>
      </c>
      <c r="AD35" s="320">
        <f t="shared" si="7"/>
        <v>0.64700000000000002</v>
      </c>
      <c r="AE35" s="320">
        <f t="shared" si="8"/>
        <v>0.42899999999999999</v>
      </c>
      <c r="AF35" s="320">
        <f t="shared" si="9"/>
        <v>0.40300000000000002</v>
      </c>
      <c r="AG35" s="320">
        <f t="shared" si="10"/>
        <v>0.40899999999999997</v>
      </c>
      <c r="AH35" s="320">
        <f t="shared" si="11"/>
        <v>0.41199999999999998</v>
      </c>
      <c r="AI35" s="320">
        <f t="shared" si="12"/>
        <v>0.41299999999999998</v>
      </c>
      <c r="AJ35" s="321">
        <f t="shared" si="13"/>
        <v>0.442</v>
      </c>
      <c r="AK35" s="290"/>
      <c r="AL35" s="322">
        <v>0.40899999999999997</v>
      </c>
      <c r="AM35" s="320">
        <v>0.40699999999999997</v>
      </c>
      <c r="AN35" s="320">
        <v>0.39100000000000001</v>
      </c>
      <c r="AO35" s="320">
        <v>0.4</v>
      </c>
      <c r="AP35" s="320">
        <v>0.40100000000000002</v>
      </c>
      <c r="AQ35" s="320">
        <v>0.39700000000000002</v>
      </c>
      <c r="AR35" s="320">
        <v>0.432</v>
      </c>
      <c r="AS35" s="320">
        <v>0.68500000000000005</v>
      </c>
      <c r="AT35" s="320">
        <v>0.98399999999999999</v>
      </c>
      <c r="AU35" s="320">
        <f t="shared" si="14"/>
        <v>0.68500000000000005</v>
      </c>
      <c r="AV35" s="320">
        <f t="shared" si="15"/>
        <v>0.432</v>
      </c>
      <c r="AW35" s="320">
        <f t="shared" si="16"/>
        <v>0.39700000000000002</v>
      </c>
      <c r="AX35" s="320">
        <f t="shared" si="17"/>
        <v>0.40100000000000002</v>
      </c>
      <c r="AY35" s="320">
        <f t="shared" si="18"/>
        <v>0.4</v>
      </c>
      <c r="AZ35" s="320">
        <f t="shared" si="19"/>
        <v>0.39100000000000001</v>
      </c>
      <c r="BA35" s="321">
        <f t="shared" si="20"/>
        <v>0.40699999999999997</v>
      </c>
      <c r="BB35" s="290"/>
      <c r="BC35" s="322">
        <v>0.50900000000000001</v>
      </c>
      <c r="BD35" s="320">
        <v>0.437</v>
      </c>
      <c r="BE35" s="320">
        <v>0.39400000000000002</v>
      </c>
      <c r="BF35" s="320">
        <v>0.39300000000000002</v>
      </c>
      <c r="BG35" s="320">
        <v>0.39500000000000002</v>
      </c>
      <c r="BH35" s="320">
        <v>0.38100000000000001</v>
      </c>
      <c r="BI35" s="320">
        <v>0.38100000000000001</v>
      </c>
      <c r="BJ35" s="320">
        <v>0.48399999999999999</v>
      </c>
      <c r="BK35" s="320">
        <v>0.64400000000000002</v>
      </c>
      <c r="BL35" s="320">
        <f t="shared" si="21"/>
        <v>0.48399999999999999</v>
      </c>
      <c r="BM35" s="320">
        <f t="shared" si="22"/>
        <v>0.38100000000000001</v>
      </c>
      <c r="BN35" s="320">
        <f t="shared" si="23"/>
        <v>0.38100000000000001</v>
      </c>
      <c r="BO35" s="320">
        <f t="shared" si="24"/>
        <v>0.39500000000000002</v>
      </c>
      <c r="BP35" s="320">
        <f t="shared" si="25"/>
        <v>0.39300000000000002</v>
      </c>
      <c r="BQ35" s="320">
        <f t="shared" si="26"/>
        <v>0.39400000000000002</v>
      </c>
      <c r="BR35" s="321">
        <f t="shared" si="27"/>
        <v>0.437</v>
      </c>
      <c r="BS35" s="290"/>
    </row>
    <row r="36" spans="1:71" x14ac:dyDescent="0.25">
      <c r="A36" s="290"/>
      <c r="B36" s="686"/>
      <c r="C36" s="319">
        <v>1.5</v>
      </c>
      <c r="D36" s="320">
        <v>0.55800000000000005</v>
      </c>
      <c r="E36" s="320">
        <v>0.47499999999999998</v>
      </c>
      <c r="F36" s="320">
        <v>0.435</v>
      </c>
      <c r="G36" s="320">
        <v>0.41599999999999998</v>
      </c>
      <c r="H36" s="320">
        <v>0.40799999999999997</v>
      </c>
      <c r="I36" s="320">
        <v>0.39400000000000002</v>
      </c>
      <c r="J36" s="320">
        <v>0.40300000000000002</v>
      </c>
      <c r="K36" s="320">
        <v>0.55200000000000005</v>
      </c>
      <c r="L36" s="320">
        <v>0.79700000000000004</v>
      </c>
      <c r="M36" s="320">
        <f t="shared" si="0"/>
        <v>0.55200000000000005</v>
      </c>
      <c r="N36" s="320">
        <f t="shared" si="1"/>
        <v>0.40300000000000002</v>
      </c>
      <c r="O36" s="320">
        <f t="shared" si="2"/>
        <v>0.39400000000000002</v>
      </c>
      <c r="P36" s="320">
        <f t="shared" si="3"/>
        <v>0.40799999999999997</v>
      </c>
      <c r="Q36" s="320">
        <f t="shared" si="4"/>
        <v>0.41599999999999998</v>
      </c>
      <c r="R36" s="320">
        <f t="shared" si="5"/>
        <v>0.435</v>
      </c>
      <c r="S36" s="321">
        <f t="shared" si="6"/>
        <v>0.47499999999999998</v>
      </c>
      <c r="T36" s="290"/>
      <c r="U36" s="322">
        <v>0.46400000000000002</v>
      </c>
      <c r="V36" s="320">
        <v>0.437</v>
      </c>
      <c r="W36" s="320">
        <v>0.41</v>
      </c>
      <c r="X36" s="320">
        <v>0.40300000000000002</v>
      </c>
      <c r="Y36" s="320">
        <v>0.40300000000000002</v>
      </c>
      <c r="Z36" s="320">
        <v>0.4</v>
      </c>
      <c r="AA36" s="320">
        <v>0.42699999999999999</v>
      </c>
      <c r="AB36" s="320">
        <v>0.64700000000000002</v>
      </c>
      <c r="AC36" s="320">
        <v>0.92100000000000004</v>
      </c>
      <c r="AD36" s="320">
        <f t="shared" si="7"/>
        <v>0.64700000000000002</v>
      </c>
      <c r="AE36" s="320">
        <f t="shared" si="8"/>
        <v>0.42699999999999999</v>
      </c>
      <c r="AF36" s="320">
        <f t="shared" si="9"/>
        <v>0.4</v>
      </c>
      <c r="AG36" s="320">
        <f t="shared" si="10"/>
        <v>0.40300000000000002</v>
      </c>
      <c r="AH36" s="320">
        <f t="shared" si="11"/>
        <v>0.40300000000000002</v>
      </c>
      <c r="AI36" s="320">
        <f t="shared" si="12"/>
        <v>0.41</v>
      </c>
      <c r="AJ36" s="321">
        <f t="shared" si="13"/>
        <v>0.437</v>
      </c>
      <c r="AK36" s="290"/>
      <c r="AL36" s="322">
        <v>0.40899999999999997</v>
      </c>
      <c r="AM36" s="320">
        <v>0.40400000000000003</v>
      </c>
      <c r="AN36" s="320">
        <v>0.38800000000000001</v>
      </c>
      <c r="AO36" s="320">
        <v>0.39200000000000002</v>
      </c>
      <c r="AP36" s="320">
        <v>0.39200000000000002</v>
      </c>
      <c r="AQ36" s="320">
        <v>0.39400000000000002</v>
      </c>
      <c r="AR36" s="320">
        <v>0.43099999999999999</v>
      </c>
      <c r="AS36" s="320">
        <v>0.68500000000000005</v>
      </c>
      <c r="AT36" s="320">
        <v>0.98399999999999999</v>
      </c>
      <c r="AU36" s="320">
        <f t="shared" si="14"/>
        <v>0.68500000000000005</v>
      </c>
      <c r="AV36" s="320">
        <f t="shared" si="15"/>
        <v>0.43099999999999999</v>
      </c>
      <c r="AW36" s="320">
        <f t="shared" si="16"/>
        <v>0.39400000000000002</v>
      </c>
      <c r="AX36" s="320">
        <f t="shared" si="17"/>
        <v>0.39200000000000002</v>
      </c>
      <c r="AY36" s="320">
        <f t="shared" si="18"/>
        <v>0.39200000000000002</v>
      </c>
      <c r="AZ36" s="320">
        <f t="shared" si="19"/>
        <v>0.38800000000000001</v>
      </c>
      <c r="BA36" s="321">
        <f t="shared" si="20"/>
        <v>0.40400000000000003</v>
      </c>
      <c r="BB36" s="290"/>
      <c r="BC36" s="322">
        <v>0.50900000000000001</v>
      </c>
      <c r="BD36" s="320">
        <v>0.434</v>
      </c>
      <c r="BE36" s="320">
        <v>0.39100000000000001</v>
      </c>
      <c r="BF36" s="320">
        <v>0.38500000000000001</v>
      </c>
      <c r="BG36" s="320">
        <v>0.38700000000000001</v>
      </c>
      <c r="BH36" s="320">
        <v>0.376</v>
      </c>
      <c r="BI36" s="320">
        <v>0.379</v>
      </c>
      <c r="BJ36" s="320">
        <v>0.48199999999999998</v>
      </c>
      <c r="BK36" s="320">
        <v>0.64400000000000002</v>
      </c>
      <c r="BL36" s="320">
        <f t="shared" si="21"/>
        <v>0.48199999999999998</v>
      </c>
      <c r="BM36" s="320">
        <f t="shared" si="22"/>
        <v>0.379</v>
      </c>
      <c r="BN36" s="320">
        <f t="shared" si="23"/>
        <v>0.376</v>
      </c>
      <c r="BO36" s="320">
        <f t="shared" si="24"/>
        <v>0.38700000000000001</v>
      </c>
      <c r="BP36" s="320">
        <f t="shared" si="25"/>
        <v>0.38500000000000001</v>
      </c>
      <c r="BQ36" s="320">
        <f t="shared" si="26"/>
        <v>0.39100000000000001</v>
      </c>
      <c r="BR36" s="321">
        <f t="shared" si="27"/>
        <v>0.434</v>
      </c>
      <c r="BS36" s="290"/>
    </row>
    <row r="37" spans="1:71" x14ac:dyDescent="0.25">
      <c r="A37" s="290"/>
      <c r="B37" s="686"/>
      <c r="C37" s="319">
        <v>1.55</v>
      </c>
      <c r="D37" s="320">
        <v>0.55600000000000005</v>
      </c>
      <c r="E37" s="320">
        <v>0.47099999999999997</v>
      </c>
      <c r="F37" s="320">
        <v>0.43099999999999999</v>
      </c>
      <c r="G37" s="320">
        <v>0.41299999999999998</v>
      </c>
      <c r="H37" s="320">
        <v>0.40200000000000002</v>
      </c>
      <c r="I37" s="320">
        <v>0.39</v>
      </c>
      <c r="J37" s="320">
        <v>0.40100000000000002</v>
      </c>
      <c r="K37" s="320">
        <v>0.55200000000000005</v>
      </c>
      <c r="L37" s="320">
        <v>0.79700000000000004</v>
      </c>
      <c r="M37" s="320">
        <f t="shared" si="0"/>
        <v>0.55200000000000005</v>
      </c>
      <c r="N37" s="320">
        <f t="shared" si="1"/>
        <v>0.40100000000000002</v>
      </c>
      <c r="O37" s="320">
        <f t="shared" si="2"/>
        <v>0.39</v>
      </c>
      <c r="P37" s="320">
        <f t="shared" si="3"/>
        <v>0.40200000000000002</v>
      </c>
      <c r="Q37" s="320">
        <f t="shared" si="4"/>
        <v>0.41299999999999998</v>
      </c>
      <c r="R37" s="320">
        <f t="shared" si="5"/>
        <v>0.43099999999999999</v>
      </c>
      <c r="S37" s="321">
        <f t="shared" si="6"/>
        <v>0.47099999999999997</v>
      </c>
      <c r="T37" s="290"/>
      <c r="U37" s="322">
        <v>0.46300000000000002</v>
      </c>
      <c r="V37" s="320">
        <v>0.433</v>
      </c>
      <c r="W37" s="320">
        <v>0.40699999999999997</v>
      </c>
      <c r="X37" s="320">
        <v>0.39800000000000002</v>
      </c>
      <c r="Y37" s="320">
        <v>0.39800000000000002</v>
      </c>
      <c r="Z37" s="320">
        <v>0.39600000000000002</v>
      </c>
      <c r="AA37" s="320">
        <v>0.42599999999999999</v>
      </c>
      <c r="AB37" s="320">
        <v>0.64700000000000002</v>
      </c>
      <c r="AC37" s="320">
        <v>0.92100000000000004</v>
      </c>
      <c r="AD37" s="320">
        <f t="shared" si="7"/>
        <v>0.64700000000000002</v>
      </c>
      <c r="AE37" s="320">
        <f t="shared" si="8"/>
        <v>0.42599999999999999</v>
      </c>
      <c r="AF37" s="320">
        <f t="shared" si="9"/>
        <v>0.39600000000000002</v>
      </c>
      <c r="AG37" s="320">
        <f t="shared" si="10"/>
        <v>0.39800000000000002</v>
      </c>
      <c r="AH37" s="320">
        <f t="shared" si="11"/>
        <v>0.39800000000000002</v>
      </c>
      <c r="AI37" s="320">
        <f t="shared" si="12"/>
        <v>0.40699999999999997</v>
      </c>
      <c r="AJ37" s="321">
        <f t="shared" si="13"/>
        <v>0.433</v>
      </c>
      <c r="AK37" s="290"/>
      <c r="AL37" s="322">
        <v>0.40899999999999997</v>
      </c>
      <c r="AM37" s="320">
        <v>0.4</v>
      </c>
      <c r="AN37" s="320">
        <v>0.38500000000000001</v>
      </c>
      <c r="AO37" s="320">
        <v>0.38300000000000001</v>
      </c>
      <c r="AP37" s="320">
        <v>0.38700000000000001</v>
      </c>
      <c r="AQ37" s="320">
        <v>0.39100000000000001</v>
      </c>
      <c r="AR37" s="320">
        <v>0.42899999999999999</v>
      </c>
      <c r="AS37" s="320">
        <v>0.68500000000000005</v>
      </c>
      <c r="AT37" s="320">
        <v>0.98399999999999999</v>
      </c>
      <c r="AU37" s="320">
        <f t="shared" si="14"/>
        <v>0.68500000000000005</v>
      </c>
      <c r="AV37" s="320">
        <f t="shared" si="15"/>
        <v>0.42899999999999999</v>
      </c>
      <c r="AW37" s="320">
        <f t="shared" si="16"/>
        <v>0.39100000000000001</v>
      </c>
      <c r="AX37" s="320">
        <f t="shared" si="17"/>
        <v>0.38700000000000001</v>
      </c>
      <c r="AY37" s="320">
        <f t="shared" si="18"/>
        <v>0.38300000000000001</v>
      </c>
      <c r="AZ37" s="320">
        <f t="shared" si="19"/>
        <v>0.38500000000000001</v>
      </c>
      <c r="BA37" s="321">
        <f t="shared" si="20"/>
        <v>0.4</v>
      </c>
      <c r="BB37" s="290"/>
      <c r="BC37" s="322">
        <v>0.50900000000000001</v>
      </c>
      <c r="BD37" s="320">
        <v>0.43099999999999999</v>
      </c>
      <c r="BE37" s="320">
        <v>0.38800000000000001</v>
      </c>
      <c r="BF37" s="320">
        <v>0.376</v>
      </c>
      <c r="BG37" s="320">
        <v>0.378</v>
      </c>
      <c r="BH37" s="320">
        <v>0.371</v>
      </c>
      <c r="BI37" s="320">
        <v>0.377</v>
      </c>
      <c r="BJ37" s="320">
        <v>0.48</v>
      </c>
      <c r="BK37" s="320">
        <v>0.64400000000000002</v>
      </c>
      <c r="BL37" s="320">
        <f t="shared" si="21"/>
        <v>0.48</v>
      </c>
      <c r="BM37" s="320">
        <f t="shared" si="22"/>
        <v>0.377</v>
      </c>
      <c r="BN37" s="320">
        <f t="shared" si="23"/>
        <v>0.371</v>
      </c>
      <c r="BO37" s="320">
        <f t="shared" si="24"/>
        <v>0.378</v>
      </c>
      <c r="BP37" s="320">
        <f t="shared" si="25"/>
        <v>0.376</v>
      </c>
      <c r="BQ37" s="320">
        <f t="shared" si="26"/>
        <v>0.38800000000000001</v>
      </c>
      <c r="BR37" s="321">
        <f t="shared" si="27"/>
        <v>0.43099999999999999</v>
      </c>
      <c r="BS37" s="290"/>
    </row>
    <row r="38" spans="1:71" x14ac:dyDescent="0.25">
      <c r="A38" s="290"/>
      <c r="B38" s="686"/>
      <c r="C38" s="319">
        <v>1.6</v>
      </c>
      <c r="D38" s="320">
        <v>0.55500000000000005</v>
      </c>
      <c r="E38" s="320">
        <v>0.46700000000000003</v>
      </c>
      <c r="F38" s="320">
        <v>0.42699999999999999</v>
      </c>
      <c r="G38" s="320">
        <v>0.40899999999999997</v>
      </c>
      <c r="H38" s="320">
        <v>0.39800000000000002</v>
      </c>
      <c r="I38" s="320">
        <v>0.38600000000000001</v>
      </c>
      <c r="J38" s="320">
        <v>0.39900000000000002</v>
      </c>
      <c r="K38" s="320">
        <v>0.55200000000000005</v>
      </c>
      <c r="L38" s="320">
        <v>0.79700000000000004</v>
      </c>
      <c r="M38" s="320">
        <f t="shared" si="0"/>
        <v>0.55200000000000005</v>
      </c>
      <c r="N38" s="320">
        <f t="shared" si="1"/>
        <v>0.39900000000000002</v>
      </c>
      <c r="O38" s="320">
        <f t="shared" si="2"/>
        <v>0.38600000000000001</v>
      </c>
      <c r="P38" s="320">
        <f t="shared" si="3"/>
        <v>0.39800000000000002</v>
      </c>
      <c r="Q38" s="320">
        <f t="shared" si="4"/>
        <v>0.40899999999999997</v>
      </c>
      <c r="R38" s="320">
        <f t="shared" si="5"/>
        <v>0.42699999999999999</v>
      </c>
      <c r="S38" s="321">
        <f t="shared" si="6"/>
        <v>0.46700000000000003</v>
      </c>
      <c r="T38" s="290"/>
      <c r="U38" s="322">
        <v>0.46300000000000002</v>
      </c>
      <c r="V38" s="320">
        <v>0.42899999999999999</v>
      </c>
      <c r="W38" s="320">
        <v>0.40400000000000003</v>
      </c>
      <c r="X38" s="320">
        <v>0.39500000000000002</v>
      </c>
      <c r="Y38" s="320">
        <v>0.39300000000000002</v>
      </c>
      <c r="Z38" s="320">
        <v>0.39300000000000002</v>
      </c>
      <c r="AA38" s="320">
        <v>0.42399999999999999</v>
      </c>
      <c r="AB38" s="320">
        <v>0.64700000000000002</v>
      </c>
      <c r="AC38" s="320">
        <v>0.92100000000000004</v>
      </c>
      <c r="AD38" s="320">
        <f t="shared" si="7"/>
        <v>0.64700000000000002</v>
      </c>
      <c r="AE38" s="320">
        <f t="shared" si="8"/>
        <v>0.42399999999999999</v>
      </c>
      <c r="AF38" s="320">
        <f t="shared" si="9"/>
        <v>0.39300000000000002</v>
      </c>
      <c r="AG38" s="320">
        <f t="shared" si="10"/>
        <v>0.39300000000000002</v>
      </c>
      <c r="AH38" s="320">
        <f t="shared" si="11"/>
        <v>0.39500000000000002</v>
      </c>
      <c r="AI38" s="320">
        <f t="shared" si="12"/>
        <v>0.40400000000000003</v>
      </c>
      <c r="AJ38" s="321">
        <f t="shared" si="13"/>
        <v>0.42899999999999999</v>
      </c>
      <c r="AK38" s="290"/>
      <c r="AL38" s="322">
        <v>0.40899999999999997</v>
      </c>
      <c r="AM38" s="320">
        <v>0.39600000000000002</v>
      </c>
      <c r="AN38" s="320">
        <v>0.38200000000000001</v>
      </c>
      <c r="AO38" s="320">
        <v>0.378</v>
      </c>
      <c r="AP38" s="320">
        <v>0.38200000000000001</v>
      </c>
      <c r="AQ38" s="320">
        <v>0.38700000000000001</v>
      </c>
      <c r="AR38" s="320">
        <v>0.42799999999999999</v>
      </c>
      <c r="AS38" s="320">
        <v>0.68500000000000005</v>
      </c>
      <c r="AT38" s="320">
        <v>0.98399999999999999</v>
      </c>
      <c r="AU38" s="320">
        <f t="shared" si="14"/>
        <v>0.68500000000000005</v>
      </c>
      <c r="AV38" s="320">
        <f t="shared" si="15"/>
        <v>0.42799999999999999</v>
      </c>
      <c r="AW38" s="320">
        <f t="shared" si="16"/>
        <v>0.38700000000000001</v>
      </c>
      <c r="AX38" s="320">
        <f t="shared" si="17"/>
        <v>0.38200000000000001</v>
      </c>
      <c r="AY38" s="320">
        <f t="shared" si="18"/>
        <v>0.378</v>
      </c>
      <c r="AZ38" s="320">
        <f t="shared" si="19"/>
        <v>0.38200000000000001</v>
      </c>
      <c r="BA38" s="321">
        <f t="shared" si="20"/>
        <v>0.39600000000000002</v>
      </c>
      <c r="BB38" s="290"/>
      <c r="BC38" s="322">
        <v>0.50900000000000001</v>
      </c>
      <c r="BD38" s="320">
        <v>0.42799999999999999</v>
      </c>
      <c r="BE38" s="320">
        <v>0.38500000000000001</v>
      </c>
      <c r="BF38" s="320">
        <v>0.37</v>
      </c>
      <c r="BG38" s="320">
        <v>0.372</v>
      </c>
      <c r="BH38" s="320">
        <v>0.36599999999999999</v>
      </c>
      <c r="BI38" s="320">
        <v>0.375</v>
      </c>
      <c r="BJ38" s="320">
        <v>0.47899999999999998</v>
      </c>
      <c r="BK38" s="320">
        <v>0.64400000000000002</v>
      </c>
      <c r="BL38" s="320">
        <f t="shared" si="21"/>
        <v>0.47899999999999998</v>
      </c>
      <c r="BM38" s="320">
        <f t="shared" si="22"/>
        <v>0.375</v>
      </c>
      <c r="BN38" s="320">
        <f t="shared" si="23"/>
        <v>0.36599999999999999</v>
      </c>
      <c r="BO38" s="320">
        <f t="shared" si="24"/>
        <v>0.372</v>
      </c>
      <c r="BP38" s="320">
        <f t="shared" si="25"/>
        <v>0.37</v>
      </c>
      <c r="BQ38" s="320">
        <f t="shared" si="26"/>
        <v>0.38500000000000001</v>
      </c>
      <c r="BR38" s="321">
        <f t="shared" si="27"/>
        <v>0.42799999999999999</v>
      </c>
      <c r="BS38" s="290"/>
    </row>
    <row r="39" spans="1:71" x14ac:dyDescent="0.25">
      <c r="A39" s="290"/>
      <c r="B39" s="686"/>
      <c r="C39" s="319">
        <v>1.65</v>
      </c>
      <c r="D39" s="320">
        <v>0.55300000000000005</v>
      </c>
      <c r="E39" s="320">
        <v>0.46400000000000002</v>
      </c>
      <c r="F39" s="320">
        <v>0.42299999999999999</v>
      </c>
      <c r="G39" s="320">
        <v>0.40600000000000003</v>
      </c>
      <c r="H39" s="320">
        <v>0.39400000000000002</v>
      </c>
      <c r="I39" s="320">
        <v>0.38300000000000001</v>
      </c>
      <c r="J39" s="320">
        <v>0.39700000000000002</v>
      </c>
      <c r="K39" s="320">
        <v>0.55200000000000005</v>
      </c>
      <c r="L39" s="320">
        <v>0.79700000000000004</v>
      </c>
      <c r="M39" s="320">
        <f t="shared" si="0"/>
        <v>0.55200000000000005</v>
      </c>
      <c r="N39" s="320">
        <f t="shared" si="1"/>
        <v>0.39700000000000002</v>
      </c>
      <c r="O39" s="320">
        <f t="shared" si="2"/>
        <v>0.38300000000000001</v>
      </c>
      <c r="P39" s="320">
        <f t="shared" si="3"/>
        <v>0.39400000000000002</v>
      </c>
      <c r="Q39" s="320">
        <f t="shared" si="4"/>
        <v>0.40600000000000003</v>
      </c>
      <c r="R39" s="320">
        <f t="shared" si="5"/>
        <v>0.42299999999999999</v>
      </c>
      <c r="S39" s="321">
        <f t="shared" si="6"/>
        <v>0.46400000000000002</v>
      </c>
      <c r="T39" s="290"/>
      <c r="U39" s="322">
        <v>0.46200000000000002</v>
      </c>
      <c r="V39" s="320">
        <v>0.42599999999999999</v>
      </c>
      <c r="W39" s="320">
        <v>0.4</v>
      </c>
      <c r="X39" s="320">
        <v>0.39200000000000002</v>
      </c>
      <c r="Y39" s="320">
        <v>0.39</v>
      </c>
      <c r="Z39" s="320">
        <v>0.39</v>
      </c>
      <c r="AA39" s="320">
        <v>0.42199999999999999</v>
      </c>
      <c r="AB39" s="320">
        <v>0.64700000000000002</v>
      </c>
      <c r="AC39" s="320">
        <v>0.92100000000000004</v>
      </c>
      <c r="AD39" s="320">
        <f t="shared" si="7"/>
        <v>0.64700000000000002</v>
      </c>
      <c r="AE39" s="320">
        <f t="shared" si="8"/>
        <v>0.42199999999999999</v>
      </c>
      <c r="AF39" s="320">
        <f t="shared" si="9"/>
        <v>0.39</v>
      </c>
      <c r="AG39" s="320">
        <f t="shared" si="10"/>
        <v>0.39</v>
      </c>
      <c r="AH39" s="320">
        <f t="shared" si="11"/>
        <v>0.39200000000000002</v>
      </c>
      <c r="AI39" s="320">
        <f t="shared" si="12"/>
        <v>0.4</v>
      </c>
      <c r="AJ39" s="321">
        <f t="shared" si="13"/>
        <v>0.42599999999999999</v>
      </c>
      <c r="AK39" s="290"/>
      <c r="AL39" s="322">
        <v>0.40799999999999997</v>
      </c>
      <c r="AM39" s="320">
        <v>0.39300000000000002</v>
      </c>
      <c r="AN39" s="320">
        <v>0.379</v>
      </c>
      <c r="AO39" s="320">
        <v>0.375</v>
      </c>
      <c r="AP39" s="320">
        <v>0.378</v>
      </c>
      <c r="AQ39" s="320">
        <v>0.38400000000000001</v>
      </c>
      <c r="AR39" s="320">
        <v>0.42599999999999999</v>
      </c>
      <c r="AS39" s="320">
        <v>0.68500000000000005</v>
      </c>
      <c r="AT39" s="320">
        <v>0.98399999999999999</v>
      </c>
      <c r="AU39" s="320">
        <f t="shared" si="14"/>
        <v>0.68500000000000005</v>
      </c>
      <c r="AV39" s="320">
        <f t="shared" si="15"/>
        <v>0.42599999999999999</v>
      </c>
      <c r="AW39" s="320">
        <f t="shared" si="16"/>
        <v>0.38400000000000001</v>
      </c>
      <c r="AX39" s="320">
        <f t="shared" si="17"/>
        <v>0.378</v>
      </c>
      <c r="AY39" s="320">
        <f t="shared" si="18"/>
        <v>0.375</v>
      </c>
      <c r="AZ39" s="320">
        <f t="shared" si="19"/>
        <v>0.379</v>
      </c>
      <c r="BA39" s="321">
        <f t="shared" si="20"/>
        <v>0.39300000000000002</v>
      </c>
      <c r="BB39" s="290"/>
      <c r="BC39" s="322">
        <v>0.50900000000000001</v>
      </c>
      <c r="BD39" s="320">
        <v>0.42599999999999999</v>
      </c>
      <c r="BE39" s="320">
        <v>0.38200000000000001</v>
      </c>
      <c r="BF39" s="320">
        <v>0.36699999999999999</v>
      </c>
      <c r="BG39" s="320">
        <v>0.36599999999999999</v>
      </c>
      <c r="BH39" s="320">
        <v>0.36199999999999999</v>
      </c>
      <c r="BI39" s="320">
        <v>0.373</v>
      </c>
      <c r="BJ39" s="320">
        <v>0.47799999999999998</v>
      </c>
      <c r="BK39" s="320">
        <v>0.64400000000000002</v>
      </c>
      <c r="BL39" s="320">
        <f t="shared" si="21"/>
        <v>0.47799999999999998</v>
      </c>
      <c r="BM39" s="320">
        <f t="shared" si="22"/>
        <v>0.373</v>
      </c>
      <c r="BN39" s="320">
        <f t="shared" si="23"/>
        <v>0.36199999999999999</v>
      </c>
      <c r="BO39" s="320">
        <f t="shared" si="24"/>
        <v>0.36599999999999999</v>
      </c>
      <c r="BP39" s="320">
        <f t="shared" si="25"/>
        <v>0.36699999999999999</v>
      </c>
      <c r="BQ39" s="320">
        <f t="shared" si="26"/>
        <v>0.38200000000000001</v>
      </c>
      <c r="BR39" s="321">
        <f t="shared" si="27"/>
        <v>0.42599999999999999</v>
      </c>
      <c r="BS39" s="290"/>
    </row>
    <row r="40" spans="1:71" x14ac:dyDescent="0.25">
      <c r="A40" s="290"/>
      <c r="B40" s="686"/>
      <c r="C40" s="319">
        <v>1.7</v>
      </c>
      <c r="D40" s="320">
        <v>0.55200000000000005</v>
      </c>
      <c r="E40" s="320">
        <v>0.46300000000000002</v>
      </c>
      <c r="F40" s="320">
        <v>0.41899999999999998</v>
      </c>
      <c r="G40" s="320">
        <v>0.40200000000000002</v>
      </c>
      <c r="H40" s="320">
        <v>0.39100000000000001</v>
      </c>
      <c r="I40" s="320">
        <v>0.379</v>
      </c>
      <c r="J40" s="320">
        <v>0.39600000000000002</v>
      </c>
      <c r="K40" s="320">
        <v>0.55200000000000005</v>
      </c>
      <c r="L40" s="320">
        <v>0.79700000000000004</v>
      </c>
      <c r="M40" s="320">
        <f t="shared" si="0"/>
        <v>0.55200000000000005</v>
      </c>
      <c r="N40" s="320">
        <f t="shared" si="1"/>
        <v>0.39600000000000002</v>
      </c>
      <c r="O40" s="320">
        <f t="shared" si="2"/>
        <v>0.379</v>
      </c>
      <c r="P40" s="320">
        <f t="shared" si="3"/>
        <v>0.39100000000000001</v>
      </c>
      <c r="Q40" s="320">
        <f t="shared" si="4"/>
        <v>0.40200000000000002</v>
      </c>
      <c r="R40" s="320">
        <f t="shared" si="5"/>
        <v>0.41899999999999998</v>
      </c>
      <c r="S40" s="321">
        <f t="shared" si="6"/>
        <v>0.46300000000000002</v>
      </c>
      <c r="T40" s="290"/>
      <c r="U40" s="322">
        <v>0.46100000000000002</v>
      </c>
      <c r="V40" s="320">
        <v>0.42299999999999999</v>
      </c>
      <c r="W40" s="320">
        <v>0.39700000000000002</v>
      </c>
      <c r="X40" s="320">
        <v>0.38900000000000001</v>
      </c>
      <c r="Y40" s="320">
        <v>0.38700000000000001</v>
      </c>
      <c r="Z40" s="320">
        <v>0.38600000000000001</v>
      </c>
      <c r="AA40" s="320">
        <v>0.42099999999999999</v>
      </c>
      <c r="AB40" s="320">
        <v>0.64700000000000002</v>
      </c>
      <c r="AC40" s="320">
        <v>0.92100000000000004</v>
      </c>
      <c r="AD40" s="320">
        <f t="shared" si="7"/>
        <v>0.64700000000000002</v>
      </c>
      <c r="AE40" s="320">
        <f t="shared" si="8"/>
        <v>0.42099999999999999</v>
      </c>
      <c r="AF40" s="320">
        <f t="shared" si="9"/>
        <v>0.38600000000000001</v>
      </c>
      <c r="AG40" s="320">
        <f t="shared" si="10"/>
        <v>0.38700000000000001</v>
      </c>
      <c r="AH40" s="320">
        <f t="shared" si="11"/>
        <v>0.38900000000000001</v>
      </c>
      <c r="AI40" s="320">
        <f t="shared" si="12"/>
        <v>0.39700000000000002</v>
      </c>
      <c r="AJ40" s="321">
        <f t="shared" si="13"/>
        <v>0.42299999999999999</v>
      </c>
      <c r="AK40" s="290"/>
      <c r="AL40" s="322">
        <v>0.40799999999999997</v>
      </c>
      <c r="AM40" s="320">
        <v>0.38900000000000001</v>
      </c>
      <c r="AN40" s="320">
        <v>0.376</v>
      </c>
      <c r="AO40" s="320">
        <v>0.372</v>
      </c>
      <c r="AP40" s="320">
        <v>0.375</v>
      </c>
      <c r="AQ40" s="320">
        <v>0.38100000000000001</v>
      </c>
      <c r="AR40" s="320">
        <v>0.42499999999999999</v>
      </c>
      <c r="AS40" s="320">
        <v>0.68500000000000005</v>
      </c>
      <c r="AT40" s="320">
        <v>0.98399999999999999</v>
      </c>
      <c r="AU40" s="320">
        <f t="shared" si="14"/>
        <v>0.68500000000000005</v>
      </c>
      <c r="AV40" s="320">
        <f t="shared" si="15"/>
        <v>0.42499999999999999</v>
      </c>
      <c r="AW40" s="320">
        <f t="shared" si="16"/>
        <v>0.38100000000000001</v>
      </c>
      <c r="AX40" s="320">
        <f t="shared" si="17"/>
        <v>0.375</v>
      </c>
      <c r="AY40" s="320">
        <f t="shared" si="18"/>
        <v>0.372</v>
      </c>
      <c r="AZ40" s="320">
        <f t="shared" si="19"/>
        <v>0.376</v>
      </c>
      <c r="BA40" s="321">
        <f t="shared" si="20"/>
        <v>0.38900000000000001</v>
      </c>
      <c r="BB40" s="290"/>
      <c r="BC40" s="322">
        <v>0.50900000000000001</v>
      </c>
      <c r="BD40" s="320">
        <v>0.42299999999999999</v>
      </c>
      <c r="BE40" s="320">
        <v>0.379</v>
      </c>
      <c r="BF40" s="320">
        <v>0.36399999999999999</v>
      </c>
      <c r="BG40" s="320">
        <v>0.36199999999999999</v>
      </c>
      <c r="BH40" s="320">
        <v>0.35699999999999998</v>
      </c>
      <c r="BI40" s="320">
        <v>0.37</v>
      </c>
      <c r="BJ40" s="320">
        <v>0.47799999999999998</v>
      </c>
      <c r="BK40" s="320">
        <v>0.64400000000000002</v>
      </c>
      <c r="BL40" s="320">
        <f t="shared" si="21"/>
        <v>0.47799999999999998</v>
      </c>
      <c r="BM40" s="320">
        <f t="shared" si="22"/>
        <v>0.37</v>
      </c>
      <c r="BN40" s="320">
        <f t="shared" si="23"/>
        <v>0.35699999999999998</v>
      </c>
      <c r="BO40" s="320">
        <f t="shared" si="24"/>
        <v>0.36199999999999999</v>
      </c>
      <c r="BP40" s="320">
        <f t="shared" si="25"/>
        <v>0.36399999999999999</v>
      </c>
      <c r="BQ40" s="320">
        <f t="shared" si="26"/>
        <v>0.379</v>
      </c>
      <c r="BR40" s="321">
        <f t="shared" si="27"/>
        <v>0.42299999999999999</v>
      </c>
      <c r="BS40" s="290"/>
    </row>
    <row r="41" spans="1:71" x14ac:dyDescent="0.25">
      <c r="A41" s="290"/>
      <c r="B41" s="686"/>
      <c r="C41" s="319">
        <v>1.75</v>
      </c>
      <c r="D41" s="320">
        <v>0.55000000000000004</v>
      </c>
      <c r="E41" s="320">
        <v>0.46300000000000002</v>
      </c>
      <c r="F41" s="320">
        <v>0.41499999999999998</v>
      </c>
      <c r="G41" s="320">
        <v>0.39900000000000002</v>
      </c>
      <c r="H41" s="320">
        <v>0.38800000000000001</v>
      </c>
      <c r="I41" s="320">
        <v>0.375</v>
      </c>
      <c r="J41" s="320">
        <v>0.39400000000000002</v>
      </c>
      <c r="K41" s="320">
        <v>0.55200000000000005</v>
      </c>
      <c r="L41" s="320">
        <v>0.79700000000000004</v>
      </c>
      <c r="M41" s="320">
        <f t="shared" si="0"/>
        <v>0.55200000000000005</v>
      </c>
      <c r="N41" s="320">
        <f t="shared" si="1"/>
        <v>0.39400000000000002</v>
      </c>
      <c r="O41" s="320">
        <f t="shared" si="2"/>
        <v>0.375</v>
      </c>
      <c r="P41" s="320">
        <f t="shared" si="3"/>
        <v>0.38800000000000001</v>
      </c>
      <c r="Q41" s="320">
        <f t="shared" si="4"/>
        <v>0.39900000000000002</v>
      </c>
      <c r="R41" s="320">
        <f t="shared" si="5"/>
        <v>0.41499999999999998</v>
      </c>
      <c r="S41" s="321">
        <f t="shared" si="6"/>
        <v>0.46300000000000002</v>
      </c>
      <c r="T41" s="290"/>
      <c r="U41" s="322">
        <v>0.46100000000000002</v>
      </c>
      <c r="V41" s="320">
        <v>0.42</v>
      </c>
      <c r="W41" s="320">
        <v>0.39400000000000002</v>
      </c>
      <c r="X41" s="320">
        <v>0.38600000000000001</v>
      </c>
      <c r="Y41" s="320">
        <v>0.38400000000000001</v>
      </c>
      <c r="Z41" s="320">
        <v>0.38300000000000001</v>
      </c>
      <c r="AA41" s="320">
        <v>0.41899999999999998</v>
      </c>
      <c r="AB41" s="320">
        <v>0.64700000000000002</v>
      </c>
      <c r="AC41" s="320">
        <v>0.92100000000000004</v>
      </c>
      <c r="AD41" s="320">
        <f t="shared" si="7"/>
        <v>0.64700000000000002</v>
      </c>
      <c r="AE41" s="320">
        <f t="shared" si="8"/>
        <v>0.41899999999999998</v>
      </c>
      <c r="AF41" s="320">
        <f t="shared" si="9"/>
        <v>0.38300000000000001</v>
      </c>
      <c r="AG41" s="320">
        <f t="shared" si="10"/>
        <v>0.38400000000000001</v>
      </c>
      <c r="AH41" s="320">
        <f t="shared" si="11"/>
        <v>0.38600000000000001</v>
      </c>
      <c r="AI41" s="320">
        <f t="shared" si="12"/>
        <v>0.39400000000000002</v>
      </c>
      <c r="AJ41" s="321">
        <f t="shared" si="13"/>
        <v>0.42</v>
      </c>
      <c r="AK41" s="290"/>
      <c r="AL41" s="322">
        <v>0.40799999999999997</v>
      </c>
      <c r="AM41" s="320">
        <v>0.38700000000000001</v>
      </c>
      <c r="AN41" s="320">
        <v>0.373</v>
      </c>
      <c r="AO41" s="320">
        <v>0.37</v>
      </c>
      <c r="AP41" s="320">
        <v>0.372</v>
      </c>
      <c r="AQ41" s="320">
        <v>0.378</v>
      </c>
      <c r="AR41" s="320">
        <v>0.42299999999999999</v>
      </c>
      <c r="AS41" s="320">
        <v>0.68500000000000005</v>
      </c>
      <c r="AT41" s="320">
        <v>0.98399999999999999</v>
      </c>
      <c r="AU41" s="320">
        <f t="shared" si="14"/>
        <v>0.68500000000000005</v>
      </c>
      <c r="AV41" s="320">
        <f t="shared" si="15"/>
        <v>0.42299999999999999</v>
      </c>
      <c r="AW41" s="320">
        <f t="shared" si="16"/>
        <v>0.378</v>
      </c>
      <c r="AX41" s="320">
        <f t="shared" si="17"/>
        <v>0.372</v>
      </c>
      <c r="AY41" s="320">
        <f t="shared" si="18"/>
        <v>0.37</v>
      </c>
      <c r="AZ41" s="320">
        <f t="shared" si="19"/>
        <v>0.373</v>
      </c>
      <c r="BA41" s="321">
        <f t="shared" si="20"/>
        <v>0.38700000000000001</v>
      </c>
      <c r="BB41" s="290"/>
      <c r="BC41" s="322">
        <v>0.50900000000000001</v>
      </c>
      <c r="BD41" s="320">
        <v>0.42</v>
      </c>
      <c r="BE41" s="320">
        <v>0.376</v>
      </c>
      <c r="BF41" s="320">
        <v>0.36199999999999999</v>
      </c>
      <c r="BG41" s="320">
        <v>0.35699999999999998</v>
      </c>
      <c r="BH41" s="320">
        <v>0.35399999999999998</v>
      </c>
      <c r="BI41" s="320">
        <v>0.36799999999999999</v>
      </c>
      <c r="BJ41" s="320">
        <v>0.47799999999999998</v>
      </c>
      <c r="BK41" s="320">
        <v>0.64400000000000002</v>
      </c>
      <c r="BL41" s="320">
        <f t="shared" si="21"/>
        <v>0.47799999999999998</v>
      </c>
      <c r="BM41" s="320">
        <f t="shared" si="22"/>
        <v>0.36799999999999999</v>
      </c>
      <c r="BN41" s="320">
        <f t="shared" si="23"/>
        <v>0.35399999999999998</v>
      </c>
      <c r="BO41" s="320">
        <f t="shared" si="24"/>
        <v>0.35699999999999998</v>
      </c>
      <c r="BP41" s="320">
        <f t="shared" si="25"/>
        <v>0.36199999999999999</v>
      </c>
      <c r="BQ41" s="320">
        <f t="shared" si="26"/>
        <v>0.376</v>
      </c>
      <c r="BR41" s="321">
        <f t="shared" si="27"/>
        <v>0.42</v>
      </c>
      <c r="BS41" s="290"/>
    </row>
    <row r="42" spans="1:71" x14ac:dyDescent="0.25">
      <c r="A42" s="290"/>
      <c r="B42" s="686"/>
      <c r="C42" s="319">
        <v>1.8</v>
      </c>
      <c r="D42" s="320">
        <v>0.54900000000000004</v>
      </c>
      <c r="E42" s="320">
        <v>0.46200000000000002</v>
      </c>
      <c r="F42" s="320">
        <v>0.41099999999999998</v>
      </c>
      <c r="G42" s="320">
        <v>0.39600000000000002</v>
      </c>
      <c r="H42" s="320">
        <v>0.38400000000000001</v>
      </c>
      <c r="I42" s="320">
        <v>0.372</v>
      </c>
      <c r="J42" s="320">
        <v>0.39200000000000002</v>
      </c>
      <c r="K42" s="320">
        <v>0.55200000000000005</v>
      </c>
      <c r="L42" s="320">
        <v>0.79700000000000004</v>
      </c>
      <c r="M42" s="320">
        <f t="shared" si="0"/>
        <v>0.55200000000000005</v>
      </c>
      <c r="N42" s="320">
        <f t="shared" si="1"/>
        <v>0.39200000000000002</v>
      </c>
      <c r="O42" s="320">
        <f t="shared" si="2"/>
        <v>0.372</v>
      </c>
      <c r="P42" s="320">
        <f t="shared" si="3"/>
        <v>0.38400000000000001</v>
      </c>
      <c r="Q42" s="320">
        <f t="shared" si="4"/>
        <v>0.39600000000000002</v>
      </c>
      <c r="R42" s="320">
        <f t="shared" si="5"/>
        <v>0.41099999999999998</v>
      </c>
      <c r="S42" s="321">
        <f t="shared" si="6"/>
        <v>0.46200000000000002</v>
      </c>
      <c r="T42" s="290"/>
      <c r="U42" s="322">
        <v>0.46</v>
      </c>
      <c r="V42" s="320">
        <v>0.41699999999999998</v>
      </c>
      <c r="W42" s="320">
        <v>0.39100000000000001</v>
      </c>
      <c r="X42" s="320">
        <v>0.38400000000000001</v>
      </c>
      <c r="Y42" s="320">
        <v>0.38100000000000001</v>
      </c>
      <c r="Z42" s="320">
        <v>0.379</v>
      </c>
      <c r="AA42" s="320">
        <v>0.41799999999999998</v>
      </c>
      <c r="AB42" s="320">
        <v>0.64700000000000002</v>
      </c>
      <c r="AC42" s="320">
        <v>0.92100000000000004</v>
      </c>
      <c r="AD42" s="320">
        <f t="shared" si="7"/>
        <v>0.64700000000000002</v>
      </c>
      <c r="AE42" s="320">
        <f t="shared" si="8"/>
        <v>0.41799999999999998</v>
      </c>
      <c r="AF42" s="320">
        <f t="shared" si="9"/>
        <v>0.379</v>
      </c>
      <c r="AG42" s="320">
        <f t="shared" si="10"/>
        <v>0.38100000000000001</v>
      </c>
      <c r="AH42" s="320">
        <f t="shared" si="11"/>
        <v>0.38400000000000001</v>
      </c>
      <c r="AI42" s="320">
        <f t="shared" si="12"/>
        <v>0.39100000000000001</v>
      </c>
      <c r="AJ42" s="321">
        <f t="shared" si="13"/>
        <v>0.41699999999999998</v>
      </c>
      <c r="AK42" s="290"/>
      <c r="AL42" s="322">
        <v>0.40699999999999997</v>
      </c>
      <c r="AM42" s="320">
        <v>0.38400000000000001</v>
      </c>
      <c r="AN42" s="320">
        <v>0.37</v>
      </c>
      <c r="AO42" s="320">
        <v>0.36699999999999999</v>
      </c>
      <c r="AP42" s="320">
        <v>0.37</v>
      </c>
      <c r="AQ42" s="320">
        <v>0.374</v>
      </c>
      <c r="AR42" s="320">
        <v>0.42099999999999999</v>
      </c>
      <c r="AS42" s="320">
        <v>0.68500000000000005</v>
      </c>
      <c r="AT42" s="320">
        <v>0.98399999999999999</v>
      </c>
      <c r="AU42" s="320">
        <f t="shared" si="14"/>
        <v>0.68500000000000005</v>
      </c>
      <c r="AV42" s="320">
        <f t="shared" si="15"/>
        <v>0.42099999999999999</v>
      </c>
      <c r="AW42" s="320">
        <f t="shared" si="16"/>
        <v>0.374</v>
      </c>
      <c r="AX42" s="320">
        <f t="shared" si="17"/>
        <v>0.37</v>
      </c>
      <c r="AY42" s="320">
        <f t="shared" si="18"/>
        <v>0.36699999999999999</v>
      </c>
      <c r="AZ42" s="320">
        <f t="shared" si="19"/>
        <v>0.37</v>
      </c>
      <c r="BA42" s="321">
        <f t="shared" si="20"/>
        <v>0.38400000000000001</v>
      </c>
      <c r="BB42" s="290"/>
      <c r="BC42" s="322">
        <v>0.50800000000000001</v>
      </c>
      <c r="BD42" s="320">
        <v>0.41799999999999998</v>
      </c>
      <c r="BE42" s="320">
        <v>0.373</v>
      </c>
      <c r="BF42" s="320">
        <v>0.35899999999999999</v>
      </c>
      <c r="BG42" s="320">
        <v>0.35399999999999998</v>
      </c>
      <c r="BH42" s="320">
        <v>0.35099999999999998</v>
      </c>
      <c r="BI42" s="320">
        <v>0.36599999999999999</v>
      </c>
      <c r="BJ42" s="320">
        <v>0.47799999999999998</v>
      </c>
      <c r="BK42" s="320">
        <v>0.64400000000000002</v>
      </c>
      <c r="BL42" s="320">
        <f t="shared" si="21"/>
        <v>0.47799999999999998</v>
      </c>
      <c r="BM42" s="320">
        <f t="shared" si="22"/>
        <v>0.36599999999999999</v>
      </c>
      <c r="BN42" s="320">
        <f t="shared" si="23"/>
        <v>0.35099999999999998</v>
      </c>
      <c r="BO42" s="320">
        <f t="shared" si="24"/>
        <v>0.35399999999999998</v>
      </c>
      <c r="BP42" s="320">
        <f t="shared" si="25"/>
        <v>0.35899999999999999</v>
      </c>
      <c r="BQ42" s="320">
        <f t="shared" si="26"/>
        <v>0.373</v>
      </c>
      <c r="BR42" s="321">
        <f t="shared" si="27"/>
        <v>0.41799999999999998</v>
      </c>
      <c r="BS42" s="290"/>
    </row>
    <row r="43" spans="1:71" x14ac:dyDescent="0.25">
      <c r="A43" s="290"/>
      <c r="B43" s="686"/>
      <c r="C43" s="319">
        <v>1.85</v>
      </c>
      <c r="D43" s="320">
        <v>0.54700000000000004</v>
      </c>
      <c r="E43" s="320">
        <v>0.46100000000000002</v>
      </c>
      <c r="F43" s="320">
        <v>0.40699999999999997</v>
      </c>
      <c r="G43" s="320">
        <v>0.39200000000000002</v>
      </c>
      <c r="H43" s="320">
        <v>0.38100000000000001</v>
      </c>
      <c r="I43" s="320">
        <v>0.36799999999999999</v>
      </c>
      <c r="J43" s="320">
        <v>0.39100000000000001</v>
      </c>
      <c r="K43" s="320">
        <v>0.55200000000000005</v>
      </c>
      <c r="L43" s="320">
        <v>0.79700000000000004</v>
      </c>
      <c r="M43" s="320">
        <f t="shared" si="0"/>
        <v>0.55200000000000005</v>
      </c>
      <c r="N43" s="320">
        <f t="shared" si="1"/>
        <v>0.39100000000000001</v>
      </c>
      <c r="O43" s="320">
        <f t="shared" si="2"/>
        <v>0.36799999999999999</v>
      </c>
      <c r="P43" s="320">
        <f t="shared" si="3"/>
        <v>0.38100000000000001</v>
      </c>
      <c r="Q43" s="320">
        <f t="shared" si="4"/>
        <v>0.39200000000000002</v>
      </c>
      <c r="R43" s="320">
        <f t="shared" si="5"/>
        <v>0.40699999999999997</v>
      </c>
      <c r="S43" s="321">
        <f t="shared" si="6"/>
        <v>0.46100000000000002</v>
      </c>
      <c r="T43" s="290"/>
      <c r="U43" s="322">
        <v>0.46</v>
      </c>
      <c r="V43" s="320">
        <v>0.41499999999999998</v>
      </c>
      <c r="W43" s="320">
        <v>0.38700000000000001</v>
      </c>
      <c r="X43" s="320">
        <v>0.38100000000000001</v>
      </c>
      <c r="Y43" s="320">
        <v>0.378</v>
      </c>
      <c r="Z43" s="320">
        <v>0.376</v>
      </c>
      <c r="AA43" s="320">
        <v>0.41599999999999998</v>
      </c>
      <c r="AB43" s="320">
        <v>0.64700000000000002</v>
      </c>
      <c r="AC43" s="320">
        <v>0.92100000000000004</v>
      </c>
      <c r="AD43" s="320">
        <f t="shared" si="7"/>
        <v>0.64700000000000002</v>
      </c>
      <c r="AE43" s="320">
        <f t="shared" si="8"/>
        <v>0.41599999999999998</v>
      </c>
      <c r="AF43" s="320">
        <f t="shared" si="9"/>
        <v>0.376</v>
      </c>
      <c r="AG43" s="320">
        <f t="shared" si="10"/>
        <v>0.378</v>
      </c>
      <c r="AH43" s="320">
        <f t="shared" si="11"/>
        <v>0.38100000000000001</v>
      </c>
      <c r="AI43" s="320">
        <f t="shared" si="12"/>
        <v>0.38700000000000001</v>
      </c>
      <c r="AJ43" s="321">
        <f t="shared" si="13"/>
        <v>0.41499999999999998</v>
      </c>
      <c r="AK43" s="290"/>
      <c r="AL43" s="322">
        <v>0.40699999999999997</v>
      </c>
      <c r="AM43" s="320">
        <v>0.38200000000000001</v>
      </c>
      <c r="AN43" s="320">
        <v>0.36699999999999999</v>
      </c>
      <c r="AO43" s="320">
        <v>0.36399999999999999</v>
      </c>
      <c r="AP43" s="320">
        <v>0.36699999999999999</v>
      </c>
      <c r="AQ43" s="320">
        <v>0.371</v>
      </c>
      <c r="AR43" s="320">
        <v>0.42</v>
      </c>
      <c r="AS43" s="320">
        <v>0.68500000000000005</v>
      </c>
      <c r="AT43" s="320">
        <v>0.98399999999999999</v>
      </c>
      <c r="AU43" s="320">
        <f t="shared" si="14"/>
        <v>0.68500000000000005</v>
      </c>
      <c r="AV43" s="320">
        <f t="shared" si="15"/>
        <v>0.42</v>
      </c>
      <c r="AW43" s="320">
        <f t="shared" si="16"/>
        <v>0.371</v>
      </c>
      <c r="AX43" s="320">
        <f t="shared" si="17"/>
        <v>0.36699999999999999</v>
      </c>
      <c r="AY43" s="320">
        <f t="shared" si="18"/>
        <v>0.36399999999999999</v>
      </c>
      <c r="AZ43" s="320">
        <f t="shared" si="19"/>
        <v>0.36699999999999999</v>
      </c>
      <c r="BA43" s="321">
        <f t="shared" si="20"/>
        <v>0.38200000000000001</v>
      </c>
      <c r="BB43" s="290"/>
      <c r="BC43" s="322">
        <v>0.50800000000000001</v>
      </c>
      <c r="BD43" s="320">
        <v>0.41699999999999998</v>
      </c>
      <c r="BE43" s="320">
        <v>0.37</v>
      </c>
      <c r="BF43" s="320">
        <v>0.35599999999999998</v>
      </c>
      <c r="BG43" s="320">
        <v>0.35199999999999998</v>
      </c>
      <c r="BH43" s="320">
        <v>0.34899999999999998</v>
      </c>
      <c r="BI43" s="320">
        <v>0.36399999999999999</v>
      </c>
      <c r="BJ43" s="320">
        <v>0.47799999999999998</v>
      </c>
      <c r="BK43" s="320">
        <v>0.64400000000000002</v>
      </c>
      <c r="BL43" s="320">
        <f t="shared" si="21"/>
        <v>0.47799999999999998</v>
      </c>
      <c r="BM43" s="320">
        <f t="shared" si="22"/>
        <v>0.36399999999999999</v>
      </c>
      <c r="BN43" s="320">
        <f t="shared" si="23"/>
        <v>0.34899999999999998</v>
      </c>
      <c r="BO43" s="320">
        <f t="shared" si="24"/>
        <v>0.35199999999999998</v>
      </c>
      <c r="BP43" s="320">
        <f t="shared" si="25"/>
        <v>0.35599999999999998</v>
      </c>
      <c r="BQ43" s="320">
        <f t="shared" si="26"/>
        <v>0.37</v>
      </c>
      <c r="BR43" s="321">
        <f t="shared" si="27"/>
        <v>0.41699999999999998</v>
      </c>
      <c r="BS43" s="290"/>
    </row>
    <row r="44" spans="1:71" x14ac:dyDescent="0.25">
      <c r="A44" s="290"/>
      <c r="B44" s="686"/>
      <c r="C44" s="319">
        <v>1.9</v>
      </c>
      <c r="D44" s="320">
        <v>0.54600000000000004</v>
      </c>
      <c r="E44" s="320">
        <v>0.46100000000000002</v>
      </c>
      <c r="F44" s="320">
        <v>0.40300000000000002</v>
      </c>
      <c r="G44" s="320">
        <v>0.38900000000000001</v>
      </c>
      <c r="H44" s="320">
        <v>0.378</v>
      </c>
      <c r="I44" s="320">
        <v>0.36499999999999999</v>
      </c>
      <c r="J44" s="320">
        <v>0.38900000000000001</v>
      </c>
      <c r="K44" s="320">
        <v>0.55200000000000005</v>
      </c>
      <c r="L44" s="320">
        <v>0.79700000000000004</v>
      </c>
      <c r="M44" s="320">
        <f t="shared" si="0"/>
        <v>0.55200000000000005</v>
      </c>
      <c r="N44" s="320">
        <f t="shared" si="1"/>
        <v>0.38900000000000001</v>
      </c>
      <c r="O44" s="320">
        <f t="shared" si="2"/>
        <v>0.36499999999999999</v>
      </c>
      <c r="P44" s="320">
        <f t="shared" si="3"/>
        <v>0.378</v>
      </c>
      <c r="Q44" s="320">
        <f t="shared" si="4"/>
        <v>0.38900000000000001</v>
      </c>
      <c r="R44" s="320">
        <f t="shared" si="5"/>
        <v>0.40300000000000002</v>
      </c>
      <c r="S44" s="321">
        <f t="shared" si="6"/>
        <v>0.46100000000000002</v>
      </c>
      <c r="T44" s="290"/>
      <c r="U44" s="322">
        <v>0.45900000000000002</v>
      </c>
      <c r="V44" s="320">
        <v>0.41399999999999998</v>
      </c>
      <c r="W44" s="320">
        <v>0.38400000000000001</v>
      </c>
      <c r="X44" s="320">
        <v>0.378</v>
      </c>
      <c r="Y44" s="320">
        <v>0.375</v>
      </c>
      <c r="Z44" s="320">
        <v>0.373</v>
      </c>
      <c r="AA44" s="320">
        <v>0.41499999999999998</v>
      </c>
      <c r="AB44" s="320">
        <v>0.64700000000000002</v>
      </c>
      <c r="AC44" s="320">
        <v>0.92100000000000004</v>
      </c>
      <c r="AD44" s="320">
        <f t="shared" si="7"/>
        <v>0.64700000000000002</v>
      </c>
      <c r="AE44" s="320">
        <f t="shared" si="8"/>
        <v>0.41499999999999998</v>
      </c>
      <c r="AF44" s="320">
        <f t="shared" si="9"/>
        <v>0.373</v>
      </c>
      <c r="AG44" s="320">
        <f t="shared" si="10"/>
        <v>0.375</v>
      </c>
      <c r="AH44" s="320">
        <f t="shared" si="11"/>
        <v>0.378</v>
      </c>
      <c r="AI44" s="320">
        <f t="shared" si="12"/>
        <v>0.38400000000000001</v>
      </c>
      <c r="AJ44" s="321">
        <f t="shared" si="13"/>
        <v>0.41399999999999998</v>
      </c>
      <c r="AK44" s="290"/>
      <c r="AL44" s="322">
        <v>0.40699999999999997</v>
      </c>
      <c r="AM44" s="320">
        <v>0.379</v>
      </c>
      <c r="AN44" s="320">
        <v>0.36399999999999999</v>
      </c>
      <c r="AO44" s="320">
        <v>0.36199999999999999</v>
      </c>
      <c r="AP44" s="320">
        <v>0.36399999999999999</v>
      </c>
      <c r="AQ44" s="320">
        <v>0.36799999999999999</v>
      </c>
      <c r="AR44" s="320">
        <v>0.41799999999999998</v>
      </c>
      <c r="AS44" s="320">
        <v>0.68500000000000005</v>
      </c>
      <c r="AT44" s="320">
        <v>0.98399999999999999</v>
      </c>
      <c r="AU44" s="320">
        <f t="shared" si="14"/>
        <v>0.68500000000000005</v>
      </c>
      <c r="AV44" s="320">
        <f t="shared" si="15"/>
        <v>0.41799999999999998</v>
      </c>
      <c r="AW44" s="320">
        <f t="shared" si="16"/>
        <v>0.36799999999999999</v>
      </c>
      <c r="AX44" s="320">
        <f t="shared" si="17"/>
        <v>0.36399999999999999</v>
      </c>
      <c r="AY44" s="320">
        <f t="shared" si="18"/>
        <v>0.36199999999999999</v>
      </c>
      <c r="AZ44" s="320">
        <f t="shared" si="19"/>
        <v>0.36399999999999999</v>
      </c>
      <c r="BA44" s="321">
        <f t="shared" si="20"/>
        <v>0.379</v>
      </c>
      <c r="BB44" s="290"/>
      <c r="BC44" s="322">
        <v>0.50800000000000001</v>
      </c>
      <c r="BD44" s="320">
        <v>0.41599999999999998</v>
      </c>
      <c r="BE44" s="320">
        <v>0.36699999999999999</v>
      </c>
      <c r="BF44" s="320">
        <v>0.35399999999999998</v>
      </c>
      <c r="BG44" s="320">
        <v>0.34899999999999998</v>
      </c>
      <c r="BH44" s="320">
        <v>0.34599999999999997</v>
      </c>
      <c r="BI44" s="320">
        <v>0.36199999999999999</v>
      </c>
      <c r="BJ44" s="320">
        <v>0.47799999999999998</v>
      </c>
      <c r="BK44" s="320">
        <v>0.64400000000000002</v>
      </c>
      <c r="BL44" s="320">
        <f t="shared" si="21"/>
        <v>0.47799999999999998</v>
      </c>
      <c r="BM44" s="320">
        <f t="shared" si="22"/>
        <v>0.36199999999999999</v>
      </c>
      <c r="BN44" s="320">
        <f t="shared" si="23"/>
        <v>0.34599999999999997</v>
      </c>
      <c r="BO44" s="320">
        <f t="shared" si="24"/>
        <v>0.34899999999999998</v>
      </c>
      <c r="BP44" s="320">
        <f t="shared" si="25"/>
        <v>0.35399999999999998</v>
      </c>
      <c r="BQ44" s="320">
        <f t="shared" si="26"/>
        <v>0.36699999999999999</v>
      </c>
      <c r="BR44" s="321">
        <f t="shared" si="27"/>
        <v>0.41599999999999998</v>
      </c>
      <c r="BS44" s="290"/>
    </row>
    <row r="45" spans="1:71" x14ac:dyDescent="0.25">
      <c r="A45" s="290"/>
      <c r="B45" s="686"/>
      <c r="C45" s="319">
        <v>1.95</v>
      </c>
      <c r="D45" s="320">
        <v>0.54400000000000004</v>
      </c>
      <c r="E45" s="320">
        <v>0.46</v>
      </c>
      <c r="F45" s="320">
        <v>0.39900000000000002</v>
      </c>
      <c r="G45" s="320">
        <v>0.38600000000000001</v>
      </c>
      <c r="H45" s="320">
        <v>0.374</v>
      </c>
      <c r="I45" s="320">
        <v>0.36099999999999999</v>
      </c>
      <c r="J45" s="320">
        <v>0.38900000000000001</v>
      </c>
      <c r="K45" s="320">
        <v>0.55200000000000005</v>
      </c>
      <c r="L45" s="320">
        <v>0.79700000000000004</v>
      </c>
      <c r="M45" s="320">
        <f t="shared" si="0"/>
        <v>0.55200000000000005</v>
      </c>
      <c r="N45" s="320">
        <f t="shared" si="1"/>
        <v>0.38900000000000001</v>
      </c>
      <c r="O45" s="320">
        <f t="shared" si="2"/>
        <v>0.36099999999999999</v>
      </c>
      <c r="P45" s="320">
        <f t="shared" si="3"/>
        <v>0.374</v>
      </c>
      <c r="Q45" s="320">
        <f t="shared" si="4"/>
        <v>0.38600000000000001</v>
      </c>
      <c r="R45" s="320">
        <f t="shared" si="5"/>
        <v>0.39900000000000002</v>
      </c>
      <c r="S45" s="321">
        <f t="shared" si="6"/>
        <v>0.46</v>
      </c>
      <c r="T45" s="290"/>
      <c r="U45" s="322">
        <v>0.45800000000000002</v>
      </c>
      <c r="V45" s="320">
        <v>0.41399999999999998</v>
      </c>
      <c r="W45" s="320">
        <v>0.38100000000000001</v>
      </c>
      <c r="X45" s="320">
        <v>0.375</v>
      </c>
      <c r="Y45" s="320">
        <v>0.372</v>
      </c>
      <c r="Z45" s="320">
        <v>0.36899999999999999</v>
      </c>
      <c r="AA45" s="320">
        <v>0.41399999999999998</v>
      </c>
      <c r="AB45" s="320">
        <v>0.64700000000000002</v>
      </c>
      <c r="AC45" s="320">
        <v>0.92100000000000004</v>
      </c>
      <c r="AD45" s="320">
        <f t="shared" si="7"/>
        <v>0.64700000000000002</v>
      </c>
      <c r="AE45" s="320">
        <f t="shared" si="8"/>
        <v>0.41399999999999998</v>
      </c>
      <c r="AF45" s="320">
        <f t="shared" si="9"/>
        <v>0.36899999999999999</v>
      </c>
      <c r="AG45" s="320">
        <f t="shared" si="10"/>
        <v>0.372</v>
      </c>
      <c r="AH45" s="320">
        <f t="shared" si="11"/>
        <v>0.375</v>
      </c>
      <c r="AI45" s="320">
        <f t="shared" si="12"/>
        <v>0.38100000000000001</v>
      </c>
      <c r="AJ45" s="321">
        <f t="shared" si="13"/>
        <v>0.41399999999999998</v>
      </c>
      <c r="AK45" s="290"/>
      <c r="AL45" s="322">
        <v>0.40699999999999997</v>
      </c>
      <c r="AM45" s="320">
        <v>0.377</v>
      </c>
      <c r="AN45" s="320">
        <v>0.36099999999999999</v>
      </c>
      <c r="AO45" s="320">
        <v>0.35899999999999999</v>
      </c>
      <c r="AP45" s="320">
        <v>0.36099999999999999</v>
      </c>
      <c r="AQ45" s="320">
        <v>0.36499999999999999</v>
      </c>
      <c r="AR45" s="320">
        <v>0.41699999999999998</v>
      </c>
      <c r="AS45" s="320">
        <v>0.68500000000000005</v>
      </c>
      <c r="AT45" s="320">
        <v>0.98399999999999999</v>
      </c>
      <c r="AU45" s="320">
        <f t="shared" si="14"/>
        <v>0.68500000000000005</v>
      </c>
      <c r="AV45" s="320">
        <f t="shared" si="15"/>
        <v>0.41699999999999998</v>
      </c>
      <c r="AW45" s="320">
        <f t="shared" si="16"/>
        <v>0.36499999999999999</v>
      </c>
      <c r="AX45" s="320">
        <f t="shared" si="17"/>
        <v>0.36099999999999999</v>
      </c>
      <c r="AY45" s="320">
        <f t="shared" si="18"/>
        <v>0.35899999999999999</v>
      </c>
      <c r="AZ45" s="320">
        <f t="shared" si="19"/>
        <v>0.36099999999999999</v>
      </c>
      <c r="BA45" s="321">
        <f t="shared" si="20"/>
        <v>0.377</v>
      </c>
      <c r="BB45" s="290"/>
      <c r="BC45" s="322">
        <v>0.50800000000000001</v>
      </c>
      <c r="BD45" s="320">
        <v>0.41399999999999998</v>
      </c>
      <c r="BE45" s="320">
        <v>0.36399999999999999</v>
      </c>
      <c r="BF45" s="320">
        <v>0.35099999999999998</v>
      </c>
      <c r="BG45" s="320">
        <v>0.34699999999999998</v>
      </c>
      <c r="BH45" s="320">
        <v>0.34300000000000003</v>
      </c>
      <c r="BI45" s="320">
        <v>0.35899999999999999</v>
      </c>
      <c r="BJ45" s="320">
        <v>0.47799999999999998</v>
      </c>
      <c r="BK45" s="320">
        <v>0.64400000000000002</v>
      </c>
      <c r="BL45" s="320">
        <f t="shared" si="21"/>
        <v>0.47799999999999998</v>
      </c>
      <c r="BM45" s="320">
        <f t="shared" si="22"/>
        <v>0.35899999999999999</v>
      </c>
      <c r="BN45" s="320">
        <f t="shared" si="23"/>
        <v>0.34300000000000003</v>
      </c>
      <c r="BO45" s="320">
        <f t="shared" si="24"/>
        <v>0.34699999999999998</v>
      </c>
      <c r="BP45" s="320">
        <f t="shared" si="25"/>
        <v>0.35099999999999998</v>
      </c>
      <c r="BQ45" s="320">
        <f t="shared" si="26"/>
        <v>0.36399999999999999</v>
      </c>
      <c r="BR45" s="321">
        <f t="shared" si="27"/>
        <v>0.41399999999999998</v>
      </c>
      <c r="BS45" s="290"/>
    </row>
    <row r="46" spans="1:71" x14ac:dyDescent="0.25">
      <c r="A46" s="290"/>
      <c r="B46" s="686"/>
      <c r="C46" s="319">
        <v>2</v>
      </c>
      <c r="D46" s="320">
        <v>0.54300000000000004</v>
      </c>
      <c r="E46" s="320">
        <v>0.46</v>
      </c>
      <c r="F46" s="320">
        <v>0.39500000000000002</v>
      </c>
      <c r="G46" s="320">
        <v>0.38200000000000001</v>
      </c>
      <c r="H46" s="320">
        <v>0.371</v>
      </c>
      <c r="I46" s="320">
        <v>0.35799999999999998</v>
      </c>
      <c r="J46" s="320">
        <v>0.38800000000000001</v>
      </c>
      <c r="K46" s="320">
        <v>0.55200000000000005</v>
      </c>
      <c r="L46" s="320">
        <v>0.79700000000000004</v>
      </c>
      <c r="M46" s="320">
        <f t="shared" si="0"/>
        <v>0.55200000000000005</v>
      </c>
      <c r="N46" s="320">
        <f t="shared" si="1"/>
        <v>0.38800000000000001</v>
      </c>
      <c r="O46" s="320">
        <f t="shared" si="2"/>
        <v>0.35799999999999998</v>
      </c>
      <c r="P46" s="320">
        <f t="shared" si="3"/>
        <v>0.371</v>
      </c>
      <c r="Q46" s="320">
        <f t="shared" si="4"/>
        <v>0.38200000000000001</v>
      </c>
      <c r="R46" s="320">
        <f t="shared" si="5"/>
        <v>0.39500000000000002</v>
      </c>
      <c r="S46" s="321">
        <f t="shared" si="6"/>
        <v>0.46</v>
      </c>
      <c r="T46" s="290"/>
      <c r="U46" s="322">
        <v>0.45800000000000002</v>
      </c>
      <c r="V46" s="320">
        <v>0.41399999999999998</v>
      </c>
      <c r="W46" s="320">
        <v>0.378</v>
      </c>
      <c r="X46" s="320">
        <v>0.372</v>
      </c>
      <c r="Y46" s="320">
        <v>0.36899999999999999</v>
      </c>
      <c r="Z46" s="320">
        <v>0.36599999999999999</v>
      </c>
      <c r="AA46" s="320">
        <v>0.41399999999999998</v>
      </c>
      <c r="AB46" s="320">
        <v>0.64700000000000002</v>
      </c>
      <c r="AC46" s="320">
        <v>0.92100000000000004</v>
      </c>
      <c r="AD46" s="320">
        <f t="shared" si="7"/>
        <v>0.64700000000000002</v>
      </c>
      <c r="AE46" s="320">
        <f t="shared" si="8"/>
        <v>0.41399999999999998</v>
      </c>
      <c r="AF46" s="320">
        <f t="shared" si="9"/>
        <v>0.36599999999999999</v>
      </c>
      <c r="AG46" s="320">
        <f t="shared" si="10"/>
        <v>0.36899999999999999</v>
      </c>
      <c r="AH46" s="320">
        <f t="shared" si="11"/>
        <v>0.372</v>
      </c>
      <c r="AI46" s="320">
        <f t="shared" si="12"/>
        <v>0.378</v>
      </c>
      <c r="AJ46" s="321">
        <f t="shared" si="13"/>
        <v>0.41399999999999998</v>
      </c>
      <c r="AK46" s="290"/>
      <c r="AL46" s="322">
        <v>0.40600000000000003</v>
      </c>
      <c r="AM46" s="320">
        <v>0.376</v>
      </c>
      <c r="AN46" s="320">
        <v>0.35799999999999998</v>
      </c>
      <c r="AO46" s="320">
        <v>0.35599999999999998</v>
      </c>
      <c r="AP46" s="320">
        <v>0.35799999999999998</v>
      </c>
      <c r="AQ46" s="320">
        <v>0.36099999999999999</v>
      </c>
      <c r="AR46" s="320">
        <v>0.41599999999999998</v>
      </c>
      <c r="AS46" s="320">
        <v>0.68500000000000005</v>
      </c>
      <c r="AT46" s="320">
        <v>0.98399999999999999</v>
      </c>
      <c r="AU46" s="320">
        <f t="shared" si="14"/>
        <v>0.68500000000000005</v>
      </c>
      <c r="AV46" s="320">
        <f t="shared" si="15"/>
        <v>0.41599999999999998</v>
      </c>
      <c r="AW46" s="320">
        <f t="shared" si="16"/>
        <v>0.36099999999999999</v>
      </c>
      <c r="AX46" s="320">
        <f t="shared" si="17"/>
        <v>0.35799999999999998</v>
      </c>
      <c r="AY46" s="320">
        <f t="shared" si="18"/>
        <v>0.35599999999999998</v>
      </c>
      <c r="AZ46" s="320">
        <f t="shared" si="19"/>
        <v>0.35799999999999998</v>
      </c>
      <c r="BA46" s="321">
        <f t="shared" si="20"/>
        <v>0.376</v>
      </c>
      <c r="BB46" s="290"/>
      <c r="BC46" s="322">
        <v>0.50800000000000001</v>
      </c>
      <c r="BD46" s="320">
        <v>0.41299999999999998</v>
      </c>
      <c r="BE46" s="320">
        <v>0.36099999999999999</v>
      </c>
      <c r="BF46" s="320">
        <v>0.34899999999999998</v>
      </c>
      <c r="BG46" s="320">
        <v>0.34399999999999997</v>
      </c>
      <c r="BH46" s="320">
        <v>0.34100000000000003</v>
      </c>
      <c r="BI46" s="320">
        <v>0.35799999999999998</v>
      </c>
      <c r="BJ46" s="320">
        <v>0.47799999999999998</v>
      </c>
      <c r="BK46" s="320">
        <v>0.64400000000000002</v>
      </c>
      <c r="BL46" s="320">
        <f t="shared" si="21"/>
        <v>0.47799999999999998</v>
      </c>
      <c r="BM46" s="320">
        <f t="shared" si="22"/>
        <v>0.35799999999999998</v>
      </c>
      <c r="BN46" s="320">
        <f t="shared" si="23"/>
        <v>0.34100000000000003</v>
      </c>
      <c r="BO46" s="320">
        <f t="shared" si="24"/>
        <v>0.34399999999999997</v>
      </c>
      <c r="BP46" s="320">
        <f t="shared" si="25"/>
        <v>0.34899999999999998</v>
      </c>
      <c r="BQ46" s="320">
        <f t="shared" si="26"/>
        <v>0.36099999999999999</v>
      </c>
      <c r="BR46" s="321">
        <f t="shared" si="27"/>
        <v>0.41299999999999998</v>
      </c>
      <c r="BS46" s="290"/>
    </row>
    <row r="47" spans="1:71" x14ac:dyDescent="0.25">
      <c r="A47" s="290"/>
      <c r="B47" s="686"/>
      <c r="C47" s="319">
        <v>2.0499999999999998</v>
      </c>
      <c r="D47" s="320">
        <v>0.54100000000000004</v>
      </c>
      <c r="E47" s="320">
        <v>0.45900000000000002</v>
      </c>
      <c r="F47" s="320">
        <v>0.39100000000000001</v>
      </c>
      <c r="G47" s="320">
        <v>0.379</v>
      </c>
      <c r="H47" s="320">
        <v>0.36799999999999999</v>
      </c>
      <c r="I47" s="320">
        <v>0.35599999999999998</v>
      </c>
      <c r="J47" s="320">
        <v>0.38700000000000001</v>
      </c>
      <c r="K47" s="320">
        <v>0.55200000000000005</v>
      </c>
      <c r="L47" s="320">
        <v>0.79700000000000004</v>
      </c>
      <c r="M47" s="320">
        <f t="shared" si="0"/>
        <v>0.55200000000000005</v>
      </c>
      <c r="N47" s="320">
        <f t="shared" si="1"/>
        <v>0.38700000000000001</v>
      </c>
      <c r="O47" s="320">
        <f t="shared" si="2"/>
        <v>0.35599999999999998</v>
      </c>
      <c r="P47" s="320">
        <f t="shared" si="3"/>
        <v>0.36799999999999999</v>
      </c>
      <c r="Q47" s="320">
        <f t="shared" si="4"/>
        <v>0.379</v>
      </c>
      <c r="R47" s="320">
        <f t="shared" si="5"/>
        <v>0.39100000000000001</v>
      </c>
      <c r="S47" s="321">
        <f t="shared" si="6"/>
        <v>0.45900000000000002</v>
      </c>
      <c r="T47" s="290"/>
      <c r="U47" s="322">
        <v>0.45700000000000002</v>
      </c>
      <c r="V47" s="320">
        <v>0.41299999999999998</v>
      </c>
      <c r="W47" s="320">
        <v>0.374</v>
      </c>
      <c r="X47" s="320">
        <v>0.36899999999999999</v>
      </c>
      <c r="Y47" s="320">
        <v>0.36599999999999999</v>
      </c>
      <c r="Z47" s="320">
        <v>0.36199999999999999</v>
      </c>
      <c r="AA47" s="320">
        <v>0.41399999999999998</v>
      </c>
      <c r="AB47" s="320">
        <v>0.64700000000000002</v>
      </c>
      <c r="AC47" s="320">
        <v>0.92100000000000004</v>
      </c>
      <c r="AD47" s="320">
        <f t="shared" si="7"/>
        <v>0.64700000000000002</v>
      </c>
      <c r="AE47" s="320">
        <f t="shared" si="8"/>
        <v>0.41399999999999998</v>
      </c>
      <c r="AF47" s="320">
        <f t="shared" si="9"/>
        <v>0.36199999999999999</v>
      </c>
      <c r="AG47" s="320">
        <f t="shared" si="10"/>
        <v>0.36599999999999999</v>
      </c>
      <c r="AH47" s="320">
        <f t="shared" si="11"/>
        <v>0.36899999999999999</v>
      </c>
      <c r="AI47" s="320">
        <f t="shared" si="12"/>
        <v>0.374</v>
      </c>
      <c r="AJ47" s="321">
        <f t="shared" si="13"/>
        <v>0.41299999999999998</v>
      </c>
      <c r="AK47" s="290"/>
      <c r="AL47" s="322">
        <v>0.40600000000000003</v>
      </c>
      <c r="AM47" s="320">
        <v>0.375</v>
      </c>
      <c r="AN47" s="320">
        <v>0.35499999999999998</v>
      </c>
      <c r="AO47" s="320">
        <v>0.35399999999999998</v>
      </c>
      <c r="AP47" s="320">
        <v>0.35599999999999998</v>
      </c>
      <c r="AQ47" s="320">
        <v>0.35799999999999998</v>
      </c>
      <c r="AR47" s="320">
        <v>0.41599999999999998</v>
      </c>
      <c r="AS47" s="320">
        <v>0.68500000000000005</v>
      </c>
      <c r="AT47" s="320">
        <v>0.98399999999999999</v>
      </c>
      <c r="AU47" s="320">
        <f t="shared" si="14"/>
        <v>0.68500000000000005</v>
      </c>
      <c r="AV47" s="320">
        <f t="shared" si="15"/>
        <v>0.41599999999999998</v>
      </c>
      <c r="AW47" s="320">
        <f t="shared" si="16"/>
        <v>0.35799999999999998</v>
      </c>
      <c r="AX47" s="320">
        <f t="shared" si="17"/>
        <v>0.35599999999999998</v>
      </c>
      <c r="AY47" s="320">
        <f t="shared" si="18"/>
        <v>0.35399999999999998</v>
      </c>
      <c r="AZ47" s="320">
        <f t="shared" si="19"/>
        <v>0.35499999999999998</v>
      </c>
      <c r="BA47" s="321">
        <f t="shared" si="20"/>
        <v>0.375</v>
      </c>
      <c r="BB47" s="290"/>
      <c r="BC47" s="322">
        <v>0.50800000000000001</v>
      </c>
      <c r="BD47" s="320">
        <v>0.41199999999999998</v>
      </c>
      <c r="BE47" s="320">
        <v>0.35799999999999998</v>
      </c>
      <c r="BF47" s="320">
        <v>0.34599999999999997</v>
      </c>
      <c r="BG47" s="320">
        <v>0.34200000000000003</v>
      </c>
      <c r="BH47" s="320">
        <v>0.33800000000000002</v>
      </c>
      <c r="BI47" s="320">
        <v>0.35699999999999998</v>
      </c>
      <c r="BJ47" s="320">
        <v>0.47799999999999998</v>
      </c>
      <c r="BK47" s="320">
        <v>0.64400000000000002</v>
      </c>
      <c r="BL47" s="320">
        <f t="shared" si="21"/>
        <v>0.47799999999999998</v>
      </c>
      <c r="BM47" s="320">
        <f t="shared" si="22"/>
        <v>0.35699999999999998</v>
      </c>
      <c r="BN47" s="320">
        <f t="shared" si="23"/>
        <v>0.33800000000000002</v>
      </c>
      <c r="BO47" s="320">
        <f t="shared" si="24"/>
        <v>0.34200000000000003</v>
      </c>
      <c r="BP47" s="320">
        <f t="shared" si="25"/>
        <v>0.34599999999999997</v>
      </c>
      <c r="BQ47" s="320">
        <f t="shared" si="26"/>
        <v>0.35799999999999998</v>
      </c>
      <c r="BR47" s="321">
        <f t="shared" si="27"/>
        <v>0.41199999999999998</v>
      </c>
      <c r="BS47" s="290"/>
    </row>
    <row r="48" spans="1:71" x14ac:dyDescent="0.25">
      <c r="A48" s="290"/>
      <c r="B48" s="686"/>
      <c r="C48" s="319">
        <v>2.1</v>
      </c>
      <c r="D48" s="320">
        <v>0.54</v>
      </c>
      <c r="E48" s="320">
        <v>0.45800000000000002</v>
      </c>
      <c r="F48" s="320">
        <v>0.38800000000000001</v>
      </c>
      <c r="G48" s="320">
        <v>0.375</v>
      </c>
      <c r="H48" s="320">
        <v>0.36499999999999999</v>
      </c>
      <c r="I48" s="320">
        <v>0.35399999999999998</v>
      </c>
      <c r="J48" s="320">
        <v>0.38700000000000001</v>
      </c>
      <c r="K48" s="320">
        <v>0.55200000000000005</v>
      </c>
      <c r="L48" s="320">
        <v>0.79700000000000004</v>
      </c>
      <c r="M48" s="320">
        <f t="shared" si="0"/>
        <v>0.55200000000000005</v>
      </c>
      <c r="N48" s="320">
        <f t="shared" si="1"/>
        <v>0.38700000000000001</v>
      </c>
      <c r="O48" s="320">
        <f t="shared" si="2"/>
        <v>0.35399999999999998</v>
      </c>
      <c r="P48" s="320">
        <f t="shared" si="3"/>
        <v>0.36499999999999999</v>
      </c>
      <c r="Q48" s="320">
        <f t="shared" si="4"/>
        <v>0.375</v>
      </c>
      <c r="R48" s="320">
        <f t="shared" si="5"/>
        <v>0.38800000000000001</v>
      </c>
      <c r="S48" s="321">
        <f t="shared" si="6"/>
        <v>0.45800000000000002</v>
      </c>
      <c r="T48" s="290"/>
      <c r="U48" s="322">
        <v>0.45700000000000002</v>
      </c>
      <c r="V48" s="320">
        <v>0.41299999999999998</v>
      </c>
      <c r="W48" s="320">
        <v>0.371</v>
      </c>
      <c r="X48" s="320">
        <v>0.36599999999999999</v>
      </c>
      <c r="Y48" s="320">
        <v>0.36299999999999999</v>
      </c>
      <c r="Z48" s="320">
        <v>0.36</v>
      </c>
      <c r="AA48" s="320">
        <v>0.41399999999999998</v>
      </c>
      <c r="AB48" s="320">
        <v>0.64600000000000002</v>
      </c>
      <c r="AC48" s="320">
        <v>0.92100000000000004</v>
      </c>
      <c r="AD48" s="320">
        <f t="shared" si="7"/>
        <v>0.64600000000000002</v>
      </c>
      <c r="AE48" s="320">
        <f t="shared" si="8"/>
        <v>0.41399999999999998</v>
      </c>
      <c r="AF48" s="320">
        <f t="shared" si="9"/>
        <v>0.36</v>
      </c>
      <c r="AG48" s="320">
        <f t="shared" si="10"/>
        <v>0.36299999999999999</v>
      </c>
      <c r="AH48" s="320">
        <f t="shared" si="11"/>
        <v>0.36599999999999999</v>
      </c>
      <c r="AI48" s="320">
        <f t="shared" si="12"/>
        <v>0.371</v>
      </c>
      <c r="AJ48" s="321">
        <f t="shared" si="13"/>
        <v>0.41299999999999998</v>
      </c>
      <c r="AK48" s="290"/>
      <c r="AL48" s="322">
        <v>0.40600000000000003</v>
      </c>
      <c r="AM48" s="320">
        <v>0.374</v>
      </c>
      <c r="AN48" s="320">
        <v>0.35199999999999998</v>
      </c>
      <c r="AO48" s="320">
        <v>0.35099999999999998</v>
      </c>
      <c r="AP48" s="320">
        <v>0.35299999999999998</v>
      </c>
      <c r="AQ48" s="320">
        <v>0.35499999999999998</v>
      </c>
      <c r="AR48" s="320">
        <v>0.41599999999999998</v>
      </c>
      <c r="AS48" s="320">
        <v>0.68500000000000005</v>
      </c>
      <c r="AT48" s="320">
        <v>0.98399999999999999</v>
      </c>
      <c r="AU48" s="320">
        <f t="shared" si="14"/>
        <v>0.68500000000000005</v>
      </c>
      <c r="AV48" s="320">
        <f t="shared" si="15"/>
        <v>0.41599999999999998</v>
      </c>
      <c r="AW48" s="320">
        <f t="shared" si="16"/>
        <v>0.35499999999999998</v>
      </c>
      <c r="AX48" s="320">
        <f t="shared" si="17"/>
        <v>0.35299999999999998</v>
      </c>
      <c r="AY48" s="320">
        <f t="shared" si="18"/>
        <v>0.35099999999999998</v>
      </c>
      <c r="AZ48" s="320">
        <f t="shared" si="19"/>
        <v>0.35199999999999998</v>
      </c>
      <c r="BA48" s="321">
        <f t="shared" si="20"/>
        <v>0.374</v>
      </c>
      <c r="BB48" s="290"/>
      <c r="BC48" s="322">
        <v>0.50800000000000001</v>
      </c>
      <c r="BD48" s="320">
        <v>0.41199999999999998</v>
      </c>
      <c r="BE48" s="320">
        <v>0.35499999999999998</v>
      </c>
      <c r="BF48" s="320">
        <v>0.34399999999999997</v>
      </c>
      <c r="BG48" s="320">
        <v>0.33900000000000002</v>
      </c>
      <c r="BH48" s="320">
        <v>0.33500000000000002</v>
      </c>
      <c r="BI48" s="320">
        <v>0.35599999999999998</v>
      </c>
      <c r="BJ48" s="320">
        <v>0.47799999999999998</v>
      </c>
      <c r="BK48" s="320">
        <v>0.64400000000000002</v>
      </c>
      <c r="BL48" s="320">
        <f t="shared" si="21"/>
        <v>0.47799999999999998</v>
      </c>
      <c r="BM48" s="320">
        <f t="shared" si="22"/>
        <v>0.35599999999999998</v>
      </c>
      <c r="BN48" s="320">
        <f t="shared" si="23"/>
        <v>0.33500000000000002</v>
      </c>
      <c r="BO48" s="320">
        <f t="shared" si="24"/>
        <v>0.33900000000000002</v>
      </c>
      <c r="BP48" s="320">
        <f t="shared" si="25"/>
        <v>0.34399999999999997</v>
      </c>
      <c r="BQ48" s="320">
        <f t="shared" si="26"/>
        <v>0.35499999999999998</v>
      </c>
      <c r="BR48" s="321">
        <f t="shared" si="27"/>
        <v>0.41199999999999998</v>
      </c>
      <c r="BS48" s="290"/>
    </row>
    <row r="49" spans="1:71" x14ac:dyDescent="0.25">
      <c r="A49" s="290"/>
      <c r="B49" s="686"/>
      <c r="C49" s="319">
        <v>2.15</v>
      </c>
      <c r="D49" s="320">
        <v>0.53800000000000003</v>
      </c>
      <c r="E49" s="320">
        <v>0.45800000000000002</v>
      </c>
      <c r="F49" s="320">
        <v>0.38400000000000001</v>
      </c>
      <c r="G49" s="320">
        <v>0.372</v>
      </c>
      <c r="H49" s="320">
        <v>0.36099999999999999</v>
      </c>
      <c r="I49" s="320">
        <v>0.35199999999999998</v>
      </c>
      <c r="J49" s="320">
        <v>0.38600000000000001</v>
      </c>
      <c r="K49" s="320">
        <v>0.55100000000000005</v>
      </c>
      <c r="L49" s="320">
        <v>0.79700000000000004</v>
      </c>
      <c r="M49" s="320">
        <f t="shared" si="0"/>
        <v>0.55100000000000005</v>
      </c>
      <c r="N49" s="320">
        <f t="shared" si="1"/>
        <v>0.38600000000000001</v>
      </c>
      <c r="O49" s="320">
        <f t="shared" si="2"/>
        <v>0.35199999999999998</v>
      </c>
      <c r="P49" s="320">
        <f t="shared" si="3"/>
        <v>0.36099999999999999</v>
      </c>
      <c r="Q49" s="320">
        <f t="shared" si="4"/>
        <v>0.372</v>
      </c>
      <c r="R49" s="320">
        <f t="shared" si="5"/>
        <v>0.38400000000000001</v>
      </c>
      <c r="S49" s="321">
        <f t="shared" si="6"/>
        <v>0.45800000000000002</v>
      </c>
      <c r="T49" s="290"/>
      <c r="U49" s="322">
        <v>0.45600000000000002</v>
      </c>
      <c r="V49" s="320">
        <v>0.41299999999999998</v>
      </c>
      <c r="W49" s="320">
        <v>0.36799999999999999</v>
      </c>
      <c r="X49" s="320">
        <v>0.36299999999999999</v>
      </c>
      <c r="Y49" s="320">
        <v>0.36</v>
      </c>
      <c r="Z49" s="320">
        <v>0.35799999999999998</v>
      </c>
      <c r="AA49" s="320">
        <v>0.41299999999999998</v>
      </c>
      <c r="AB49" s="320">
        <v>0.64600000000000002</v>
      </c>
      <c r="AC49" s="320">
        <v>0.92100000000000004</v>
      </c>
      <c r="AD49" s="320">
        <f t="shared" si="7"/>
        <v>0.64600000000000002</v>
      </c>
      <c r="AE49" s="320">
        <f t="shared" si="8"/>
        <v>0.41299999999999998</v>
      </c>
      <c r="AF49" s="320">
        <f t="shared" si="9"/>
        <v>0.35799999999999998</v>
      </c>
      <c r="AG49" s="320">
        <f t="shared" si="10"/>
        <v>0.36</v>
      </c>
      <c r="AH49" s="320">
        <f t="shared" si="11"/>
        <v>0.36299999999999999</v>
      </c>
      <c r="AI49" s="320">
        <f t="shared" si="12"/>
        <v>0.36799999999999999</v>
      </c>
      <c r="AJ49" s="321">
        <f t="shared" si="13"/>
        <v>0.41299999999999998</v>
      </c>
      <c r="AK49" s="290"/>
      <c r="AL49" s="322">
        <v>0.40500000000000003</v>
      </c>
      <c r="AM49" s="320">
        <v>0.374</v>
      </c>
      <c r="AN49" s="320">
        <v>0.34899999999999998</v>
      </c>
      <c r="AO49" s="320">
        <v>0.34799999999999998</v>
      </c>
      <c r="AP49" s="320">
        <v>0.35</v>
      </c>
      <c r="AQ49" s="320">
        <v>0.35199999999999998</v>
      </c>
      <c r="AR49" s="320">
        <v>0.41599999999999998</v>
      </c>
      <c r="AS49" s="320">
        <v>0.68500000000000005</v>
      </c>
      <c r="AT49" s="320">
        <v>0.98399999999999999</v>
      </c>
      <c r="AU49" s="320">
        <f t="shared" si="14"/>
        <v>0.68500000000000005</v>
      </c>
      <c r="AV49" s="320">
        <f t="shared" si="15"/>
        <v>0.41599999999999998</v>
      </c>
      <c r="AW49" s="320">
        <f t="shared" si="16"/>
        <v>0.35199999999999998</v>
      </c>
      <c r="AX49" s="320">
        <f t="shared" si="17"/>
        <v>0.35</v>
      </c>
      <c r="AY49" s="320">
        <f t="shared" si="18"/>
        <v>0.34799999999999998</v>
      </c>
      <c r="AZ49" s="320">
        <f t="shared" si="19"/>
        <v>0.34899999999999998</v>
      </c>
      <c r="BA49" s="321">
        <f t="shared" si="20"/>
        <v>0.374</v>
      </c>
      <c r="BB49" s="290"/>
      <c r="BC49" s="322">
        <v>0.50800000000000001</v>
      </c>
      <c r="BD49" s="320">
        <v>0.41199999999999998</v>
      </c>
      <c r="BE49" s="320">
        <v>0.35199999999999998</v>
      </c>
      <c r="BF49" s="320">
        <v>0.34100000000000003</v>
      </c>
      <c r="BG49" s="320">
        <v>0.33700000000000002</v>
      </c>
      <c r="BH49" s="320">
        <v>0.33200000000000002</v>
      </c>
      <c r="BI49" s="320">
        <v>0.35499999999999998</v>
      </c>
      <c r="BJ49" s="320">
        <v>0.47799999999999998</v>
      </c>
      <c r="BK49" s="320">
        <v>0.64400000000000002</v>
      </c>
      <c r="BL49" s="320">
        <f t="shared" si="21"/>
        <v>0.47799999999999998</v>
      </c>
      <c r="BM49" s="320">
        <f t="shared" si="22"/>
        <v>0.35499999999999998</v>
      </c>
      <c r="BN49" s="320">
        <f t="shared" si="23"/>
        <v>0.33200000000000002</v>
      </c>
      <c r="BO49" s="320">
        <f t="shared" si="24"/>
        <v>0.33700000000000002</v>
      </c>
      <c r="BP49" s="320">
        <f t="shared" si="25"/>
        <v>0.34100000000000003</v>
      </c>
      <c r="BQ49" s="320">
        <f t="shared" si="26"/>
        <v>0.35199999999999998</v>
      </c>
      <c r="BR49" s="321">
        <f t="shared" si="27"/>
        <v>0.41199999999999998</v>
      </c>
      <c r="BS49" s="290"/>
    </row>
    <row r="50" spans="1:71" x14ac:dyDescent="0.25">
      <c r="A50" s="290"/>
      <c r="B50" s="686"/>
      <c r="C50" s="319">
        <v>2.2000000000000002</v>
      </c>
      <c r="D50" s="320">
        <v>0.53700000000000003</v>
      </c>
      <c r="E50" s="320">
        <v>0.45700000000000002</v>
      </c>
      <c r="F50" s="320">
        <v>0.38</v>
      </c>
      <c r="G50" s="320">
        <v>0.36899999999999999</v>
      </c>
      <c r="H50" s="320">
        <v>0.35799999999999998</v>
      </c>
      <c r="I50" s="320">
        <v>0.35099999999999998</v>
      </c>
      <c r="J50" s="320">
        <v>0.38600000000000001</v>
      </c>
      <c r="K50" s="320">
        <v>0.55100000000000005</v>
      </c>
      <c r="L50" s="320">
        <v>0.79700000000000004</v>
      </c>
      <c r="M50" s="320">
        <f t="shared" si="0"/>
        <v>0.55100000000000005</v>
      </c>
      <c r="N50" s="320">
        <f t="shared" si="1"/>
        <v>0.38600000000000001</v>
      </c>
      <c r="O50" s="320">
        <f t="shared" si="2"/>
        <v>0.35099999999999998</v>
      </c>
      <c r="P50" s="320">
        <f t="shared" si="3"/>
        <v>0.35799999999999998</v>
      </c>
      <c r="Q50" s="320">
        <f t="shared" si="4"/>
        <v>0.36899999999999999</v>
      </c>
      <c r="R50" s="320">
        <f t="shared" si="5"/>
        <v>0.38</v>
      </c>
      <c r="S50" s="321">
        <f t="shared" si="6"/>
        <v>0.45700000000000002</v>
      </c>
      <c r="T50" s="290"/>
      <c r="U50" s="322">
        <v>0.45500000000000002</v>
      </c>
      <c r="V50" s="320">
        <v>0.41299999999999998</v>
      </c>
      <c r="W50" s="320">
        <v>0.36399999999999999</v>
      </c>
      <c r="X50" s="320">
        <v>0.36</v>
      </c>
      <c r="Y50" s="320">
        <v>0.35699999999999998</v>
      </c>
      <c r="Z50" s="320">
        <v>0.35499999999999998</v>
      </c>
      <c r="AA50" s="320">
        <v>0.41299999999999998</v>
      </c>
      <c r="AB50" s="320">
        <v>0.64600000000000002</v>
      </c>
      <c r="AC50" s="320">
        <v>0.92100000000000004</v>
      </c>
      <c r="AD50" s="320">
        <f t="shared" si="7"/>
        <v>0.64600000000000002</v>
      </c>
      <c r="AE50" s="320">
        <f t="shared" si="8"/>
        <v>0.41299999999999998</v>
      </c>
      <c r="AF50" s="320">
        <f t="shared" si="9"/>
        <v>0.35499999999999998</v>
      </c>
      <c r="AG50" s="320">
        <f t="shared" si="10"/>
        <v>0.35699999999999998</v>
      </c>
      <c r="AH50" s="320">
        <f t="shared" si="11"/>
        <v>0.36</v>
      </c>
      <c r="AI50" s="320">
        <f t="shared" si="12"/>
        <v>0.36399999999999999</v>
      </c>
      <c r="AJ50" s="321">
        <f t="shared" si="13"/>
        <v>0.41299999999999998</v>
      </c>
      <c r="AK50" s="290"/>
      <c r="AL50" s="322">
        <v>0.40500000000000003</v>
      </c>
      <c r="AM50" s="320">
        <v>0.374</v>
      </c>
      <c r="AN50" s="320">
        <v>0.34599999999999997</v>
      </c>
      <c r="AO50" s="320">
        <v>0.34499999999999997</v>
      </c>
      <c r="AP50" s="320">
        <v>0.34699999999999998</v>
      </c>
      <c r="AQ50" s="320">
        <v>0.34899999999999998</v>
      </c>
      <c r="AR50" s="320">
        <v>0.41599999999999998</v>
      </c>
      <c r="AS50" s="320">
        <v>0.68400000000000005</v>
      </c>
      <c r="AT50" s="320">
        <v>0.98399999999999999</v>
      </c>
      <c r="AU50" s="320">
        <f t="shared" si="14"/>
        <v>0.68400000000000005</v>
      </c>
      <c r="AV50" s="320">
        <f t="shared" si="15"/>
        <v>0.41599999999999998</v>
      </c>
      <c r="AW50" s="320">
        <f t="shared" si="16"/>
        <v>0.34899999999999998</v>
      </c>
      <c r="AX50" s="320">
        <f t="shared" si="17"/>
        <v>0.34699999999999998</v>
      </c>
      <c r="AY50" s="320">
        <f t="shared" si="18"/>
        <v>0.34499999999999997</v>
      </c>
      <c r="AZ50" s="320">
        <f t="shared" si="19"/>
        <v>0.34599999999999997</v>
      </c>
      <c r="BA50" s="321">
        <f t="shared" si="20"/>
        <v>0.374</v>
      </c>
      <c r="BB50" s="290"/>
      <c r="BC50" s="322">
        <v>0.50800000000000001</v>
      </c>
      <c r="BD50" s="320">
        <v>0.41099999999999998</v>
      </c>
      <c r="BE50" s="320">
        <v>0.34899999999999998</v>
      </c>
      <c r="BF50" s="320">
        <v>0.33900000000000002</v>
      </c>
      <c r="BG50" s="320">
        <v>0.33400000000000002</v>
      </c>
      <c r="BH50" s="320">
        <v>0.33</v>
      </c>
      <c r="BI50" s="320">
        <v>0.35399999999999998</v>
      </c>
      <c r="BJ50" s="320">
        <v>0.47799999999999998</v>
      </c>
      <c r="BK50" s="320">
        <v>0.64400000000000002</v>
      </c>
      <c r="BL50" s="320">
        <f t="shared" si="21"/>
        <v>0.47799999999999998</v>
      </c>
      <c r="BM50" s="320">
        <f t="shared" si="22"/>
        <v>0.35399999999999998</v>
      </c>
      <c r="BN50" s="320">
        <f t="shared" si="23"/>
        <v>0.33</v>
      </c>
      <c r="BO50" s="320">
        <f t="shared" si="24"/>
        <v>0.33400000000000002</v>
      </c>
      <c r="BP50" s="320">
        <f t="shared" si="25"/>
        <v>0.33900000000000002</v>
      </c>
      <c r="BQ50" s="320">
        <f t="shared" si="26"/>
        <v>0.34899999999999998</v>
      </c>
      <c r="BR50" s="321">
        <f t="shared" si="27"/>
        <v>0.41099999999999998</v>
      </c>
      <c r="BS50" s="290"/>
    </row>
    <row r="51" spans="1:71" x14ac:dyDescent="0.25">
      <c r="A51" s="290"/>
      <c r="B51" s="686"/>
      <c r="C51" s="319">
        <v>2.25</v>
      </c>
      <c r="D51" s="320">
        <v>0.53500000000000003</v>
      </c>
      <c r="E51" s="320">
        <v>0.45700000000000002</v>
      </c>
      <c r="F51" s="320">
        <v>0.376</v>
      </c>
      <c r="G51" s="320">
        <v>0.36499999999999999</v>
      </c>
      <c r="H51" s="320">
        <v>0.35499999999999998</v>
      </c>
      <c r="I51" s="320">
        <v>0.34899999999999998</v>
      </c>
      <c r="J51" s="320">
        <v>0.38500000000000001</v>
      </c>
      <c r="K51" s="320">
        <v>0.55100000000000005</v>
      </c>
      <c r="L51" s="320">
        <v>0.79700000000000004</v>
      </c>
      <c r="M51" s="320">
        <f t="shared" si="0"/>
        <v>0.55100000000000005</v>
      </c>
      <c r="N51" s="320">
        <f t="shared" si="1"/>
        <v>0.38500000000000001</v>
      </c>
      <c r="O51" s="320">
        <f t="shared" si="2"/>
        <v>0.34899999999999998</v>
      </c>
      <c r="P51" s="320">
        <f t="shared" si="3"/>
        <v>0.35499999999999998</v>
      </c>
      <c r="Q51" s="320">
        <f t="shared" si="4"/>
        <v>0.36499999999999999</v>
      </c>
      <c r="R51" s="320">
        <f t="shared" si="5"/>
        <v>0.376</v>
      </c>
      <c r="S51" s="321">
        <f t="shared" si="6"/>
        <v>0.45700000000000002</v>
      </c>
      <c r="T51" s="290"/>
      <c r="U51" s="322">
        <v>0.45500000000000002</v>
      </c>
      <c r="V51" s="320">
        <v>0.41199999999999998</v>
      </c>
      <c r="W51" s="320">
        <v>0.36099999999999999</v>
      </c>
      <c r="X51" s="320">
        <v>0.35699999999999998</v>
      </c>
      <c r="Y51" s="320">
        <v>0.35399999999999998</v>
      </c>
      <c r="Z51" s="320">
        <v>0.35399999999999998</v>
      </c>
      <c r="AA51" s="320">
        <v>0.41299999999999998</v>
      </c>
      <c r="AB51" s="320">
        <v>0.64600000000000002</v>
      </c>
      <c r="AC51" s="320">
        <v>0.92100000000000004</v>
      </c>
      <c r="AD51" s="320">
        <f t="shared" si="7"/>
        <v>0.64600000000000002</v>
      </c>
      <c r="AE51" s="320">
        <f t="shared" si="8"/>
        <v>0.41299999999999998</v>
      </c>
      <c r="AF51" s="320">
        <f t="shared" si="9"/>
        <v>0.35399999999999998</v>
      </c>
      <c r="AG51" s="320">
        <f t="shared" si="10"/>
        <v>0.35399999999999998</v>
      </c>
      <c r="AH51" s="320">
        <f t="shared" si="11"/>
        <v>0.35699999999999998</v>
      </c>
      <c r="AI51" s="320">
        <f t="shared" si="12"/>
        <v>0.36099999999999999</v>
      </c>
      <c r="AJ51" s="321">
        <f t="shared" si="13"/>
        <v>0.41199999999999998</v>
      </c>
      <c r="AK51" s="290"/>
      <c r="AL51" s="322">
        <v>0.40500000000000003</v>
      </c>
      <c r="AM51" s="320">
        <v>0.374</v>
      </c>
      <c r="AN51" s="320">
        <v>0.34300000000000003</v>
      </c>
      <c r="AO51" s="320">
        <v>0.34300000000000003</v>
      </c>
      <c r="AP51" s="320">
        <v>0.34399999999999997</v>
      </c>
      <c r="AQ51" s="320">
        <v>0.34699999999999998</v>
      </c>
      <c r="AR51" s="320">
        <v>0.41599999999999998</v>
      </c>
      <c r="AS51" s="320">
        <v>0.68400000000000005</v>
      </c>
      <c r="AT51" s="320">
        <v>0.98399999999999999</v>
      </c>
      <c r="AU51" s="320">
        <f t="shared" si="14"/>
        <v>0.68400000000000005</v>
      </c>
      <c r="AV51" s="320">
        <f t="shared" si="15"/>
        <v>0.41599999999999998</v>
      </c>
      <c r="AW51" s="320">
        <f t="shared" si="16"/>
        <v>0.34699999999999998</v>
      </c>
      <c r="AX51" s="320">
        <f t="shared" si="17"/>
        <v>0.34399999999999997</v>
      </c>
      <c r="AY51" s="320">
        <f t="shared" si="18"/>
        <v>0.34300000000000003</v>
      </c>
      <c r="AZ51" s="320">
        <f t="shared" si="19"/>
        <v>0.34300000000000003</v>
      </c>
      <c r="BA51" s="321">
        <f t="shared" si="20"/>
        <v>0.374</v>
      </c>
      <c r="BB51" s="290"/>
      <c r="BC51" s="322">
        <v>0.50800000000000001</v>
      </c>
      <c r="BD51" s="320">
        <v>0.41099999999999998</v>
      </c>
      <c r="BE51" s="320">
        <v>0.34599999999999997</v>
      </c>
      <c r="BF51" s="320">
        <v>0.33600000000000002</v>
      </c>
      <c r="BG51" s="320">
        <v>0.33200000000000002</v>
      </c>
      <c r="BH51" s="320">
        <v>0.32700000000000001</v>
      </c>
      <c r="BI51" s="320">
        <v>0.35299999999999998</v>
      </c>
      <c r="BJ51" s="320">
        <v>0.47799999999999998</v>
      </c>
      <c r="BK51" s="320">
        <v>0.64400000000000002</v>
      </c>
      <c r="BL51" s="320">
        <f t="shared" si="21"/>
        <v>0.47799999999999998</v>
      </c>
      <c r="BM51" s="320">
        <f t="shared" si="22"/>
        <v>0.35299999999999998</v>
      </c>
      <c r="BN51" s="320">
        <f t="shared" si="23"/>
        <v>0.32700000000000001</v>
      </c>
      <c r="BO51" s="320">
        <f t="shared" si="24"/>
        <v>0.33200000000000002</v>
      </c>
      <c r="BP51" s="320">
        <f t="shared" si="25"/>
        <v>0.33600000000000002</v>
      </c>
      <c r="BQ51" s="320">
        <f t="shared" si="26"/>
        <v>0.34599999999999997</v>
      </c>
      <c r="BR51" s="321">
        <f t="shared" si="27"/>
        <v>0.41099999999999998</v>
      </c>
      <c r="BS51" s="290"/>
    </row>
    <row r="52" spans="1:71" x14ac:dyDescent="0.25">
      <c r="A52" s="290"/>
      <c r="B52" s="686"/>
      <c r="C52" s="319">
        <v>2.2999999999999998</v>
      </c>
      <c r="D52" s="320">
        <v>0.53400000000000003</v>
      </c>
      <c r="E52" s="320">
        <v>0.45600000000000002</v>
      </c>
      <c r="F52" s="320">
        <v>0.373</v>
      </c>
      <c r="G52" s="320">
        <v>0.36199999999999999</v>
      </c>
      <c r="H52" s="320">
        <v>0.35099999999999998</v>
      </c>
      <c r="I52" s="320">
        <v>0.34799999999999998</v>
      </c>
      <c r="J52" s="320">
        <v>0.38500000000000001</v>
      </c>
      <c r="K52" s="320">
        <v>0.55100000000000005</v>
      </c>
      <c r="L52" s="320">
        <v>0.79700000000000004</v>
      </c>
      <c r="M52" s="320">
        <f t="shared" si="0"/>
        <v>0.55100000000000005</v>
      </c>
      <c r="N52" s="320">
        <f t="shared" si="1"/>
        <v>0.38500000000000001</v>
      </c>
      <c r="O52" s="320">
        <f t="shared" si="2"/>
        <v>0.34799999999999998</v>
      </c>
      <c r="P52" s="320">
        <f t="shared" si="3"/>
        <v>0.35099999999999998</v>
      </c>
      <c r="Q52" s="320">
        <f t="shared" si="4"/>
        <v>0.36199999999999999</v>
      </c>
      <c r="R52" s="320">
        <f t="shared" si="5"/>
        <v>0.373</v>
      </c>
      <c r="S52" s="321">
        <f t="shared" si="6"/>
        <v>0.45600000000000002</v>
      </c>
      <c r="T52" s="290"/>
      <c r="U52" s="322">
        <v>0.45400000000000001</v>
      </c>
      <c r="V52" s="320">
        <v>0.41199999999999998</v>
      </c>
      <c r="W52" s="320">
        <v>0.35799999999999998</v>
      </c>
      <c r="X52" s="320">
        <v>0.35399999999999998</v>
      </c>
      <c r="Y52" s="320">
        <v>0.35099999999999998</v>
      </c>
      <c r="Z52" s="320">
        <v>0.35299999999999998</v>
      </c>
      <c r="AA52" s="320">
        <v>0.41199999999999998</v>
      </c>
      <c r="AB52" s="320">
        <v>0.64600000000000002</v>
      </c>
      <c r="AC52" s="320">
        <v>0.92100000000000004</v>
      </c>
      <c r="AD52" s="320">
        <f t="shared" si="7"/>
        <v>0.64600000000000002</v>
      </c>
      <c r="AE52" s="320">
        <f t="shared" si="8"/>
        <v>0.41199999999999998</v>
      </c>
      <c r="AF52" s="320">
        <f t="shared" si="9"/>
        <v>0.35299999999999998</v>
      </c>
      <c r="AG52" s="320">
        <f t="shared" si="10"/>
        <v>0.35099999999999998</v>
      </c>
      <c r="AH52" s="320">
        <f t="shared" si="11"/>
        <v>0.35399999999999998</v>
      </c>
      <c r="AI52" s="320">
        <f t="shared" si="12"/>
        <v>0.35799999999999998</v>
      </c>
      <c r="AJ52" s="321">
        <f t="shared" si="13"/>
        <v>0.41199999999999998</v>
      </c>
      <c r="AK52" s="290"/>
      <c r="AL52" s="322">
        <v>0.40500000000000003</v>
      </c>
      <c r="AM52" s="320">
        <v>0.374</v>
      </c>
      <c r="AN52" s="320">
        <v>0.34</v>
      </c>
      <c r="AO52" s="320">
        <v>0.34</v>
      </c>
      <c r="AP52" s="320">
        <v>0.34200000000000003</v>
      </c>
      <c r="AQ52" s="320">
        <v>0.34499999999999997</v>
      </c>
      <c r="AR52" s="320">
        <v>0.41499999999999998</v>
      </c>
      <c r="AS52" s="320">
        <v>0.68400000000000005</v>
      </c>
      <c r="AT52" s="320">
        <v>0.98399999999999999</v>
      </c>
      <c r="AU52" s="320">
        <f t="shared" si="14"/>
        <v>0.68400000000000005</v>
      </c>
      <c r="AV52" s="320">
        <f t="shared" si="15"/>
        <v>0.41499999999999998</v>
      </c>
      <c r="AW52" s="320">
        <f t="shared" si="16"/>
        <v>0.34499999999999997</v>
      </c>
      <c r="AX52" s="320">
        <f t="shared" si="17"/>
        <v>0.34200000000000003</v>
      </c>
      <c r="AY52" s="320">
        <f t="shared" si="18"/>
        <v>0.34</v>
      </c>
      <c r="AZ52" s="320">
        <f t="shared" si="19"/>
        <v>0.34</v>
      </c>
      <c r="BA52" s="321">
        <f t="shared" si="20"/>
        <v>0.374</v>
      </c>
      <c r="BB52" s="290"/>
      <c r="BC52" s="322">
        <v>0.50700000000000001</v>
      </c>
      <c r="BD52" s="320">
        <v>0.41099999999999998</v>
      </c>
      <c r="BE52" s="320">
        <v>0.34300000000000003</v>
      </c>
      <c r="BF52" s="320">
        <v>0.33300000000000002</v>
      </c>
      <c r="BG52" s="320">
        <v>0.32900000000000001</v>
      </c>
      <c r="BH52" s="320">
        <v>0.32400000000000001</v>
      </c>
      <c r="BI52" s="320">
        <v>0.35199999999999998</v>
      </c>
      <c r="BJ52" s="320">
        <v>0.47799999999999998</v>
      </c>
      <c r="BK52" s="320">
        <v>0.64400000000000002</v>
      </c>
      <c r="BL52" s="320">
        <f t="shared" si="21"/>
        <v>0.47799999999999998</v>
      </c>
      <c r="BM52" s="320">
        <f t="shared" si="22"/>
        <v>0.35199999999999998</v>
      </c>
      <c r="BN52" s="320">
        <f t="shared" si="23"/>
        <v>0.32400000000000001</v>
      </c>
      <c r="BO52" s="320">
        <f t="shared" si="24"/>
        <v>0.32900000000000001</v>
      </c>
      <c r="BP52" s="320">
        <f t="shared" si="25"/>
        <v>0.33300000000000002</v>
      </c>
      <c r="BQ52" s="320">
        <f t="shared" si="26"/>
        <v>0.34300000000000003</v>
      </c>
      <c r="BR52" s="321">
        <f t="shared" si="27"/>
        <v>0.41099999999999998</v>
      </c>
      <c r="BS52" s="290"/>
    </row>
    <row r="53" spans="1:71" x14ac:dyDescent="0.25">
      <c r="A53" s="290"/>
      <c r="B53" s="686"/>
      <c r="C53" s="319">
        <v>2.35</v>
      </c>
      <c r="D53" s="320">
        <v>0.53200000000000003</v>
      </c>
      <c r="E53" s="320">
        <v>0.45500000000000002</v>
      </c>
      <c r="F53" s="320">
        <v>0.371</v>
      </c>
      <c r="G53" s="320">
        <v>0.35899999999999999</v>
      </c>
      <c r="H53" s="320">
        <v>0.34799999999999998</v>
      </c>
      <c r="I53" s="320">
        <v>0.34699999999999998</v>
      </c>
      <c r="J53" s="320">
        <v>0.38400000000000001</v>
      </c>
      <c r="K53" s="320">
        <v>0.55100000000000005</v>
      </c>
      <c r="L53" s="320">
        <v>0.79700000000000004</v>
      </c>
      <c r="M53" s="320">
        <f t="shared" si="0"/>
        <v>0.55100000000000005</v>
      </c>
      <c r="N53" s="320">
        <f t="shared" si="1"/>
        <v>0.38400000000000001</v>
      </c>
      <c r="O53" s="320">
        <f t="shared" si="2"/>
        <v>0.34699999999999998</v>
      </c>
      <c r="P53" s="320">
        <f t="shared" si="3"/>
        <v>0.34799999999999998</v>
      </c>
      <c r="Q53" s="320">
        <f t="shared" si="4"/>
        <v>0.35899999999999999</v>
      </c>
      <c r="R53" s="320">
        <f t="shared" si="5"/>
        <v>0.371</v>
      </c>
      <c r="S53" s="321">
        <f t="shared" si="6"/>
        <v>0.45500000000000002</v>
      </c>
      <c r="T53" s="290"/>
      <c r="U53" s="322">
        <v>0.45300000000000001</v>
      </c>
      <c r="V53" s="320">
        <v>0.41199999999999998</v>
      </c>
      <c r="W53" s="320">
        <v>0.35499999999999998</v>
      </c>
      <c r="X53" s="320">
        <v>0.35099999999999998</v>
      </c>
      <c r="Y53" s="320">
        <v>0.34799999999999998</v>
      </c>
      <c r="Z53" s="320">
        <v>0.35099999999999998</v>
      </c>
      <c r="AA53" s="320">
        <v>0.41199999999999998</v>
      </c>
      <c r="AB53" s="320">
        <v>0.64600000000000002</v>
      </c>
      <c r="AC53" s="320">
        <v>0.92100000000000004</v>
      </c>
      <c r="AD53" s="320">
        <f t="shared" si="7"/>
        <v>0.64600000000000002</v>
      </c>
      <c r="AE53" s="320">
        <f t="shared" si="8"/>
        <v>0.41199999999999998</v>
      </c>
      <c r="AF53" s="320">
        <f t="shared" si="9"/>
        <v>0.35099999999999998</v>
      </c>
      <c r="AG53" s="320">
        <f t="shared" si="10"/>
        <v>0.34799999999999998</v>
      </c>
      <c r="AH53" s="320">
        <f t="shared" si="11"/>
        <v>0.35099999999999998</v>
      </c>
      <c r="AI53" s="320">
        <f t="shared" si="12"/>
        <v>0.35499999999999998</v>
      </c>
      <c r="AJ53" s="321">
        <f t="shared" si="13"/>
        <v>0.41199999999999998</v>
      </c>
      <c r="AK53" s="290"/>
      <c r="AL53" s="322">
        <v>0.40400000000000003</v>
      </c>
      <c r="AM53" s="320">
        <v>0.374</v>
      </c>
      <c r="AN53" s="320">
        <v>0.33700000000000002</v>
      </c>
      <c r="AO53" s="320">
        <v>0.33700000000000002</v>
      </c>
      <c r="AP53" s="320">
        <v>0.33900000000000002</v>
      </c>
      <c r="AQ53" s="320">
        <v>0.34300000000000003</v>
      </c>
      <c r="AR53" s="320">
        <v>0.41499999999999998</v>
      </c>
      <c r="AS53" s="320">
        <v>0.68400000000000005</v>
      </c>
      <c r="AT53" s="320">
        <v>0.98399999999999999</v>
      </c>
      <c r="AU53" s="320">
        <f t="shared" si="14"/>
        <v>0.68400000000000005</v>
      </c>
      <c r="AV53" s="320">
        <f t="shared" si="15"/>
        <v>0.41499999999999998</v>
      </c>
      <c r="AW53" s="320">
        <f t="shared" si="16"/>
        <v>0.34300000000000003</v>
      </c>
      <c r="AX53" s="320">
        <f t="shared" si="17"/>
        <v>0.33900000000000002</v>
      </c>
      <c r="AY53" s="320">
        <f t="shared" si="18"/>
        <v>0.33700000000000002</v>
      </c>
      <c r="AZ53" s="320">
        <f t="shared" si="19"/>
        <v>0.33700000000000002</v>
      </c>
      <c r="BA53" s="321">
        <f t="shared" si="20"/>
        <v>0.374</v>
      </c>
      <c r="BB53" s="290"/>
      <c r="BC53" s="322">
        <v>0.50700000000000001</v>
      </c>
      <c r="BD53" s="320">
        <v>0.41099999999999998</v>
      </c>
      <c r="BE53" s="320">
        <v>0.34</v>
      </c>
      <c r="BF53" s="320">
        <v>0.33100000000000002</v>
      </c>
      <c r="BG53" s="320">
        <v>0.32700000000000001</v>
      </c>
      <c r="BH53" s="320">
        <v>0.32200000000000001</v>
      </c>
      <c r="BI53" s="320">
        <v>0.35099999999999998</v>
      </c>
      <c r="BJ53" s="320">
        <v>0.47799999999999998</v>
      </c>
      <c r="BK53" s="320">
        <v>0.64400000000000002</v>
      </c>
      <c r="BL53" s="320">
        <f t="shared" si="21"/>
        <v>0.47799999999999998</v>
      </c>
      <c r="BM53" s="320">
        <f t="shared" si="22"/>
        <v>0.35099999999999998</v>
      </c>
      <c r="BN53" s="320">
        <f t="shared" si="23"/>
        <v>0.32200000000000001</v>
      </c>
      <c r="BO53" s="320">
        <f t="shared" si="24"/>
        <v>0.32700000000000001</v>
      </c>
      <c r="BP53" s="320">
        <f t="shared" si="25"/>
        <v>0.33100000000000002</v>
      </c>
      <c r="BQ53" s="320">
        <f t="shared" si="26"/>
        <v>0.34</v>
      </c>
      <c r="BR53" s="321">
        <f t="shared" si="27"/>
        <v>0.41099999999999998</v>
      </c>
      <c r="BS53" s="290"/>
    </row>
    <row r="54" spans="1:71" x14ac:dyDescent="0.25">
      <c r="A54" s="290"/>
      <c r="B54" s="686"/>
      <c r="C54" s="319">
        <v>2.4</v>
      </c>
      <c r="D54" s="320">
        <v>0.53100000000000003</v>
      </c>
      <c r="E54" s="320">
        <v>0.45500000000000002</v>
      </c>
      <c r="F54" s="320">
        <v>0.37</v>
      </c>
      <c r="G54" s="320">
        <v>0.35499999999999998</v>
      </c>
      <c r="H54" s="320">
        <v>0.34499999999999997</v>
      </c>
      <c r="I54" s="320">
        <v>0.34499999999999997</v>
      </c>
      <c r="J54" s="320">
        <v>0.38400000000000001</v>
      </c>
      <c r="K54" s="320">
        <v>0.55100000000000005</v>
      </c>
      <c r="L54" s="320">
        <v>0.79700000000000004</v>
      </c>
      <c r="M54" s="320">
        <f t="shared" si="0"/>
        <v>0.55100000000000005</v>
      </c>
      <c r="N54" s="320">
        <f t="shared" si="1"/>
        <v>0.38400000000000001</v>
      </c>
      <c r="O54" s="320">
        <f t="shared" si="2"/>
        <v>0.34499999999999997</v>
      </c>
      <c r="P54" s="320">
        <f t="shared" si="3"/>
        <v>0.34499999999999997</v>
      </c>
      <c r="Q54" s="320">
        <f t="shared" si="4"/>
        <v>0.35499999999999998</v>
      </c>
      <c r="R54" s="320">
        <f t="shared" si="5"/>
        <v>0.37</v>
      </c>
      <c r="S54" s="321">
        <f t="shared" si="6"/>
        <v>0.45500000000000002</v>
      </c>
      <c r="T54" s="290"/>
      <c r="U54" s="322">
        <v>0.45300000000000001</v>
      </c>
      <c r="V54" s="320">
        <v>0.41099999999999998</v>
      </c>
      <c r="W54" s="320">
        <v>0.35099999999999998</v>
      </c>
      <c r="X54" s="320">
        <v>0.34799999999999998</v>
      </c>
      <c r="Y54" s="320">
        <v>0.34499999999999997</v>
      </c>
      <c r="Z54" s="320">
        <v>0.35</v>
      </c>
      <c r="AA54" s="320">
        <v>0.41199999999999998</v>
      </c>
      <c r="AB54" s="320">
        <v>0.64600000000000002</v>
      </c>
      <c r="AC54" s="320">
        <v>0.92100000000000004</v>
      </c>
      <c r="AD54" s="320">
        <f t="shared" si="7"/>
        <v>0.64600000000000002</v>
      </c>
      <c r="AE54" s="320">
        <f t="shared" si="8"/>
        <v>0.41199999999999998</v>
      </c>
      <c r="AF54" s="320">
        <f t="shared" si="9"/>
        <v>0.35</v>
      </c>
      <c r="AG54" s="320">
        <f t="shared" si="10"/>
        <v>0.34499999999999997</v>
      </c>
      <c r="AH54" s="320">
        <f t="shared" si="11"/>
        <v>0.34799999999999998</v>
      </c>
      <c r="AI54" s="320">
        <f t="shared" si="12"/>
        <v>0.35099999999999998</v>
      </c>
      <c r="AJ54" s="321">
        <f t="shared" si="13"/>
        <v>0.41099999999999998</v>
      </c>
      <c r="AK54" s="290"/>
      <c r="AL54" s="322">
        <v>0.40400000000000003</v>
      </c>
      <c r="AM54" s="320">
        <v>0.374</v>
      </c>
      <c r="AN54" s="320">
        <v>0.33400000000000002</v>
      </c>
      <c r="AO54" s="320">
        <v>0.33500000000000002</v>
      </c>
      <c r="AP54" s="320">
        <v>0.33600000000000002</v>
      </c>
      <c r="AQ54" s="320">
        <v>0.34200000000000003</v>
      </c>
      <c r="AR54" s="320">
        <v>0.41499999999999998</v>
      </c>
      <c r="AS54" s="320">
        <v>0.68400000000000005</v>
      </c>
      <c r="AT54" s="320">
        <v>0.98399999999999999</v>
      </c>
      <c r="AU54" s="320">
        <f t="shared" si="14"/>
        <v>0.68400000000000005</v>
      </c>
      <c r="AV54" s="320">
        <f t="shared" si="15"/>
        <v>0.41499999999999998</v>
      </c>
      <c r="AW54" s="320">
        <f t="shared" si="16"/>
        <v>0.34200000000000003</v>
      </c>
      <c r="AX54" s="320">
        <f t="shared" si="17"/>
        <v>0.33600000000000002</v>
      </c>
      <c r="AY54" s="320">
        <f t="shared" si="18"/>
        <v>0.33500000000000002</v>
      </c>
      <c r="AZ54" s="320">
        <f t="shared" si="19"/>
        <v>0.33400000000000002</v>
      </c>
      <c r="BA54" s="321">
        <f t="shared" si="20"/>
        <v>0.374</v>
      </c>
      <c r="BB54" s="290"/>
      <c r="BC54" s="322">
        <v>0.50700000000000001</v>
      </c>
      <c r="BD54" s="320">
        <v>0.41099999999999998</v>
      </c>
      <c r="BE54" s="320">
        <v>0.33700000000000002</v>
      </c>
      <c r="BF54" s="320">
        <v>0.32800000000000001</v>
      </c>
      <c r="BG54" s="320">
        <v>0.32400000000000001</v>
      </c>
      <c r="BH54" s="320">
        <v>0.31900000000000001</v>
      </c>
      <c r="BI54" s="320">
        <v>0.34899999999999998</v>
      </c>
      <c r="BJ54" s="320">
        <v>0.47799999999999998</v>
      </c>
      <c r="BK54" s="320">
        <v>0.64400000000000002</v>
      </c>
      <c r="BL54" s="320">
        <f t="shared" si="21"/>
        <v>0.47799999999999998</v>
      </c>
      <c r="BM54" s="320">
        <f t="shared" si="22"/>
        <v>0.34899999999999998</v>
      </c>
      <c r="BN54" s="320">
        <f t="shared" si="23"/>
        <v>0.31900000000000001</v>
      </c>
      <c r="BO54" s="320">
        <f t="shared" si="24"/>
        <v>0.32400000000000001</v>
      </c>
      <c r="BP54" s="320">
        <f t="shared" si="25"/>
        <v>0.32800000000000001</v>
      </c>
      <c r="BQ54" s="320">
        <f t="shared" si="26"/>
        <v>0.33700000000000002</v>
      </c>
      <c r="BR54" s="321">
        <f t="shared" si="27"/>
        <v>0.41099999999999998</v>
      </c>
      <c r="BS54" s="290"/>
    </row>
    <row r="55" spans="1:71" x14ac:dyDescent="0.25">
      <c r="A55" s="290"/>
      <c r="B55" s="686"/>
      <c r="C55" s="319">
        <v>2.4500000000000002</v>
      </c>
      <c r="D55" s="320">
        <v>0.52900000000000003</v>
      </c>
      <c r="E55" s="320">
        <v>0.45400000000000001</v>
      </c>
      <c r="F55" s="320">
        <v>0.37</v>
      </c>
      <c r="G55" s="320">
        <v>0.35199999999999998</v>
      </c>
      <c r="H55" s="320">
        <v>0.34200000000000003</v>
      </c>
      <c r="I55" s="320">
        <v>0.34399999999999997</v>
      </c>
      <c r="J55" s="320">
        <v>0.38300000000000001</v>
      </c>
      <c r="K55" s="320">
        <v>0.55100000000000005</v>
      </c>
      <c r="L55" s="320">
        <v>0.79700000000000004</v>
      </c>
      <c r="M55" s="320">
        <f t="shared" si="0"/>
        <v>0.55100000000000005</v>
      </c>
      <c r="N55" s="320">
        <f t="shared" si="1"/>
        <v>0.38300000000000001</v>
      </c>
      <c r="O55" s="320">
        <f t="shared" si="2"/>
        <v>0.34399999999999997</v>
      </c>
      <c r="P55" s="320">
        <f t="shared" si="3"/>
        <v>0.34200000000000003</v>
      </c>
      <c r="Q55" s="320">
        <f t="shared" si="4"/>
        <v>0.35199999999999998</v>
      </c>
      <c r="R55" s="320">
        <f t="shared" si="5"/>
        <v>0.37</v>
      </c>
      <c r="S55" s="321">
        <f t="shared" si="6"/>
        <v>0.45400000000000001</v>
      </c>
      <c r="T55" s="290"/>
      <c r="U55" s="322">
        <v>0.45200000000000001</v>
      </c>
      <c r="V55" s="320">
        <v>0.41099999999999998</v>
      </c>
      <c r="W55" s="320">
        <v>0.34799999999999998</v>
      </c>
      <c r="X55" s="320">
        <v>0.34499999999999997</v>
      </c>
      <c r="Y55" s="320">
        <v>0.34200000000000003</v>
      </c>
      <c r="Z55" s="320">
        <v>0.34899999999999998</v>
      </c>
      <c r="AA55" s="320">
        <v>0.41199999999999998</v>
      </c>
      <c r="AB55" s="320">
        <v>0.64600000000000002</v>
      </c>
      <c r="AC55" s="320">
        <v>0.92100000000000004</v>
      </c>
      <c r="AD55" s="320">
        <f t="shared" si="7"/>
        <v>0.64600000000000002</v>
      </c>
      <c r="AE55" s="320">
        <f t="shared" si="8"/>
        <v>0.41199999999999998</v>
      </c>
      <c r="AF55" s="320">
        <f t="shared" si="9"/>
        <v>0.34899999999999998</v>
      </c>
      <c r="AG55" s="320">
        <f t="shared" si="10"/>
        <v>0.34200000000000003</v>
      </c>
      <c r="AH55" s="320">
        <f t="shared" si="11"/>
        <v>0.34499999999999997</v>
      </c>
      <c r="AI55" s="320">
        <f t="shared" si="12"/>
        <v>0.34799999999999998</v>
      </c>
      <c r="AJ55" s="321">
        <f t="shared" si="13"/>
        <v>0.41099999999999998</v>
      </c>
      <c r="AK55" s="290"/>
      <c r="AL55" s="322">
        <v>0.40400000000000003</v>
      </c>
      <c r="AM55" s="320">
        <v>0.374</v>
      </c>
      <c r="AN55" s="320">
        <v>0.33100000000000002</v>
      </c>
      <c r="AO55" s="320">
        <v>0.33200000000000002</v>
      </c>
      <c r="AP55" s="320">
        <v>0.33300000000000002</v>
      </c>
      <c r="AQ55" s="320">
        <v>0.34</v>
      </c>
      <c r="AR55" s="320">
        <v>0.41499999999999998</v>
      </c>
      <c r="AS55" s="320">
        <v>0.68400000000000005</v>
      </c>
      <c r="AT55" s="320">
        <v>0.98399999999999999</v>
      </c>
      <c r="AU55" s="320">
        <f t="shared" si="14"/>
        <v>0.68400000000000005</v>
      </c>
      <c r="AV55" s="320">
        <f t="shared" si="15"/>
        <v>0.41499999999999998</v>
      </c>
      <c r="AW55" s="320">
        <f t="shared" si="16"/>
        <v>0.34</v>
      </c>
      <c r="AX55" s="320">
        <f t="shared" si="17"/>
        <v>0.33300000000000002</v>
      </c>
      <c r="AY55" s="320">
        <f t="shared" si="18"/>
        <v>0.33200000000000002</v>
      </c>
      <c r="AZ55" s="320">
        <f t="shared" si="19"/>
        <v>0.33100000000000002</v>
      </c>
      <c r="BA55" s="321">
        <f t="shared" si="20"/>
        <v>0.374</v>
      </c>
      <c r="BB55" s="290"/>
      <c r="BC55" s="322">
        <v>0.50700000000000001</v>
      </c>
      <c r="BD55" s="320">
        <v>0.41099999999999998</v>
      </c>
      <c r="BE55" s="320">
        <v>0.33400000000000002</v>
      </c>
      <c r="BF55" s="320">
        <v>0.32600000000000001</v>
      </c>
      <c r="BG55" s="320">
        <v>0.32200000000000001</v>
      </c>
      <c r="BH55" s="320">
        <v>0.317</v>
      </c>
      <c r="BI55" s="320">
        <v>0.34799999999999998</v>
      </c>
      <c r="BJ55" s="320">
        <v>0.47799999999999998</v>
      </c>
      <c r="BK55" s="320">
        <v>0.64400000000000002</v>
      </c>
      <c r="BL55" s="320">
        <f t="shared" si="21"/>
        <v>0.47799999999999998</v>
      </c>
      <c r="BM55" s="320">
        <f t="shared" si="22"/>
        <v>0.34799999999999998</v>
      </c>
      <c r="BN55" s="320">
        <f t="shared" si="23"/>
        <v>0.317</v>
      </c>
      <c r="BO55" s="320">
        <f t="shared" si="24"/>
        <v>0.32200000000000001</v>
      </c>
      <c r="BP55" s="320">
        <f t="shared" si="25"/>
        <v>0.32600000000000001</v>
      </c>
      <c r="BQ55" s="320">
        <f t="shared" si="26"/>
        <v>0.33400000000000002</v>
      </c>
      <c r="BR55" s="321">
        <f t="shared" si="27"/>
        <v>0.41099999999999998</v>
      </c>
      <c r="BS55" s="290"/>
    </row>
    <row r="56" spans="1:71" x14ac:dyDescent="0.25">
      <c r="A56" s="290"/>
      <c r="B56" s="686"/>
      <c r="C56" s="319">
        <v>2.5</v>
      </c>
      <c r="D56" s="320">
        <v>0.52800000000000002</v>
      </c>
      <c r="E56" s="320">
        <v>0.45400000000000001</v>
      </c>
      <c r="F56" s="320">
        <v>0.36899999999999999</v>
      </c>
      <c r="G56" s="320">
        <v>0.34799999999999998</v>
      </c>
      <c r="H56" s="320">
        <v>0.33900000000000002</v>
      </c>
      <c r="I56" s="320">
        <v>0.34300000000000003</v>
      </c>
      <c r="J56" s="320">
        <v>0.38300000000000001</v>
      </c>
      <c r="K56" s="320">
        <v>0.55100000000000005</v>
      </c>
      <c r="L56" s="320">
        <v>0.79700000000000004</v>
      </c>
      <c r="M56" s="320">
        <f t="shared" si="0"/>
        <v>0.55100000000000005</v>
      </c>
      <c r="N56" s="320">
        <f t="shared" si="1"/>
        <v>0.38300000000000001</v>
      </c>
      <c r="O56" s="320">
        <f t="shared" si="2"/>
        <v>0.34300000000000003</v>
      </c>
      <c r="P56" s="320">
        <f t="shared" si="3"/>
        <v>0.33900000000000002</v>
      </c>
      <c r="Q56" s="320">
        <f t="shared" si="4"/>
        <v>0.34799999999999998</v>
      </c>
      <c r="R56" s="320">
        <f t="shared" si="5"/>
        <v>0.36899999999999999</v>
      </c>
      <c r="S56" s="321">
        <f t="shared" si="6"/>
        <v>0.45400000000000001</v>
      </c>
      <c r="T56" s="290"/>
      <c r="U56" s="322">
        <v>0.45200000000000001</v>
      </c>
      <c r="V56" s="320">
        <v>0.41099999999999998</v>
      </c>
      <c r="W56" s="320">
        <v>0.34499999999999997</v>
      </c>
      <c r="X56" s="320">
        <v>0.34300000000000003</v>
      </c>
      <c r="Y56" s="320">
        <v>0.33900000000000002</v>
      </c>
      <c r="Z56" s="320">
        <v>0.34799999999999998</v>
      </c>
      <c r="AA56" s="320">
        <v>0.41099999999999998</v>
      </c>
      <c r="AB56" s="320">
        <v>0.64600000000000002</v>
      </c>
      <c r="AC56" s="320">
        <v>0.92100000000000004</v>
      </c>
      <c r="AD56" s="320">
        <f t="shared" si="7"/>
        <v>0.64600000000000002</v>
      </c>
      <c r="AE56" s="320">
        <f t="shared" si="8"/>
        <v>0.41099999999999998</v>
      </c>
      <c r="AF56" s="320">
        <f t="shared" si="9"/>
        <v>0.34799999999999998</v>
      </c>
      <c r="AG56" s="320">
        <f t="shared" si="10"/>
        <v>0.33900000000000002</v>
      </c>
      <c r="AH56" s="320">
        <f t="shared" si="11"/>
        <v>0.34300000000000003</v>
      </c>
      <c r="AI56" s="320">
        <f t="shared" si="12"/>
        <v>0.34499999999999997</v>
      </c>
      <c r="AJ56" s="321">
        <f t="shared" si="13"/>
        <v>0.41099999999999998</v>
      </c>
      <c r="AK56" s="290"/>
      <c r="AL56" s="322">
        <v>0.40300000000000002</v>
      </c>
      <c r="AM56" s="320">
        <v>0.373</v>
      </c>
      <c r="AN56" s="320">
        <v>0.32900000000000001</v>
      </c>
      <c r="AO56" s="320">
        <v>0.32900000000000001</v>
      </c>
      <c r="AP56" s="320">
        <v>0.33</v>
      </c>
      <c r="AQ56" s="320">
        <v>0.33900000000000002</v>
      </c>
      <c r="AR56" s="320">
        <v>0.41499999999999998</v>
      </c>
      <c r="AS56" s="320">
        <v>0.68400000000000005</v>
      </c>
      <c r="AT56" s="320">
        <v>0.98399999999999999</v>
      </c>
      <c r="AU56" s="320">
        <f t="shared" si="14"/>
        <v>0.68400000000000005</v>
      </c>
      <c r="AV56" s="320">
        <f t="shared" si="15"/>
        <v>0.41499999999999998</v>
      </c>
      <c r="AW56" s="320">
        <f t="shared" si="16"/>
        <v>0.33900000000000002</v>
      </c>
      <c r="AX56" s="320">
        <f t="shared" si="17"/>
        <v>0.33</v>
      </c>
      <c r="AY56" s="320">
        <f t="shared" si="18"/>
        <v>0.32900000000000001</v>
      </c>
      <c r="AZ56" s="320">
        <f t="shared" si="19"/>
        <v>0.32900000000000001</v>
      </c>
      <c r="BA56" s="321">
        <f t="shared" si="20"/>
        <v>0.373</v>
      </c>
      <c r="BB56" s="290"/>
      <c r="BC56" s="322">
        <v>0.50700000000000001</v>
      </c>
      <c r="BD56" s="320">
        <v>0.41099999999999998</v>
      </c>
      <c r="BE56" s="320">
        <v>0.33100000000000002</v>
      </c>
      <c r="BF56" s="320">
        <v>0.32300000000000001</v>
      </c>
      <c r="BG56" s="320">
        <v>0.31900000000000001</v>
      </c>
      <c r="BH56" s="320">
        <v>0.315</v>
      </c>
      <c r="BI56" s="320">
        <v>0.34699999999999998</v>
      </c>
      <c r="BJ56" s="320">
        <v>0.47799999999999998</v>
      </c>
      <c r="BK56" s="320">
        <v>0.64400000000000002</v>
      </c>
      <c r="BL56" s="320">
        <f t="shared" si="21"/>
        <v>0.47799999999999998</v>
      </c>
      <c r="BM56" s="320">
        <f t="shared" si="22"/>
        <v>0.34699999999999998</v>
      </c>
      <c r="BN56" s="320">
        <f t="shared" si="23"/>
        <v>0.315</v>
      </c>
      <c r="BO56" s="320">
        <f t="shared" si="24"/>
        <v>0.31900000000000001</v>
      </c>
      <c r="BP56" s="320">
        <f t="shared" si="25"/>
        <v>0.32300000000000001</v>
      </c>
      <c r="BQ56" s="320">
        <f t="shared" si="26"/>
        <v>0.33100000000000002</v>
      </c>
      <c r="BR56" s="321">
        <f t="shared" si="27"/>
        <v>0.41099999999999998</v>
      </c>
      <c r="BS56" s="290"/>
    </row>
    <row r="57" spans="1:71" x14ac:dyDescent="0.25">
      <c r="A57" s="290"/>
      <c r="B57" s="686"/>
      <c r="C57" s="319">
        <v>2.5499999999999998</v>
      </c>
      <c r="D57" s="320">
        <v>0.52600000000000002</v>
      </c>
      <c r="E57" s="320">
        <v>0.45300000000000001</v>
      </c>
      <c r="F57" s="320">
        <v>0.36899999999999999</v>
      </c>
      <c r="G57" s="320">
        <v>0.34499999999999997</v>
      </c>
      <c r="H57" s="320">
        <v>0.33700000000000002</v>
      </c>
      <c r="I57" s="320">
        <v>0.34100000000000003</v>
      </c>
      <c r="J57" s="320">
        <v>0.38200000000000001</v>
      </c>
      <c r="K57" s="320">
        <v>0.55100000000000005</v>
      </c>
      <c r="L57" s="320">
        <v>0.79700000000000004</v>
      </c>
      <c r="M57" s="320">
        <f t="shared" si="0"/>
        <v>0.55100000000000005</v>
      </c>
      <c r="N57" s="320">
        <f t="shared" si="1"/>
        <v>0.38200000000000001</v>
      </c>
      <c r="O57" s="320">
        <f t="shared" si="2"/>
        <v>0.34100000000000003</v>
      </c>
      <c r="P57" s="320">
        <f t="shared" si="3"/>
        <v>0.33700000000000002</v>
      </c>
      <c r="Q57" s="320">
        <f t="shared" si="4"/>
        <v>0.34499999999999997</v>
      </c>
      <c r="R57" s="320">
        <f t="shared" si="5"/>
        <v>0.36899999999999999</v>
      </c>
      <c r="S57" s="321">
        <f t="shared" si="6"/>
        <v>0.45300000000000001</v>
      </c>
      <c r="T57" s="290"/>
      <c r="U57" s="322">
        <v>0.45100000000000001</v>
      </c>
      <c r="V57" s="320">
        <v>0.41099999999999998</v>
      </c>
      <c r="W57" s="320">
        <v>0.34300000000000003</v>
      </c>
      <c r="X57" s="320">
        <v>0.34</v>
      </c>
      <c r="Y57" s="320">
        <v>0.33600000000000002</v>
      </c>
      <c r="Z57" s="320">
        <v>0.34699999999999998</v>
      </c>
      <c r="AA57" s="320">
        <v>0.41099999999999998</v>
      </c>
      <c r="AB57" s="320">
        <v>0.64600000000000002</v>
      </c>
      <c r="AC57" s="320">
        <v>0.92100000000000004</v>
      </c>
      <c r="AD57" s="320">
        <f t="shared" si="7"/>
        <v>0.64600000000000002</v>
      </c>
      <c r="AE57" s="320">
        <f t="shared" si="8"/>
        <v>0.41099999999999998</v>
      </c>
      <c r="AF57" s="320">
        <f t="shared" si="9"/>
        <v>0.34699999999999998</v>
      </c>
      <c r="AG57" s="320">
        <f t="shared" si="10"/>
        <v>0.33600000000000002</v>
      </c>
      <c r="AH57" s="320">
        <f t="shared" si="11"/>
        <v>0.34</v>
      </c>
      <c r="AI57" s="320">
        <f t="shared" si="12"/>
        <v>0.34300000000000003</v>
      </c>
      <c r="AJ57" s="321">
        <f t="shared" si="13"/>
        <v>0.41099999999999998</v>
      </c>
      <c r="AK57" s="290"/>
      <c r="AL57" s="322">
        <v>0.40300000000000002</v>
      </c>
      <c r="AM57" s="320">
        <v>0.373</v>
      </c>
      <c r="AN57" s="320">
        <v>0.32600000000000001</v>
      </c>
      <c r="AO57" s="320">
        <v>0.32700000000000001</v>
      </c>
      <c r="AP57" s="320">
        <v>0.32800000000000001</v>
      </c>
      <c r="AQ57" s="320">
        <v>0.33800000000000002</v>
      </c>
      <c r="AR57" s="320">
        <v>0.41499999999999998</v>
      </c>
      <c r="AS57" s="320">
        <v>0.68400000000000005</v>
      </c>
      <c r="AT57" s="320">
        <v>0.98399999999999999</v>
      </c>
      <c r="AU57" s="320">
        <f t="shared" si="14"/>
        <v>0.68400000000000005</v>
      </c>
      <c r="AV57" s="320">
        <f t="shared" si="15"/>
        <v>0.41499999999999998</v>
      </c>
      <c r="AW57" s="320">
        <f t="shared" si="16"/>
        <v>0.33800000000000002</v>
      </c>
      <c r="AX57" s="320">
        <f t="shared" si="17"/>
        <v>0.32800000000000001</v>
      </c>
      <c r="AY57" s="320">
        <f t="shared" si="18"/>
        <v>0.32700000000000001</v>
      </c>
      <c r="AZ57" s="320">
        <f t="shared" si="19"/>
        <v>0.32600000000000001</v>
      </c>
      <c r="BA57" s="321">
        <f t="shared" si="20"/>
        <v>0.373</v>
      </c>
      <c r="BB57" s="290"/>
      <c r="BC57" s="322">
        <v>0.50700000000000001</v>
      </c>
      <c r="BD57" s="320">
        <v>0.41099999999999998</v>
      </c>
      <c r="BE57" s="320">
        <v>0.32700000000000001</v>
      </c>
      <c r="BF57" s="320">
        <v>0.32100000000000001</v>
      </c>
      <c r="BG57" s="320">
        <v>0.317</v>
      </c>
      <c r="BH57" s="320">
        <v>0.314</v>
      </c>
      <c r="BI57" s="320">
        <v>0.34599999999999997</v>
      </c>
      <c r="BJ57" s="320">
        <v>0.47799999999999998</v>
      </c>
      <c r="BK57" s="320">
        <v>0.64400000000000002</v>
      </c>
      <c r="BL57" s="320">
        <f t="shared" si="21"/>
        <v>0.47799999999999998</v>
      </c>
      <c r="BM57" s="320">
        <f t="shared" si="22"/>
        <v>0.34599999999999997</v>
      </c>
      <c r="BN57" s="320">
        <f t="shared" si="23"/>
        <v>0.314</v>
      </c>
      <c r="BO57" s="320">
        <f t="shared" si="24"/>
        <v>0.317</v>
      </c>
      <c r="BP57" s="320">
        <f t="shared" si="25"/>
        <v>0.32100000000000001</v>
      </c>
      <c r="BQ57" s="320">
        <f t="shared" si="26"/>
        <v>0.32700000000000001</v>
      </c>
      <c r="BR57" s="321">
        <f t="shared" si="27"/>
        <v>0.41099999999999998</v>
      </c>
      <c r="BS57" s="290"/>
    </row>
    <row r="58" spans="1:71" x14ac:dyDescent="0.25">
      <c r="A58" s="290"/>
      <c r="B58" s="686"/>
      <c r="C58" s="319">
        <v>2.6</v>
      </c>
      <c r="D58" s="320">
        <v>0.52500000000000002</v>
      </c>
      <c r="E58" s="320">
        <v>0.45300000000000001</v>
      </c>
      <c r="F58" s="320">
        <v>0.36799999999999999</v>
      </c>
      <c r="G58" s="320">
        <v>0.34300000000000003</v>
      </c>
      <c r="H58" s="320">
        <v>0.33600000000000002</v>
      </c>
      <c r="I58" s="320">
        <v>0.34</v>
      </c>
      <c r="J58" s="320">
        <v>0.38200000000000001</v>
      </c>
      <c r="K58" s="320">
        <v>0.55100000000000005</v>
      </c>
      <c r="L58" s="320">
        <v>0.79700000000000004</v>
      </c>
      <c r="M58" s="320">
        <f t="shared" si="0"/>
        <v>0.55100000000000005</v>
      </c>
      <c r="N58" s="320">
        <f t="shared" si="1"/>
        <v>0.38200000000000001</v>
      </c>
      <c r="O58" s="320">
        <f t="shared" si="2"/>
        <v>0.34</v>
      </c>
      <c r="P58" s="320">
        <f t="shared" si="3"/>
        <v>0.33600000000000002</v>
      </c>
      <c r="Q58" s="320">
        <f t="shared" si="4"/>
        <v>0.34300000000000003</v>
      </c>
      <c r="R58" s="320">
        <f t="shared" si="5"/>
        <v>0.36799999999999999</v>
      </c>
      <c r="S58" s="321">
        <f t="shared" si="6"/>
        <v>0.45300000000000001</v>
      </c>
      <c r="T58" s="290"/>
      <c r="U58" s="322">
        <v>0.45</v>
      </c>
      <c r="V58" s="320">
        <v>0.41</v>
      </c>
      <c r="W58" s="320">
        <v>0.34300000000000003</v>
      </c>
      <c r="X58" s="320">
        <v>0.33700000000000002</v>
      </c>
      <c r="Y58" s="320">
        <v>0.33300000000000002</v>
      </c>
      <c r="Z58" s="320">
        <v>0.34599999999999997</v>
      </c>
      <c r="AA58" s="320">
        <v>0.41099999999999998</v>
      </c>
      <c r="AB58" s="320">
        <v>0.64600000000000002</v>
      </c>
      <c r="AC58" s="320">
        <v>0.92100000000000004</v>
      </c>
      <c r="AD58" s="320">
        <f t="shared" si="7"/>
        <v>0.64600000000000002</v>
      </c>
      <c r="AE58" s="320">
        <f t="shared" si="8"/>
        <v>0.41099999999999998</v>
      </c>
      <c r="AF58" s="320">
        <f t="shared" si="9"/>
        <v>0.34599999999999997</v>
      </c>
      <c r="AG58" s="320">
        <f t="shared" si="10"/>
        <v>0.33300000000000002</v>
      </c>
      <c r="AH58" s="320">
        <f t="shared" si="11"/>
        <v>0.33700000000000002</v>
      </c>
      <c r="AI58" s="320">
        <f t="shared" si="12"/>
        <v>0.34300000000000003</v>
      </c>
      <c r="AJ58" s="321">
        <f t="shared" si="13"/>
        <v>0.41</v>
      </c>
      <c r="AK58" s="290"/>
      <c r="AL58" s="322">
        <v>0.40300000000000002</v>
      </c>
      <c r="AM58" s="320">
        <v>0.373</v>
      </c>
      <c r="AN58" s="320">
        <v>0.32300000000000001</v>
      </c>
      <c r="AO58" s="320">
        <v>0.32400000000000001</v>
      </c>
      <c r="AP58" s="320">
        <v>0.32500000000000001</v>
      </c>
      <c r="AQ58" s="320">
        <v>0.33700000000000002</v>
      </c>
      <c r="AR58" s="320">
        <v>0.41499999999999998</v>
      </c>
      <c r="AS58" s="320">
        <v>0.68400000000000005</v>
      </c>
      <c r="AT58" s="320">
        <v>0.98399999999999999</v>
      </c>
      <c r="AU58" s="320">
        <f t="shared" si="14"/>
        <v>0.68400000000000005</v>
      </c>
      <c r="AV58" s="320">
        <f t="shared" si="15"/>
        <v>0.41499999999999998</v>
      </c>
      <c r="AW58" s="320">
        <f t="shared" si="16"/>
        <v>0.33700000000000002</v>
      </c>
      <c r="AX58" s="320">
        <f t="shared" si="17"/>
        <v>0.32500000000000001</v>
      </c>
      <c r="AY58" s="320">
        <f t="shared" si="18"/>
        <v>0.32400000000000001</v>
      </c>
      <c r="AZ58" s="320">
        <f t="shared" si="19"/>
        <v>0.32300000000000001</v>
      </c>
      <c r="BA58" s="321">
        <f t="shared" si="20"/>
        <v>0.373</v>
      </c>
      <c r="BB58" s="290"/>
      <c r="BC58" s="322">
        <v>0.50700000000000001</v>
      </c>
      <c r="BD58" s="320">
        <v>0.41099999999999998</v>
      </c>
      <c r="BE58" s="320">
        <v>0.32500000000000001</v>
      </c>
      <c r="BF58" s="320">
        <v>0.318</v>
      </c>
      <c r="BG58" s="320">
        <v>0.314</v>
      </c>
      <c r="BH58" s="320">
        <v>0.312</v>
      </c>
      <c r="BI58" s="320">
        <v>0.34499999999999997</v>
      </c>
      <c r="BJ58" s="320">
        <v>0.47799999999999998</v>
      </c>
      <c r="BK58" s="320">
        <v>0.64400000000000002</v>
      </c>
      <c r="BL58" s="320">
        <f t="shared" si="21"/>
        <v>0.47799999999999998</v>
      </c>
      <c r="BM58" s="320">
        <f t="shared" si="22"/>
        <v>0.34499999999999997</v>
      </c>
      <c r="BN58" s="320">
        <f t="shared" si="23"/>
        <v>0.312</v>
      </c>
      <c r="BO58" s="320">
        <f t="shared" si="24"/>
        <v>0.314</v>
      </c>
      <c r="BP58" s="320">
        <f t="shared" si="25"/>
        <v>0.318</v>
      </c>
      <c r="BQ58" s="320">
        <f t="shared" si="26"/>
        <v>0.32500000000000001</v>
      </c>
      <c r="BR58" s="321">
        <f t="shared" si="27"/>
        <v>0.41099999999999998</v>
      </c>
      <c r="BS58" s="290"/>
    </row>
    <row r="59" spans="1:71" x14ac:dyDescent="0.25">
      <c r="A59" s="290"/>
      <c r="B59" s="686"/>
      <c r="C59" s="319">
        <v>2.65</v>
      </c>
      <c r="D59" s="320">
        <v>0.52500000000000002</v>
      </c>
      <c r="E59" s="320">
        <v>0.45200000000000001</v>
      </c>
      <c r="F59" s="320">
        <v>0.36799999999999999</v>
      </c>
      <c r="G59" s="320">
        <v>0.34100000000000003</v>
      </c>
      <c r="H59" s="320">
        <v>0.33400000000000002</v>
      </c>
      <c r="I59" s="320">
        <v>0.33800000000000002</v>
      </c>
      <c r="J59" s="320">
        <v>0.38100000000000001</v>
      </c>
      <c r="K59" s="320">
        <v>0.55100000000000005</v>
      </c>
      <c r="L59" s="320">
        <v>0.79700000000000004</v>
      </c>
      <c r="M59" s="320">
        <f t="shared" si="0"/>
        <v>0.55100000000000005</v>
      </c>
      <c r="N59" s="320">
        <f t="shared" si="1"/>
        <v>0.38100000000000001</v>
      </c>
      <c r="O59" s="320">
        <f t="shared" si="2"/>
        <v>0.33800000000000002</v>
      </c>
      <c r="P59" s="320">
        <f t="shared" si="3"/>
        <v>0.33400000000000002</v>
      </c>
      <c r="Q59" s="320">
        <f t="shared" si="4"/>
        <v>0.34100000000000003</v>
      </c>
      <c r="R59" s="320">
        <f t="shared" si="5"/>
        <v>0.36799999999999999</v>
      </c>
      <c r="S59" s="321">
        <f t="shared" si="6"/>
        <v>0.45200000000000001</v>
      </c>
      <c r="T59" s="290"/>
      <c r="U59" s="322">
        <v>0.45</v>
      </c>
      <c r="V59" s="320">
        <v>0.41</v>
      </c>
      <c r="W59" s="320">
        <v>0.34300000000000003</v>
      </c>
      <c r="X59" s="320">
        <v>0.33400000000000002</v>
      </c>
      <c r="Y59" s="320">
        <v>0.33100000000000002</v>
      </c>
      <c r="Z59" s="320">
        <v>0.34399999999999997</v>
      </c>
      <c r="AA59" s="320">
        <v>0.41</v>
      </c>
      <c r="AB59" s="320">
        <v>0.64600000000000002</v>
      </c>
      <c r="AC59" s="320">
        <v>0.92100000000000004</v>
      </c>
      <c r="AD59" s="320">
        <f t="shared" si="7"/>
        <v>0.64600000000000002</v>
      </c>
      <c r="AE59" s="320">
        <f t="shared" si="8"/>
        <v>0.41</v>
      </c>
      <c r="AF59" s="320">
        <f t="shared" si="9"/>
        <v>0.34399999999999997</v>
      </c>
      <c r="AG59" s="320">
        <f t="shared" si="10"/>
        <v>0.33100000000000002</v>
      </c>
      <c r="AH59" s="320">
        <f t="shared" si="11"/>
        <v>0.33400000000000002</v>
      </c>
      <c r="AI59" s="320">
        <f t="shared" si="12"/>
        <v>0.34300000000000003</v>
      </c>
      <c r="AJ59" s="321">
        <f t="shared" si="13"/>
        <v>0.41</v>
      </c>
      <c r="AK59" s="290"/>
      <c r="AL59" s="322">
        <v>0.40300000000000002</v>
      </c>
      <c r="AM59" s="320">
        <v>0.373</v>
      </c>
      <c r="AN59" s="320">
        <v>0.32</v>
      </c>
      <c r="AO59" s="320">
        <v>0.32100000000000001</v>
      </c>
      <c r="AP59" s="320">
        <v>0.32200000000000001</v>
      </c>
      <c r="AQ59" s="320">
        <v>0.33600000000000002</v>
      </c>
      <c r="AR59" s="320">
        <v>0.41399999999999998</v>
      </c>
      <c r="AS59" s="320">
        <v>0.68400000000000005</v>
      </c>
      <c r="AT59" s="320">
        <v>0.98399999999999999</v>
      </c>
      <c r="AU59" s="320">
        <f t="shared" si="14"/>
        <v>0.68400000000000005</v>
      </c>
      <c r="AV59" s="320">
        <f t="shared" si="15"/>
        <v>0.41399999999999998</v>
      </c>
      <c r="AW59" s="320">
        <f t="shared" si="16"/>
        <v>0.33600000000000002</v>
      </c>
      <c r="AX59" s="320">
        <f t="shared" si="17"/>
        <v>0.32200000000000001</v>
      </c>
      <c r="AY59" s="320">
        <f t="shared" si="18"/>
        <v>0.32100000000000001</v>
      </c>
      <c r="AZ59" s="320">
        <f t="shared" si="19"/>
        <v>0.32</v>
      </c>
      <c r="BA59" s="321">
        <f t="shared" si="20"/>
        <v>0.373</v>
      </c>
      <c r="BB59" s="290"/>
      <c r="BC59" s="322">
        <v>0.50700000000000001</v>
      </c>
      <c r="BD59" s="320">
        <v>0.41099999999999998</v>
      </c>
      <c r="BE59" s="320">
        <v>0.32300000000000001</v>
      </c>
      <c r="BF59" s="320">
        <v>0.316</v>
      </c>
      <c r="BG59" s="320">
        <v>0.312</v>
      </c>
      <c r="BH59" s="320">
        <v>0.31</v>
      </c>
      <c r="BI59" s="320">
        <v>0.34399999999999997</v>
      </c>
      <c r="BJ59" s="320">
        <v>0.47799999999999998</v>
      </c>
      <c r="BK59" s="320">
        <v>0.64400000000000002</v>
      </c>
      <c r="BL59" s="320">
        <f t="shared" si="21"/>
        <v>0.47799999999999998</v>
      </c>
      <c r="BM59" s="320">
        <f t="shared" si="22"/>
        <v>0.34399999999999997</v>
      </c>
      <c r="BN59" s="320">
        <f t="shared" si="23"/>
        <v>0.31</v>
      </c>
      <c r="BO59" s="320">
        <f t="shared" si="24"/>
        <v>0.312</v>
      </c>
      <c r="BP59" s="320">
        <f t="shared" si="25"/>
        <v>0.316</v>
      </c>
      <c r="BQ59" s="320">
        <f t="shared" si="26"/>
        <v>0.32300000000000001</v>
      </c>
      <c r="BR59" s="321">
        <f t="shared" si="27"/>
        <v>0.41099999999999998</v>
      </c>
      <c r="BS59" s="290"/>
    </row>
    <row r="60" spans="1:71" x14ac:dyDescent="0.25">
      <c r="A60" s="290"/>
      <c r="B60" s="686"/>
      <c r="C60" s="319">
        <v>2.7</v>
      </c>
      <c r="D60" s="320">
        <v>0.52500000000000002</v>
      </c>
      <c r="E60" s="320">
        <v>0.45100000000000001</v>
      </c>
      <c r="F60" s="320">
        <v>0.36699999999999999</v>
      </c>
      <c r="G60" s="320">
        <v>0.34</v>
      </c>
      <c r="H60" s="320">
        <v>0.33300000000000002</v>
      </c>
      <c r="I60" s="320">
        <v>0.33800000000000002</v>
      </c>
      <c r="J60" s="320">
        <v>0.38100000000000001</v>
      </c>
      <c r="K60" s="320">
        <v>0.55100000000000005</v>
      </c>
      <c r="L60" s="320">
        <v>0.79700000000000004</v>
      </c>
      <c r="M60" s="320">
        <f t="shared" si="0"/>
        <v>0.55100000000000005</v>
      </c>
      <c r="N60" s="320">
        <f t="shared" si="1"/>
        <v>0.38100000000000001</v>
      </c>
      <c r="O60" s="320">
        <f t="shared" si="2"/>
        <v>0.33800000000000002</v>
      </c>
      <c r="P60" s="320">
        <f t="shared" si="3"/>
        <v>0.33300000000000002</v>
      </c>
      <c r="Q60" s="320">
        <f t="shared" si="4"/>
        <v>0.34</v>
      </c>
      <c r="R60" s="320">
        <f t="shared" si="5"/>
        <v>0.36699999999999999</v>
      </c>
      <c r="S60" s="321">
        <f t="shared" si="6"/>
        <v>0.45100000000000001</v>
      </c>
      <c r="T60" s="290"/>
      <c r="U60" s="322">
        <v>0.44900000000000001</v>
      </c>
      <c r="V60" s="320">
        <v>0.41</v>
      </c>
      <c r="W60" s="320">
        <v>0.34300000000000003</v>
      </c>
      <c r="X60" s="320">
        <v>0.33100000000000002</v>
      </c>
      <c r="Y60" s="320">
        <v>0.32900000000000001</v>
      </c>
      <c r="Z60" s="320">
        <v>0.34300000000000003</v>
      </c>
      <c r="AA60" s="320">
        <v>0.41</v>
      </c>
      <c r="AB60" s="320">
        <v>0.64600000000000002</v>
      </c>
      <c r="AC60" s="320">
        <v>0.92100000000000004</v>
      </c>
      <c r="AD60" s="320">
        <f t="shared" si="7"/>
        <v>0.64600000000000002</v>
      </c>
      <c r="AE60" s="320">
        <f t="shared" si="8"/>
        <v>0.41</v>
      </c>
      <c r="AF60" s="320">
        <f t="shared" si="9"/>
        <v>0.34300000000000003</v>
      </c>
      <c r="AG60" s="320">
        <f t="shared" si="10"/>
        <v>0.32900000000000001</v>
      </c>
      <c r="AH60" s="320">
        <f t="shared" si="11"/>
        <v>0.33100000000000002</v>
      </c>
      <c r="AI60" s="320">
        <f t="shared" si="12"/>
        <v>0.34300000000000003</v>
      </c>
      <c r="AJ60" s="321">
        <f t="shared" si="13"/>
        <v>0.41</v>
      </c>
      <c r="AK60" s="290"/>
      <c r="AL60" s="322">
        <v>0.40200000000000002</v>
      </c>
      <c r="AM60" s="320">
        <v>0.373</v>
      </c>
      <c r="AN60" s="320">
        <v>0.318</v>
      </c>
      <c r="AO60" s="320">
        <v>0.318</v>
      </c>
      <c r="AP60" s="320">
        <v>0.31900000000000001</v>
      </c>
      <c r="AQ60" s="320">
        <v>0.33500000000000002</v>
      </c>
      <c r="AR60" s="320">
        <v>0.41399999999999998</v>
      </c>
      <c r="AS60" s="320">
        <v>0.68400000000000005</v>
      </c>
      <c r="AT60" s="320">
        <v>0.98399999999999999</v>
      </c>
      <c r="AU60" s="320">
        <f t="shared" si="14"/>
        <v>0.68400000000000005</v>
      </c>
      <c r="AV60" s="320">
        <f t="shared" si="15"/>
        <v>0.41399999999999998</v>
      </c>
      <c r="AW60" s="320">
        <f t="shared" si="16"/>
        <v>0.33500000000000002</v>
      </c>
      <c r="AX60" s="320">
        <f t="shared" si="17"/>
        <v>0.31900000000000001</v>
      </c>
      <c r="AY60" s="320">
        <f t="shared" si="18"/>
        <v>0.318</v>
      </c>
      <c r="AZ60" s="320">
        <f t="shared" si="19"/>
        <v>0.318</v>
      </c>
      <c r="BA60" s="321">
        <f t="shared" si="20"/>
        <v>0.373</v>
      </c>
      <c r="BB60" s="290"/>
      <c r="BC60" s="322">
        <v>0.50700000000000001</v>
      </c>
      <c r="BD60" s="320">
        <v>0.41099999999999998</v>
      </c>
      <c r="BE60" s="320">
        <v>0.32100000000000001</v>
      </c>
      <c r="BF60" s="320">
        <v>0.313</v>
      </c>
      <c r="BG60" s="320">
        <v>0.309</v>
      </c>
      <c r="BH60" s="320">
        <v>0.308</v>
      </c>
      <c r="BI60" s="320">
        <v>0.34300000000000003</v>
      </c>
      <c r="BJ60" s="320">
        <v>0.47799999999999998</v>
      </c>
      <c r="BK60" s="320">
        <v>0.64400000000000002</v>
      </c>
      <c r="BL60" s="320">
        <f t="shared" si="21"/>
        <v>0.47799999999999998</v>
      </c>
      <c r="BM60" s="320">
        <f t="shared" si="22"/>
        <v>0.34300000000000003</v>
      </c>
      <c r="BN60" s="320">
        <f t="shared" si="23"/>
        <v>0.308</v>
      </c>
      <c r="BO60" s="320">
        <f t="shared" si="24"/>
        <v>0.309</v>
      </c>
      <c r="BP60" s="320">
        <f t="shared" si="25"/>
        <v>0.313</v>
      </c>
      <c r="BQ60" s="320">
        <f t="shared" si="26"/>
        <v>0.32100000000000001</v>
      </c>
      <c r="BR60" s="321">
        <f t="shared" si="27"/>
        <v>0.41099999999999998</v>
      </c>
      <c r="BS60" s="290"/>
    </row>
    <row r="61" spans="1:71" x14ac:dyDescent="0.25">
      <c r="A61" s="290"/>
      <c r="B61" s="686"/>
      <c r="C61" s="319">
        <v>2.75</v>
      </c>
      <c r="D61" s="320">
        <v>0.52500000000000002</v>
      </c>
      <c r="E61" s="320">
        <v>0.45100000000000001</v>
      </c>
      <c r="F61" s="320">
        <v>0.36699999999999999</v>
      </c>
      <c r="G61" s="320">
        <v>0.33800000000000002</v>
      </c>
      <c r="H61" s="320">
        <v>0.33200000000000002</v>
      </c>
      <c r="I61" s="320">
        <v>0.33700000000000002</v>
      </c>
      <c r="J61" s="320">
        <v>0.38100000000000001</v>
      </c>
      <c r="K61" s="320">
        <v>0.55100000000000005</v>
      </c>
      <c r="L61" s="320">
        <v>0.79700000000000004</v>
      </c>
      <c r="M61" s="320">
        <f t="shared" si="0"/>
        <v>0.55100000000000005</v>
      </c>
      <c r="N61" s="320">
        <f t="shared" si="1"/>
        <v>0.38100000000000001</v>
      </c>
      <c r="O61" s="320">
        <f t="shared" si="2"/>
        <v>0.33700000000000002</v>
      </c>
      <c r="P61" s="320">
        <f t="shared" si="3"/>
        <v>0.33200000000000002</v>
      </c>
      <c r="Q61" s="320">
        <f t="shared" si="4"/>
        <v>0.33800000000000002</v>
      </c>
      <c r="R61" s="320">
        <f t="shared" si="5"/>
        <v>0.36699999999999999</v>
      </c>
      <c r="S61" s="321">
        <f t="shared" si="6"/>
        <v>0.45100000000000001</v>
      </c>
      <c r="T61" s="290"/>
      <c r="U61" s="322">
        <v>0.44900000000000001</v>
      </c>
      <c r="V61" s="320">
        <v>0.41</v>
      </c>
      <c r="W61" s="320">
        <v>0.34300000000000003</v>
      </c>
      <c r="X61" s="320">
        <v>0.32800000000000001</v>
      </c>
      <c r="Y61" s="320">
        <v>0.32700000000000001</v>
      </c>
      <c r="Z61" s="320">
        <v>0.34300000000000003</v>
      </c>
      <c r="AA61" s="320">
        <v>0.41</v>
      </c>
      <c r="AB61" s="320">
        <v>0.64600000000000002</v>
      </c>
      <c r="AC61" s="320">
        <v>0.92100000000000004</v>
      </c>
      <c r="AD61" s="320">
        <f t="shared" si="7"/>
        <v>0.64600000000000002</v>
      </c>
      <c r="AE61" s="320">
        <f t="shared" si="8"/>
        <v>0.41</v>
      </c>
      <c r="AF61" s="320">
        <f t="shared" si="9"/>
        <v>0.34300000000000003</v>
      </c>
      <c r="AG61" s="320">
        <f t="shared" si="10"/>
        <v>0.32700000000000001</v>
      </c>
      <c r="AH61" s="320">
        <f t="shared" si="11"/>
        <v>0.32800000000000001</v>
      </c>
      <c r="AI61" s="320">
        <f t="shared" si="12"/>
        <v>0.34300000000000003</v>
      </c>
      <c r="AJ61" s="321">
        <f t="shared" si="13"/>
        <v>0.41</v>
      </c>
      <c r="AK61" s="290"/>
      <c r="AL61" s="322">
        <v>0.40200000000000002</v>
      </c>
      <c r="AM61" s="320">
        <v>0.373</v>
      </c>
      <c r="AN61" s="320">
        <v>0.318</v>
      </c>
      <c r="AO61" s="320">
        <v>0.316</v>
      </c>
      <c r="AP61" s="320">
        <v>0.316</v>
      </c>
      <c r="AQ61" s="320">
        <v>0.33400000000000002</v>
      </c>
      <c r="AR61" s="320">
        <v>0.41399999999999998</v>
      </c>
      <c r="AS61" s="320">
        <v>0.68400000000000005</v>
      </c>
      <c r="AT61" s="320">
        <v>0.98399999999999999</v>
      </c>
      <c r="AU61" s="320">
        <f t="shared" si="14"/>
        <v>0.68400000000000005</v>
      </c>
      <c r="AV61" s="320">
        <f t="shared" si="15"/>
        <v>0.41399999999999998</v>
      </c>
      <c r="AW61" s="320">
        <f t="shared" si="16"/>
        <v>0.33400000000000002</v>
      </c>
      <c r="AX61" s="320">
        <f t="shared" si="17"/>
        <v>0.316</v>
      </c>
      <c r="AY61" s="320">
        <f t="shared" si="18"/>
        <v>0.316</v>
      </c>
      <c r="AZ61" s="320">
        <f t="shared" si="19"/>
        <v>0.318</v>
      </c>
      <c r="BA61" s="321">
        <f t="shared" si="20"/>
        <v>0.373</v>
      </c>
      <c r="BB61" s="290"/>
      <c r="BC61" s="322">
        <v>0.50700000000000001</v>
      </c>
      <c r="BD61" s="320">
        <v>0.41099999999999998</v>
      </c>
      <c r="BE61" s="320">
        <v>0.32</v>
      </c>
      <c r="BF61" s="320">
        <v>0.31</v>
      </c>
      <c r="BG61" s="320">
        <v>0.307</v>
      </c>
      <c r="BH61" s="320">
        <v>0.307</v>
      </c>
      <c r="BI61" s="320">
        <v>0.34200000000000003</v>
      </c>
      <c r="BJ61" s="320">
        <v>0.47799999999999998</v>
      </c>
      <c r="BK61" s="320">
        <v>0.64400000000000002</v>
      </c>
      <c r="BL61" s="320">
        <f t="shared" si="21"/>
        <v>0.47799999999999998</v>
      </c>
      <c r="BM61" s="320">
        <f t="shared" si="22"/>
        <v>0.34200000000000003</v>
      </c>
      <c r="BN61" s="320">
        <f t="shared" si="23"/>
        <v>0.307</v>
      </c>
      <c r="BO61" s="320">
        <f t="shared" si="24"/>
        <v>0.307</v>
      </c>
      <c r="BP61" s="320">
        <f t="shared" si="25"/>
        <v>0.31</v>
      </c>
      <c r="BQ61" s="320">
        <f t="shared" si="26"/>
        <v>0.32</v>
      </c>
      <c r="BR61" s="321">
        <f t="shared" si="27"/>
        <v>0.41099999999999998</v>
      </c>
      <c r="BS61" s="290"/>
    </row>
    <row r="62" spans="1:71" x14ac:dyDescent="0.25">
      <c r="A62" s="290"/>
      <c r="B62" s="686"/>
      <c r="C62" s="319">
        <v>2.8</v>
      </c>
      <c r="D62" s="320">
        <v>0.52500000000000002</v>
      </c>
      <c r="E62" s="320">
        <v>0.45</v>
      </c>
      <c r="F62" s="320">
        <v>0.36699999999999999</v>
      </c>
      <c r="G62" s="320">
        <v>0.33700000000000002</v>
      </c>
      <c r="H62" s="320">
        <v>0.33100000000000002</v>
      </c>
      <c r="I62" s="320">
        <v>0.33700000000000002</v>
      </c>
      <c r="J62" s="320">
        <v>0.38</v>
      </c>
      <c r="K62" s="320">
        <v>0.55100000000000005</v>
      </c>
      <c r="L62" s="320">
        <v>0.79700000000000004</v>
      </c>
      <c r="M62" s="320">
        <f t="shared" si="0"/>
        <v>0.55100000000000005</v>
      </c>
      <c r="N62" s="320">
        <f t="shared" si="1"/>
        <v>0.38</v>
      </c>
      <c r="O62" s="320">
        <f t="shared" si="2"/>
        <v>0.33700000000000002</v>
      </c>
      <c r="P62" s="320">
        <f t="shared" si="3"/>
        <v>0.33100000000000002</v>
      </c>
      <c r="Q62" s="320">
        <f t="shared" si="4"/>
        <v>0.33700000000000002</v>
      </c>
      <c r="R62" s="320">
        <f t="shared" si="5"/>
        <v>0.36699999999999999</v>
      </c>
      <c r="S62" s="321">
        <f t="shared" si="6"/>
        <v>0.45</v>
      </c>
      <c r="T62" s="290"/>
      <c r="U62" s="322">
        <v>0.44800000000000001</v>
      </c>
      <c r="V62" s="320">
        <v>0.40899999999999997</v>
      </c>
      <c r="W62" s="320">
        <v>0.34200000000000003</v>
      </c>
      <c r="X62" s="320">
        <v>0.32500000000000001</v>
      </c>
      <c r="Y62" s="320">
        <v>0.32600000000000001</v>
      </c>
      <c r="Z62" s="320">
        <v>0.34200000000000003</v>
      </c>
      <c r="AA62" s="320">
        <v>0.40899999999999997</v>
      </c>
      <c r="AB62" s="320">
        <v>0.64600000000000002</v>
      </c>
      <c r="AC62" s="320">
        <v>0.92100000000000004</v>
      </c>
      <c r="AD62" s="320">
        <f t="shared" si="7"/>
        <v>0.64600000000000002</v>
      </c>
      <c r="AE62" s="320">
        <f t="shared" si="8"/>
        <v>0.40899999999999997</v>
      </c>
      <c r="AF62" s="320">
        <f t="shared" si="9"/>
        <v>0.34200000000000003</v>
      </c>
      <c r="AG62" s="320">
        <f t="shared" si="10"/>
        <v>0.32600000000000001</v>
      </c>
      <c r="AH62" s="320">
        <f t="shared" si="11"/>
        <v>0.32500000000000001</v>
      </c>
      <c r="AI62" s="320">
        <f t="shared" si="12"/>
        <v>0.34200000000000003</v>
      </c>
      <c r="AJ62" s="321">
        <f t="shared" si="13"/>
        <v>0.40899999999999997</v>
      </c>
      <c r="AK62" s="290"/>
      <c r="AL62" s="322">
        <v>0.40200000000000002</v>
      </c>
      <c r="AM62" s="320">
        <v>0.373</v>
      </c>
      <c r="AN62" s="320">
        <v>0.318</v>
      </c>
      <c r="AO62" s="320">
        <v>0.313</v>
      </c>
      <c r="AP62" s="320">
        <v>0.314</v>
      </c>
      <c r="AQ62" s="320">
        <v>0.33200000000000002</v>
      </c>
      <c r="AR62" s="320">
        <v>0.41399999999999998</v>
      </c>
      <c r="AS62" s="320">
        <v>0.68400000000000005</v>
      </c>
      <c r="AT62" s="320">
        <v>0.98399999999999999</v>
      </c>
      <c r="AU62" s="320">
        <f t="shared" si="14"/>
        <v>0.68400000000000005</v>
      </c>
      <c r="AV62" s="320">
        <f t="shared" si="15"/>
        <v>0.41399999999999998</v>
      </c>
      <c r="AW62" s="320">
        <f t="shared" si="16"/>
        <v>0.33200000000000002</v>
      </c>
      <c r="AX62" s="320">
        <f t="shared" si="17"/>
        <v>0.314</v>
      </c>
      <c r="AY62" s="320">
        <f t="shared" si="18"/>
        <v>0.313</v>
      </c>
      <c r="AZ62" s="320">
        <f t="shared" si="19"/>
        <v>0.318</v>
      </c>
      <c r="BA62" s="321">
        <f t="shared" si="20"/>
        <v>0.373</v>
      </c>
      <c r="BB62" s="290"/>
      <c r="BC62" s="322">
        <v>0.50600000000000001</v>
      </c>
      <c r="BD62" s="320">
        <v>0.41099999999999998</v>
      </c>
      <c r="BE62" s="320">
        <v>0.31900000000000001</v>
      </c>
      <c r="BF62" s="320">
        <v>0.308</v>
      </c>
      <c r="BG62" s="320">
        <v>0.30499999999999999</v>
      </c>
      <c r="BH62" s="320">
        <v>0.30499999999999999</v>
      </c>
      <c r="BI62" s="320">
        <v>0.34100000000000003</v>
      </c>
      <c r="BJ62" s="320">
        <v>0.47799999999999998</v>
      </c>
      <c r="BK62" s="320">
        <v>0.64400000000000002</v>
      </c>
      <c r="BL62" s="320">
        <f t="shared" si="21"/>
        <v>0.47799999999999998</v>
      </c>
      <c r="BM62" s="320">
        <f t="shared" si="22"/>
        <v>0.34100000000000003</v>
      </c>
      <c r="BN62" s="320">
        <f t="shared" si="23"/>
        <v>0.30499999999999999</v>
      </c>
      <c r="BO62" s="320">
        <f t="shared" si="24"/>
        <v>0.30499999999999999</v>
      </c>
      <c r="BP62" s="320">
        <f t="shared" si="25"/>
        <v>0.308</v>
      </c>
      <c r="BQ62" s="320">
        <f t="shared" si="26"/>
        <v>0.31900000000000001</v>
      </c>
      <c r="BR62" s="321">
        <f t="shared" si="27"/>
        <v>0.41099999999999998</v>
      </c>
      <c r="BS62" s="290"/>
    </row>
    <row r="63" spans="1:71" x14ac:dyDescent="0.25">
      <c r="A63" s="290"/>
      <c r="B63" s="686"/>
      <c r="C63" s="319">
        <v>2.85</v>
      </c>
      <c r="D63" s="320">
        <v>0.52500000000000002</v>
      </c>
      <c r="E63" s="320">
        <v>0.45</v>
      </c>
      <c r="F63" s="320">
        <v>0.36599999999999999</v>
      </c>
      <c r="G63" s="320">
        <v>0.33600000000000002</v>
      </c>
      <c r="H63" s="320">
        <v>0.33</v>
      </c>
      <c r="I63" s="320">
        <v>0.33700000000000002</v>
      </c>
      <c r="J63" s="320">
        <v>0.38</v>
      </c>
      <c r="K63" s="320">
        <v>0.55100000000000005</v>
      </c>
      <c r="L63" s="320">
        <v>0.79700000000000004</v>
      </c>
      <c r="M63" s="320">
        <f t="shared" si="0"/>
        <v>0.55100000000000005</v>
      </c>
      <c r="N63" s="320">
        <f t="shared" si="1"/>
        <v>0.38</v>
      </c>
      <c r="O63" s="320">
        <f t="shared" si="2"/>
        <v>0.33700000000000002</v>
      </c>
      <c r="P63" s="320">
        <f t="shared" si="3"/>
        <v>0.33</v>
      </c>
      <c r="Q63" s="320">
        <f t="shared" si="4"/>
        <v>0.33600000000000002</v>
      </c>
      <c r="R63" s="320">
        <f t="shared" si="5"/>
        <v>0.36599999999999999</v>
      </c>
      <c r="S63" s="321">
        <f t="shared" si="6"/>
        <v>0.45</v>
      </c>
      <c r="T63" s="290"/>
      <c r="U63" s="322">
        <v>0.44700000000000001</v>
      </c>
      <c r="V63" s="320">
        <v>0.40899999999999997</v>
      </c>
      <c r="W63" s="320">
        <v>0.34200000000000003</v>
      </c>
      <c r="X63" s="320">
        <v>0.32400000000000001</v>
      </c>
      <c r="Y63" s="320">
        <v>0.32500000000000001</v>
      </c>
      <c r="Z63" s="320">
        <v>0.34200000000000003</v>
      </c>
      <c r="AA63" s="320">
        <v>0.40899999999999997</v>
      </c>
      <c r="AB63" s="320">
        <v>0.64600000000000002</v>
      </c>
      <c r="AC63" s="320">
        <v>0.92100000000000004</v>
      </c>
      <c r="AD63" s="320">
        <f t="shared" si="7"/>
        <v>0.64600000000000002</v>
      </c>
      <c r="AE63" s="320">
        <f t="shared" si="8"/>
        <v>0.40899999999999997</v>
      </c>
      <c r="AF63" s="320">
        <f t="shared" si="9"/>
        <v>0.34200000000000003</v>
      </c>
      <c r="AG63" s="320">
        <f t="shared" si="10"/>
        <v>0.32500000000000001</v>
      </c>
      <c r="AH63" s="320">
        <f t="shared" si="11"/>
        <v>0.32400000000000001</v>
      </c>
      <c r="AI63" s="320">
        <f t="shared" si="12"/>
        <v>0.34200000000000003</v>
      </c>
      <c r="AJ63" s="321">
        <f t="shared" si="13"/>
        <v>0.40899999999999997</v>
      </c>
      <c r="AK63" s="290"/>
      <c r="AL63" s="322">
        <v>0.40200000000000002</v>
      </c>
      <c r="AM63" s="320">
        <v>0.373</v>
      </c>
      <c r="AN63" s="320">
        <v>0.318</v>
      </c>
      <c r="AO63" s="320">
        <v>0.31</v>
      </c>
      <c r="AP63" s="320">
        <v>0.312</v>
      </c>
      <c r="AQ63" s="320">
        <v>0.33200000000000002</v>
      </c>
      <c r="AR63" s="320">
        <v>0.41399999999999998</v>
      </c>
      <c r="AS63" s="320">
        <v>0.68400000000000005</v>
      </c>
      <c r="AT63" s="320">
        <v>0.98399999999999999</v>
      </c>
      <c r="AU63" s="320">
        <f t="shared" si="14"/>
        <v>0.68400000000000005</v>
      </c>
      <c r="AV63" s="320">
        <f t="shared" si="15"/>
        <v>0.41399999999999998</v>
      </c>
      <c r="AW63" s="320">
        <f t="shared" si="16"/>
        <v>0.33200000000000002</v>
      </c>
      <c r="AX63" s="320">
        <f t="shared" si="17"/>
        <v>0.312</v>
      </c>
      <c r="AY63" s="320">
        <f t="shared" si="18"/>
        <v>0.31</v>
      </c>
      <c r="AZ63" s="320">
        <f t="shared" si="19"/>
        <v>0.318</v>
      </c>
      <c r="BA63" s="321">
        <f t="shared" si="20"/>
        <v>0.373</v>
      </c>
      <c r="BB63" s="290"/>
      <c r="BC63" s="322">
        <v>0.50600000000000001</v>
      </c>
      <c r="BD63" s="320">
        <v>0.41099999999999998</v>
      </c>
      <c r="BE63" s="320">
        <v>0.31900000000000001</v>
      </c>
      <c r="BF63" s="320">
        <v>0.30499999999999999</v>
      </c>
      <c r="BG63" s="320">
        <v>0.30199999999999999</v>
      </c>
      <c r="BH63" s="320">
        <v>0.30299999999999999</v>
      </c>
      <c r="BI63" s="320">
        <v>0.34</v>
      </c>
      <c r="BJ63" s="320">
        <v>0.47799999999999998</v>
      </c>
      <c r="BK63" s="320">
        <v>0.64400000000000002</v>
      </c>
      <c r="BL63" s="320">
        <f t="shared" si="21"/>
        <v>0.47799999999999998</v>
      </c>
      <c r="BM63" s="320">
        <f t="shared" si="22"/>
        <v>0.34</v>
      </c>
      <c r="BN63" s="320">
        <f t="shared" si="23"/>
        <v>0.30299999999999999</v>
      </c>
      <c r="BO63" s="320">
        <f t="shared" si="24"/>
        <v>0.30199999999999999</v>
      </c>
      <c r="BP63" s="320">
        <f t="shared" si="25"/>
        <v>0.30499999999999999</v>
      </c>
      <c r="BQ63" s="320">
        <f t="shared" si="26"/>
        <v>0.31900000000000001</v>
      </c>
      <c r="BR63" s="321">
        <f t="shared" si="27"/>
        <v>0.41099999999999998</v>
      </c>
      <c r="BS63" s="290"/>
    </row>
    <row r="64" spans="1:71" x14ac:dyDescent="0.25">
      <c r="A64" s="290"/>
      <c r="B64" s="686"/>
      <c r="C64" s="319">
        <v>2.9</v>
      </c>
      <c r="D64" s="320">
        <v>0.52500000000000002</v>
      </c>
      <c r="E64" s="320">
        <v>0.44900000000000001</v>
      </c>
      <c r="F64" s="320">
        <v>0.36599999999999999</v>
      </c>
      <c r="G64" s="320">
        <v>0.33500000000000002</v>
      </c>
      <c r="H64" s="320">
        <v>0.32800000000000001</v>
      </c>
      <c r="I64" s="320">
        <v>0.33600000000000002</v>
      </c>
      <c r="J64" s="320">
        <v>0.38</v>
      </c>
      <c r="K64" s="320">
        <v>0.55100000000000005</v>
      </c>
      <c r="L64" s="320">
        <v>0.79700000000000004</v>
      </c>
      <c r="M64" s="320">
        <f t="shared" si="0"/>
        <v>0.55100000000000005</v>
      </c>
      <c r="N64" s="320">
        <f t="shared" si="1"/>
        <v>0.38</v>
      </c>
      <c r="O64" s="320">
        <f t="shared" si="2"/>
        <v>0.33600000000000002</v>
      </c>
      <c r="P64" s="320">
        <f t="shared" si="3"/>
        <v>0.32800000000000001</v>
      </c>
      <c r="Q64" s="320">
        <f t="shared" si="4"/>
        <v>0.33500000000000002</v>
      </c>
      <c r="R64" s="320">
        <f t="shared" si="5"/>
        <v>0.36599999999999999</v>
      </c>
      <c r="S64" s="321">
        <f t="shared" si="6"/>
        <v>0.44900000000000001</v>
      </c>
      <c r="T64" s="290"/>
      <c r="U64" s="322">
        <v>0.44700000000000001</v>
      </c>
      <c r="V64" s="320">
        <v>0.40899999999999997</v>
      </c>
      <c r="W64" s="320">
        <v>0.34200000000000003</v>
      </c>
      <c r="X64" s="320">
        <v>0.32300000000000001</v>
      </c>
      <c r="Y64" s="320">
        <v>0.32400000000000001</v>
      </c>
      <c r="Z64" s="320">
        <v>0.34200000000000003</v>
      </c>
      <c r="AA64" s="320">
        <v>0.40899999999999997</v>
      </c>
      <c r="AB64" s="320">
        <v>0.64600000000000002</v>
      </c>
      <c r="AC64" s="320">
        <v>0.92100000000000004</v>
      </c>
      <c r="AD64" s="320">
        <f t="shared" si="7"/>
        <v>0.64600000000000002</v>
      </c>
      <c r="AE64" s="320">
        <f t="shared" si="8"/>
        <v>0.40899999999999997</v>
      </c>
      <c r="AF64" s="320">
        <f t="shared" si="9"/>
        <v>0.34200000000000003</v>
      </c>
      <c r="AG64" s="320">
        <f t="shared" si="10"/>
        <v>0.32400000000000001</v>
      </c>
      <c r="AH64" s="320">
        <f t="shared" si="11"/>
        <v>0.32300000000000001</v>
      </c>
      <c r="AI64" s="320">
        <f t="shared" si="12"/>
        <v>0.34200000000000003</v>
      </c>
      <c r="AJ64" s="321">
        <f t="shared" si="13"/>
        <v>0.40899999999999997</v>
      </c>
      <c r="AK64" s="290"/>
      <c r="AL64" s="322">
        <v>0.40100000000000002</v>
      </c>
      <c r="AM64" s="320">
        <v>0.372</v>
      </c>
      <c r="AN64" s="320">
        <v>0.317</v>
      </c>
      <c r="AO64" s="320">
        <v>0.308</v>
      </c>
      <c r="AP64" s="320">
        <v>0.31</v>
      </c>
      <c r="AQ64" s="320">
        <v>0.33200000000000002</v>
      </c>
      <c r="AR64" s="320">
        <v>0.41399999999999998</v>
      </c>
      <c r="AS64" s="320">
        <v>0.68400000000000005</v>
      </c>
      <c r="AT64" s="320">
        <v>0.98399999999999999</v>
      </c>
      <c r="AU64" s="320">
        <f t="shared" si="14"/>
        <v>0.68400000000000005</v>
      </c>
      <c r="AV64" s="320">
        <f t="shared" si="15"/>
        <v>0.41399999999999998</v>
      </c>
      <c r="AW64" s="320">
        <f t="shared" si="16"/>
        <v>0.33200000000000002</v>
      </c>
      <c r="AX64" s="320">
        <f t="shared" si="17"/>
        <v>0.31</v>
      </c>
      <c r="AY64" s="320">
        <f t="shared" si="18"/>
        <v>0.308</v>
      </c>
      <c r="AZ64" s="320">
        <f t="shared" si="19"/>
        <v>0.317</v>
      </c>
      <c r="BA64" s="321">
        <f t="shared" si="20"/>
        <v>0.372</v>
      </c>
      <c r="BB64" s="290"/>
      <c r="BC64" s="322">
        <v>0.50600000000000001</v>
      </c>
      <c r="BD64" s="320">
        <v>0.41099999999999998</v>
      </c>
      <c r="BE64" s="320">
        <v>0.31900000000000001</v>
      </c>
      <c r="BF64" s="320">
        <v>0.30299999999999999</v>
      </c>
      <c r="BG64" s="320">
        <v>0.3</v>
      </c>
      <c r="BH64" s="320">
        <v>0.30199999999999999</v>
      </c>
      <c r="BI64" s="320">
        <v>0.34</v>
      </c>
      <c r="BJ64" s="320">
        <v>0.47799999999999998</v>
      </c>
      <c r="BK64" s="320">
        <v>0.64400000000000002</v>
      </c>
      <c r="BL64" s="320">
        <f t="shared" si="21"/>
        <v>0.47799999999999998</v>
      </c>
      <c r="BM64" s="320">
        <f t="shared" si="22"/>
        <v>0.34</v>
      </c>
      <c r="BN64" s="320">
        <f t="shared" si="23"/>
        <v>0.30199999999999999</v>
      </c>
      <c r="BO64" s="320">
        <f t="shared" si="24"/>
        <v>0.3</v>
      </c>
      <c r="BP64" s="320">
        <f t="shared" si="25"/>
        <v>0.30299999999999999</v>
      </c>
      <c r="BQ64" s="320">
        <f t="shared" si="26"/>
        <v>0.31900000000000001</v>
      </c>
      <c r="BR64" s="321">
        <f t="shared" si="27"/>
        <v>0.41099999999999998</v>
      </c>
      <c r="BS64" s="290"/>
    </row>
    <row r="65" spans="1:71" x14ac:dyDescent="0.25">
      <c r="A65" s="290"/>
      <c r="B65" s="686"/>
      <c r="C65" s="319">
        <v>2.95</v>
      </c>
      <c r="D65" s="320">
        <v>0.52500000000000002</v>
      </c>
      <c r="E65" s="320">
        <v>0.44800000000000001</v>
      </c>
      <c r="F65" s="320">
        <v>0.36499999999999999</v>
      </c>
      <c r="G65" s="320">
        <v>0.33400000000000002</v>
      </c>
      <c r="H65" s="320">
        <v>0.32700000000000001</v>
      </c>
      <c r="I65" s="320">
        <v>0.33600000000000002</v>
      </c>
      <c r="J65" s="320">
        <v>0.38</v>
      </c>
      <c r="K65" s="320">
        <v>0.55100000000000005</v>
      </c>
      <c r="L65" s="320">
        <v>0.79700000000000004</v>
      </c>
      <c r="M65" s="320">
        <f t="shared" si="0"/>
        <v>0.55100000000000005</v>
      </c>
      <c r="N65" s="320">
        <f t="shared" si="1"/>
        <v>0.38</v>
      </c>
      <c r="O65" s="320">
        <f t="shared" si="2"/>
        <v>0.33600000000000002</v>
      </c>
      <c r="P65" s="320">
        <f t="shared" si="3"/>
        <v>0.32700000000000001</v>
      </c>
      <c r="Q65" s="320">
        <f t="shared" si="4"/>
        <v>0.33400000000000002</v>
      </c>
      <c r="R65" s="320">
        <f t="shared" si="5"/>
        <v>0.36499999999999999</v>
      </c>
      <c r="S65" s="321">
        <f t="shared" si="6"/>
        <v>0.44800000000000001</v>
      </c>
      <c r="T65" s="290"/>
      <c r="U65" s="322">
        <v>0.44600000000000001</v>
      </c>
      <c r="V65" s="320">
        <v>0.40899999999999997</v>
      </c>
      <c r="W65" s="320">
        <v>0.34200000000000003</v>
      </c>
      <c r="X65" s="320">
        <v>0.32100000000000001</v>
      </c>
      <c r="Y65" s="320">
        <v>0.32300000000000001</v>
      </c>
      <c r="Z65" s="320">
        <v>0.34200000000000003</v>
      </c>
      <c r="AA65" s="320">
        <v>0.40899999999999997</v>
      </c>
      <c r="AB65" s="320">
        <v>0.64600000000000002</v>
      </c>
      <c r="AC65" s="320">
        <v>0.92100000000000004</v>
      </c>
      <c r="AD65" s="320">
        <f t="shared" si="7"/>
        <v>0.64600000000000002</v>
      </c>
      <c r="AE65" s="320">
        <f t="shared" si="8"/>
        <v>0.40899999999999997</v>
      </c>
      <c r="AF65" s="320">
        <f t="shared" si="9"/>
        <v>0.34200000000000003</v>
      </c>
      <c r="AG65" s="320">
        <f t="shared" si="10"/>
        <v>0.32300000000000001</v>
      </c>
      <c r="AH65" s="320">
        <f t="shared" si="11"/>
        <v>0.32100000000000001</v>
      </c>
      <c r="AI65" s="320">
        <f t="shared" si="12"/>
        <v>0.34200000000000003</v>
      </c>
      <c r="AJ65" s="321">
        <f t="shared" si="13"/>
        <v>0.40899999999999997</v>
      </c>
      <c r="AK65" s="290"/>
      <c r="AL65" s="322">
        <v>0.40100000000000002</v>
      </c>
      <c r="AM65" s="320">
        <v>0.372</v>
      </c>
      <c r="AN65" s="320">
        <v>0.317</v>
      </c>
      <c r="AO65" s="320">
        <v>0.30499999999999999</v>
      </c>
      <c r="AP65" s="320">
        <v>0.309</v>
      </c>
      <c r="AQ65" s="320">
        <v>0.33200000000000002</v>
      </c>
      <c r="AR65" s="320">
        <v>0.41299999999999998</v>
      </c>
      <c r="AS65" s="320">
        <v>0.68400000000000005</v>
      </c>
      <c r="AT65" s="320">
        <v>0.98399999999999999</v>
      </c>
      <c r="AU65" s="320">
        <f t="shared" si="14"/>
        <v>0.68400000000000005</v>
      </c>
      <c r="AV65" s="320">
        <f t="shared" si="15"/>
        <v>0.41299999999999998</v>
      </c>
      <c r="AW65" s="320">
        <f t="shared" si="16"/>
        <v>0.33200000000000002</v>
      </c>
      <c r="AX65" s="320">
        <f t="shared" si="17"/>
        <v>0.309</v>
      </c>
      <c r="AY65" s="320">
        <f t="shared" si="18"/>
        <v>0.30499999999999999</v>
      </c>
      <c r="AZ65" s="320">
        <f t="shared" si="19"/>
        <v>0.317</v>
      </c>
      <c r="BA65" s="321">
        <f t="shared" si="20"/>
        <v>0.372</v>
      </c>
      <c r="BB65" s="290"/>
      <c r="BC65" s="322">
        <v>0.50600000000000001</v>
      </c>
      <c r="BD65" s="320">
        <v>0.41099999999999998</v>
      </c>
      <c r="BE65" s="320">
        <v>0.31900000000000001</v>
      </c>
      <c r="BF65" s="320">
        <v>0.3</v>
      </c>
      <c r="BG65" s="320">
        <v>0.29699999999999999</v>
      </c>
      <c r="BH65" s="320">
        <v>0.30099999999999999</v>
      </c>
      <c r="BI65" s="320">
        <v>0.34</v>
      </c>
      <c r="BJ65" s="320">
        <v>0.47799999999999998</v>
      </c>
      <c r="BK65" s="320">
        <v>0.64400000000000002</v>
      </c>
      <c r="BL65" s="320">
        <f t="shared" si="21"/>
        <v>0.47799999999999998</v>
      </c>
      <c r="BM65" s="320">
        <f t="shared" si="22"/>
        <v>0.34</v>
      </c>
      <c r="BN65" s="320">
        <f t="shared" si="23"/>
        <v>0.30099999999999999</v>
      </c>
      <c r="BO65" s="320">
        <f t="shared" si="24"/>
        <v>0.29699999999999999</v>
      </c>
      <c r="BP65" s="320">
        <f t="shared" si="25"/>
        <v>0.3</v>
      </c>
      <c r="BQ65" s="320">
        <f t="shared" si="26"/>
        <v>0.31900000000000001</v>
      </c>
      <c r="BR65" s="321">
        <f t="shared" si="27"/>
        <v>0.41099999999999998</v>
      </c>
      <c r="BS65" s="290"/>
    </row>
    <row r="66" spans="1:71" x14ac:dyDescent="0.25">
      <c r="A66" s="290"/>
      <c r="B66" s="687"/>
      <c r="C66" s="323">
        <v>3</v>
      </c>
      <c r="D66" s="324">
        <v>0.52500000000000002</v>
      </c>
      <c r="E66" s="324">
        <v>0.44800000000000001</v>
      </c>
      <c r="F66" s="324">
        <v>0.36499999999999999</v>
      </c>
      <c r="G66" s="324">
        <v>0.33300000000000002</v>
      </c>
      <c r="H66" s="324">
        <v>0.32600000000000001</v>
      </c>
      <c r="I66" s="324">
        <v>0.33500000000000002</v>
      </c>
      <c r="J66" s="324">
        <v>0.379</v>
      </c>
      <c r="K66" s="324">
        <v>0.55100000000000005</v>
      </c>
      <c r="L66" s="324">
        <v>0.79700000000000004</v>
      </c>
      <c r="M66" s="324">
        <f t="shared" si="0"/>
        <v>0.55100000000000005</v>
      </c>
      <c r="N66" s="324">
        <f t="shared" si="1"/>
        <v>0.379</v>
      </c>
      <c r="O66" s="324">
        <f t="shared" si="2"/>
        <v>0.33500000000000002</v>
      </c>
      <c r="P66" s="324">
        <f t="shared" si="3"/>
        <v>0.32600000000000001</v>
      </c>
      <c r="Q66" s="324">
        <f t="shared" si="4"/>
        <v>0.33300000000000002</v>
      </c>
      <c r="R66" s="324">
        <f t="shared" si="5"/>
        <v>0.36499999999999999</v>
      </c>
      <c r="S66" s="325">
        <f t="shared" si="6"/>
        <v>0.44800000000000001</v>
      </c>
      <c r="T66" s="290"/>
      <c r="U66" s="326">
        <v>0.44500000000000001</v>
      </c>
      <c r="V66" s="324">
        <v>0.40799999999999997</v>
      </c>
      <c r="W66" s="324">
        <v>0.34200000000000003</v>
      </c>
      <c r="X66" s="324">
        <v>0.32</v>
      </c>
      <c r="Y66" s="324">
        <v>0.32200000000000001</v>
      </c>
      <c r="Z66" s="324">
        <v>0.34200000000000003</v>
      </c>
      <c r="AA66" s="324">
        <v>0.40799999999999997</v>
      </c>
      <c r="AB66" s="324">
        <v>0.64600000000000002</v>
      </c>
      <c r="AC66" s="324">
        <v>0.92100000000000004</v>
      </c>
      <c r="AD66" s="324">
        <f t="shared" si="7"/>
        <v>0.64600000000000002</v>
      </c>
      <c r="AE66" s="324">
        <f t="shared" si="8"/>
        <v>0.40799999999999997</v>
      </c>
      <c r="AF66" s="324">
        <f t="shared" si="9"/>
        <v>0.34200000000000003</v>
      </c>
      <c r="AG66" s="324">
        <f t="shared" si="10"/>
        <v>0.32200000000000001</v>
      </c>
      <c r="AH66" s="324">
        <f t="shared" si="11"/>
        <v>0.32</v>
      </c>
      <c r="AI66" s="324">
        <f t="shared" si="12"/>
        <v>0.34200000000000003</v>
      </c>
      <c r="AJ66" s="325">
        <f t="shared" si="13"/>
        <v>0.40799999999999997</v>
      </c>
      <c r="AK66" s="290"/>
      <c r="AL66" s="326">
        <v>0.40100000000000002</v>
      </c>
      <c r="AM66" s="324">
        <v>0.372</v>
      </c>
      <c r="AN66" s="324">
        <v>0.317</v>
      </c>
      <c r="AO66" s="324">
        <v>0.30299999999999999</v>
      </c>
      <c r="AP66" s="324">
        <v>0.308</v>
      </c>
      <c r="AQ66" s="324">
        <v>0.33200000000000002</v>
      </c>
      <c r="AR66" s="324">
        <v>0.41299999999999998</v>
      </c>
      <c r="AS66" s="324">
        <v>0.68400000000000005</v>
      </c>
      <c r="AT66" s="324">
        <v>0.98399999999999999</v>
      </c>
      <c r="AU66" s="324">
        <f t="shared" si="14"/>
        <v>0.68400000000000005</v>
      </c>
      <c r="AV66" s="324">
        <f t="shared" si="15"/>
        <v>0.41299999999999998</v>
      </c>
      <c r="AW66" s="324">
        <f t="shared" si="16"/>
        <v>0.33200000000000002</v>
      </c>
      <c r="AX66" s="324">
        <f t="shared" si="17"/>
        <v>0.308</v>
      </c>
      <c r="AY66" s="324">
        <f t="shared" si="18"/>
        <v>0.30299999999999999</v>
      </c>
      <c r="AZ66" s="324">
        <f t="shared" si="19"/>
        <v>0.317</v>
      </c>
      <c r="BA66" s="325">
        <f t="shared" si="20"/>
        <v>0.372</v>
      </c>
      <c r="BB66" s="290"/>
      <c r="BC66" s="326">
        <v>0.50600000000000001</v>
      </c>
      <c r="BD66" s="324">
        <v>0.41099999999999998</v>
      </c>
      <c r="BE66" s="324">
        <v>0.31900000000000001</v>
      </c>
      <c r="BF66" s="324">
        <v>0.29799999999999999</v>
      </c>
      <c r="BG66" s="324">
        <v>0.29499999999999998</v>
      </c>
      <c r="BH66" s="324">
        <v>0.30099999999999999</v>
      </c>
      <c r="BI66" s="324">
        <v>0.34</v>
      </c>
      <c r="BJ66" s="324">
        <v>0.47799999999999998</v>
      </c>
      <c r="BK66" s="324">
        <v>0.64400000000000002</v>
      </c>
      <c r="BL66" s="324">
        <f t="shared" si="21"/>
        <v>0.47799999999999998</v>
      </c>
      <c r="BM66" s="324">
        <f t="shared" si="22"/>
        <v>0.34</v>
      </c>
      <c r="BN66" s="324">
        <f t="shared" si="23"/>
        <v>0.30099999999999999</v>
      </c>
      <c r="BO66" s="324">
        <f t="shared" si="24"/>
        <v>0.29499999999999998</v>
      </c>
      <c r="BP66" s="324">
        <f t="shared" si="25"/>
        <v>0.29799999999999999</v>
      </c>
      <c r="BQ66" s="324">
        <f t="shared" si="26"/>
        <v>0.31900000000000001</v>
      </c>
      <c r="BR66" s="325">
        <f t="shared" si="27"/>
        <v>0.41099999999999998</v>
      </c>
      <c r="BS66" s="290"/>
    </row>
    <row r="67" spans="1:71" x14ac:dyDescent="0.25">
      <c r="A67" s="290"/>
      <c r="B67" s="327"/>
      <c r="C67" s="327"/>
      <c r="D67" s="327"/>
      <c r="E67" s="327"/>
      <c r="F67" s="327"/>
      <c r="G67" s="327"/>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290"/>
      <c r="BP67" s="290"/>
      <c r="BQ67" s="290"/>
      <c r="BR67" s="290"/>
      <c r="BS67" s="290"/>
    </row>
    <row r="68" spans="1:71" x14ac:dyDescent="0.25">
      <c r="A68" s="290"/>
      <c r="B68" s="290"/>
      <c r="C68" s="328" t="s">
        <v>224</v>
      </c>
      <c r="D68" s="318" t="s">
        <v>87</v>
      </c>
      <c r="E68" s="315" t="s">
        <v>96</v>
      </c>
      <c r="F68" s="315" t="s">
        <v>89</v>
      </c>
      <c r="G68" s="315" t="s">
        <v>97</v>
      </c>
      <c r="H68" s="315" t="s">
        <v>90</v>
      </c>
      <c r="I68" s="315" t="s">
        <v>98</v>
      </c>
      <c r="J68" s="315" t="s">
        <v>91</v>
      </c>
      <c r="K68" s="315" t="s">
        <v>99</v>
      </c>
      <c r="L68" s="315" t="s">
        <v>88</v>
      </c>
      <c r="M68" s="315" t="s">
        <v>100</v>
      </c>
      <c r="N68" s="315" t="s">
        <v>92</v>
      </c>
      <c r="O68" s="315" t="s">
        <v>101</v>
      </c>
      <c r="P68" s="315" t="s">
        <v>93</v>
      </c>
      <c r="Q68" s="315" t="s">
        <v>102</v>
      </c>
      <c r="R68" s="315" t="s">
        <v>94</v>
      </c>
      <c r="S68" s="316" t="s">
        <v>103</v>
      </c>
      <c r="T68" s="317"/>
      <c r="U68" s="318" t="s">
        <v>87</v>
      </c>
      <c r="V68" s="315" t="s">
        <v>96</v>
      </c>
      <c r="W68" s="315" t="s">
        <v>89</v>
      </c>
      <c r="X68" s="315" t="s">
        <v>97</v>
      </c>
      <c r="Y68" s="315" t="s">
        <v>90</v>
      </c>
      <c r="Z68" s="315" t="s">
        <v>98</v>
      </c>
      <c r="AA68" s="315" t="s">
        <v>91</v>
      </c>
      <c r="AB68" s="315" t="s">
        <v>99</v>
      </c>
      <c r="AC68" s="315" t="s">
        <v>88</v>
      </c>
      <c r="AD68" s="315" t="s">
        <v>100</v>
      </c>
      <c r="AE68" s="315" t="s">
        <v>92</v>
      </c>
      <c r="AF68" s="315" t="s">
        <v>101</v>
      </c>
      <c r="AG68" s="315" t="s">
        <v>93</v>
      </c>
      <c r="AH68" s="315" t="s">
        <v>102</v>
      </c>
      <c r="AI68" s="315" t="s">
        <v>94</v>
      </c>
      <c r="AJ68" s="316" t="s">
        <v>103</v>
      </c>
      <c r="AK68" s="317"/>
      <c r="AL68" s="318" t="s">
        <v>87</v>
      </c>
      <c r="AM68" s="315" t="s">
        <v>96</v>
      </c>
      <c r="AN68" s="315" t="s">
        <v>89</v>
      </c>
      <c r="AO68" s="315" t="s">
        <v>97</v>
      </c>
      <c r="AP68" s="315" t="s">
        <v>90</v>
      </c>
      <c r="AQ68" s="315" t="s">
        <v>98</v>
      </c>
      <c r="AR68" s="315" t="s">
        <v>91</v>
      </c>
      <c r="AS68" s="315" t="s">
        <v>99</v>
      </c>
      <c r="AT68" s="315" t="s">
        <v>88</v>
      </c>
      <c r="AU68" s="315" t="s">
        <v>100</v>
      </c>
      <c r="AV68" s="315" t="s">
        <v>92</v>
      </c>
      <c r="AW68" s="315" t="s">
        <v>101</v>
      </c>
      <c r="AX68" s="315" t="s">
        <v>93</v>
      </c>
      <c r="AY68" s="315" t="s">
        <v>102</v>
      </c>
      <c r="AZ68" s="315" t="s">
        <v>94</v>
      </c>
      <c r="BA68" s="316" t="s">
        <v>103</v>
      </c>
      <c r="BB68" s="317"/>
      <c r="BC68" s="318" t="s">
        <v>87</v>
      </c>
      <c r="BD68" s="315" t="s">
        <v>96</v>
      </c>
      <c r="BE68" s="315"/>
      <c r="BF68" s="315" t="s">
        <v>97</v>
      </c>
      <c r="BG68" s="315" t="s">
        <v>90</v>
      </c>
      <c r="BH68" s="315" t="s">
        <v>98</v>
      </c>
      <c r="BI68" s="315" t="s">
        <v>91</v>
      </c>
      <c r="BJ68" s="315" t="s">
        <v>99</v>
      </c>
      <c r="BK68" s="315" t="s">
        <v>88</v>
      </c>
      <c r="BL68" s="315" t="s">
        <v>100</v>
      </c>
      <c r="BM68" s="315" t="s">
        <v>92</v>
      </c>
      <c r="BN68" s="315" t="s">
        <v>101</v>
      </c>
      <c r="BO68" s="315" t="s">
        <v>93</v>
      </c>
      <c r="BP68" s="315" t="s">
        <v>102</v>
      </c>
      <c r="BQ68" s="315" t="s">
        <v>94</v>
      </c>
      <c r="BR68" s="316" t="s">
        <v>103</v>
      </c>
      <c r="BS68" s="290"/>
    </row>
    <row r="69" spans="1:71" x14ac:dyDescent="0.25">
      <c r="A69" s="290"/>
      <c r="B69" s="692" t="s">
        <v>226</v>
      </c>
      <c r="C69" s="328">
        <v>0.1</v>
      </c>
      <c r="D69" s="322">
        <v>0.81499999999999995</v>
      </c>
      <c r="E69" s="320">
        <v>0.86699999999999999</v>
      </c>
      <c r="F69" s="320">
        <v>0.88700000000000001</v>
      </c>
      <c r="G69" s="320">
        <v>0.89800000000000002</v>
      </c>
      <c r="H69" s="320">
        <v>0.90100000000000002</v>
      </c>
      <c r="I69" s="320">
        <v>0.88900000000000001</v>
      </c>
      <c r="J69" s="320">
        <v>0.86199999999999999</v>
      </c>
      <c r="K69" s="320">
        <v>0.80400000000000005</v>
      </c>
      <c r="L69" s="320">
        <v>0.84799999999999998</v>
      </c>
      <c r="M69" s="320">
        <f t="shared" si="0"/>
        <v>0.80400000000000005</v>
      </c>
      <c r="N69" s="320">
        <f t="shared" si="1"/>
        <v>0.86199999999999999</v>
      </c>
      <c r="O69" s="320">
        <f t="shared" si="2"/>
        <v>0.88900000000000001</v>
      </c>
      <c r="P69" s="320">
        <f t="shared" si="3"/>
        <v>0.90100000000000002</v>
      </c>
      <c r="Q69" s="320">
        <f t="shared" si="4"/>
        <v>0.89800000000000002</v>
      </c>
      <c r="R69" s="320">
        <f t="shared" si="5"/>
        <v>0.88700000000000001</v>
      </c>
      <c r="S69" s="321">
        <f t="shared" si="6"/>
        <v>0.86699999999999999</v>
      </c>
      <c r="T69" s="290"/>
      <c r="U69" s="322">
        <v>0.77400000000000002</v>
      </c>
      <c r="V69" s="320">
        <v>0.85399999999999998</v>
      </c>
      <c r="W69" s="320">
        <v>0.88</v>
      </c>
      <c r="X69" s="320">
        <v>0.89500000000000002</v>
      </c>
      <c r="Y69" s="320">
        <v>0.9</v>
      </c>
      <c r="Z69" s="320">
        <v>0.88800000000000001</v>
      </c>
      <c r="AA69" s="320">
        <v>0.86</v>
      </c>
      <c r="AB69" s="320">
        <v>0.82799999999999996</v>
      </c>
      <c r="AC69" s="320">
        <v>0.92100000000000004</v>
      </c>
      <c r="AD69" s="320">
        <f t="shared" ref="AD69:AD127" si="28">AB69</f>
        <v>0.82799999999999996</v>
      </c>
      <c r="AE69" s="320">
        <f t="shared" ref="AE69:AE127" si="29">AA69</f>
        <v>0.86</v>
      </c>
      <c r="AF69" s="320">
        <f t="shared" ref="AF69:AF127" si="30">Z69</f>
        <v>0.88800000000000001</v>
      </c>
      <c r="AG69" s="320">
        <f t="shared" ref="AG69:AG127" si="31">Y69</f>
        <v>0.9</v>
      </c>
      <c r="AH69" s="320">
        <f t="shared" ref="AH69:AH127" si="32">X69</f>
        <v>0.89500000000000002</v>
      </c>
      <c r="AI69" s="320">
        <f t="shared" ref="AI69:AI127" si="33">W69</f>
        <v>0.88</v>
      </c>
      <c r="AJ69" s="321">
        <f t="shared" ref="AJ69:AJ127" si="34">V69</f>
        <v>0.85399999999999998</v>
      </c>
      <c r="AK69" s="290"/>
      <c r="AL69" s="322">
        <v>0.78</v>
      </c>
      <c r="AM69" s="320">
        <v>0.84199999999999997</v>
      </c>
      <c r="AN69" s="320">
        <v>0.878</v>
      </c>
      <c r="AO69" s="320">
        <v>0.89100000000000001</v>
      </c>
      <c r="AP69" s="320">
        <v>0.89900000000000002</v>
      </c>
      <c r="AQ69" s="320">
        <v>0.88600000000000001</v>
      </c>
      <c r="AR69" s="320">
        <v>0.86399999999999999</v>
      </c>
      <c r="AS69" s="320">
        <v>0.84899999999999998</v>
      </c>
      <c r="AT69" s="320">
        <v>0.98399999999999999</v>
      </c>
      <c r="AU69" s="320">
        <f t="shared" ref="AU69:AU127" si="35">AS69</f>
        <v>0.84899999999999998</v>
      </c>
      <c r="AV69" s="320">
        <f t="shared" ref="AV69:AV127" si="36">AR69</f>
        <v>0.86399999999999999</v>
      </c>
      <c r="AW69" s="320">
        <f t="shared" ref="AW69:AW127" si="37">AQ69</f>
        <v>0.88600000000000001</v>
      </c>
      <c r="AX69" s="320">
        <f t="shared" ref="AX69:AX127" si="38">AP69</f>
        <v>0.89900000000000002</v>
      </c>
      <c r="AY69" s="320">
        <f t="shared" ref="AY69:AY127" si="39">AO69</f>
        <v>0.89100000000000001</v>
      </c>
      <c r="AZ69" s="320">
        <f t="shared" ref="AZ69:AZ127" si="40">AN69</f>
        <v>0.878</v>
      </c>
      <c r="BA69" s="321">
        <f t="shared" ref="BA69:BA127" si="41">AM69</f>
        <v>0.84199999999999997</v>
      </c>
      <c r="BB69" s="290"/>
      <c r="BC69" s="322">
        <v>0.79200000000000004</v>
      </c>
      <c r="BD69" s="320">
        <v>0.84799999999999998</v>
      </c>
      <c r="BE69" s="320">
        <v>0.876</v>
      </c>
      <c r="BF69" s="320">
        <v>0.89</v>
      </c>
      <c r="BG69" s="320">
        <v>0.89800000000000002</v>
      </c>
      <c r="BH69" s="320">
        <v>0.88500000000000001</v>
      </c>
      <c r="BI69" s="320">
        <v>0.86499999999999999</v>
      </c>
      <c r="BJ69" s="320">
        <v>0.82499999999999996</v>
      </c>
      <c r="BK69" s="320">
        <v>0.81200000000000006</v>
      </c>
      <c r="BL69" s="320">
        <f t="shared" ref="BL69:BL127" si="42">BJ69</f>
        <v>0.82499999999999996</v>
      </c>
      <c r="BM69" s="320">
        <f t="shared" ref="BM69:BM127" si="43">BI69</f>
        <v>0.86499999999999999</v>
      </c>
      <c r="BN69" s="320">
        <f t="shared" ref="BN69:BN127" si="44">BH69</f>
        <v>0.88500000000000001</v>
      </c>
      <c r="BO69" s="320">
        <f t="shared" ref="BO69:BO127" si="45">BG69</f>
        <v>0.89800000000000002</v>
      </c>
      <c r="BP69" s="320">
        <f t="shared" ref="BP69:BP127" si="46">BF69</f>
        <v>0.89</v>
      </c>
      <c r="BQ69" s="320">
        <f t="shared" ref="BQ69:BQ127" si="47">BE69</f>
        <v>0.876</v>
      </c>
      <c r="BR69" s="321">
        <f t="shared" ref="BR69:BR127" si="48">BD69</f>
        <v>0.84799999999999998</v>
      </c>
      <c r="BS69" s="290"/>
    </row>
    <row r="70" spans="1:71" x14ac:dyDescent="0.25">
      <c r="A70" s="290"/>
      <c r="B70" s="692"/>
      <c r="C70" s="328">
        <v>0.15</v>
      </c>
      <c r="D70" s="322">
        <v>0.76400000000000001</v>
      </c>
      <c r="E70" s="320">
        <v>0.81399999999999995</v>
      </c>
      <c r="F70" s="320">
        <v>0.83599999999999997</v>
      </c>
      <c r="G70" s="320">
        <v>0.84799999999999998</v>
      </c>
      <c r="H70" s="320">
        <v>0.85199999999999998</v>
      </c>
      <c r="I70" s="320">
        <v>0.83599999999999997</v>
      </c>
      <c r="J70" s="320">
        <v>0.79900000000000004</v>
      </c>
      <c r="K70" s="320">
        <v>0.72799999999999998</v>
      </c>
      <c r="L70" s="320">
        <v>0.79900000000000004</v>
      </c>
      <c r="M70" s="320">
        <f t="shared" si="0"/>
        <v>0.72799999999999998</v>
      </c>
      <c r="N70" s="320">
        <f t="shared" si="1"/>
        <v>0.79900000000000004</v>
      </c>
      <c r="O70" s="320">
        <f t="shared" si="2"/>
        <v>0.83599999999999997</v>
      </c>
      <c r="P70" s="320">
        <f t="shared" si="3"/>
        <v>0.85199999999999998</v>
      </c>
      <c r="Q70" s="320">
        <f t="shared" si="4"/>
        <v>0.84799999999999998</v>
      </c>
      <c r="R70" s="320">
        <f t="shared" si="5"/>
        <v>0.83599999999999997</v>
      </c>
      <c r="S70" s="321">
        <f t="shared" si="6"/>
        <v>0.81399999999999995</v>
      </c>
      <c r="T70" s="290"/>
      <c r="U70" s="322">
        <v>0.69</v>
      </c>
      <c r="V70" s="320">
        <v>0.79400000000000004</v>
      </c>
      <c r="W70" s="320">
        <v>0.82699999999999996</v>
      </c>
      <c r="X70" s="320">
        <v>0.84499999999999997</v>
      </c>
      <c r="Y70" s="320">
        <v>0.85</v>
      </c>
      <c r="Z70" s="320">
        <v>0.83299999999999996</v>
      </c>
      <c r="AA70" s="320">
        <v>0.80200000000000005</v>
      </c>
      <c r="AB70" s="320">
        <v>0.77</v>
      </c>
      <c r="AC70" s="320">
        <v>0.92100000000000004</v>
      </c>
      <c r="AD70" s="320">
        <f t="shared" si="28"/>
        <v>0.77</v>
      </c>
      <c r="AE70" s="320">
        <f t="shared" si="29"/>
        <v>0.80200000000000005</v>
      </c>
      <c r="AF70" s="320">
        <f t="shared" si="30"/>
        <v>0.83299999999999996</v>
      </c>
      <c r="AG70" s="320">
        <f t="shared" si="31"/>
        <v>0.85</v>
      </c>
      <c r="AH70" s="320">
        <f t="shared" si="32"/>
        <v>0.84499999999999997</v>
      </c>
      <c r="AI70" s="320">
        <f t="shared" si="33"/>
        <v>0.82699999999999996</v>
      </c>
      <c r="AJ70" s="321">
        <f t="shared" si="34"/>
        <v>0.79400000000000004</v>
      </c>
      <c r="AK70" s="290"/>
      <c r="AL70" s="322">
        <v>0.68100000000000005</v>
      </c>
      <c r="AM70" s="320">
        <v>0.77900000000000003</v>
      </c>
      <c r="AN70" s="320">
        <v>0.82299999999999995</v>
      </c>
      <c r="AO70" s="320">
        <v>0.84199999999999997</v>
      </c>
      <c r="AP70" s="320">
        <v>0.84799999999999998</v>
      </c>
      <c r="AQ70" s="320">
        <v>0.83</v>
      </c>
      <c r="AR70" s="320">
        <v>0.80400000000000005</v>
      </c>
      <c r="AS70" s="320">
        <v>0.80400000000000005</v>
      </c>
      <c r="AT70" s="320">
        <v>0.98399999999999999</v>
      </c>
      <c r="AU70" s="320">
        <f t="shared" si="35"/>
        <v>0.80400000000000005</v>
      </c>
      <c r="AV70" s="320">
        <f t="shared" si="36"/>
        <v>0.80400000000000005</v>
      </c>
      <c r="AW70" s="320">
        <f t="shared" si="37"/>
        <v>0.83</v>
      </c>
      <c r="AX70" s="320">
        <f t="shared" si="38"/>
        <v>0.84799999999999998</v>
      </c>
      <c r="AY70" s="320">
        <f t="shared" si="39"/>
        <v>0.84199999999999997</v>
      </c>
      <c r="AZ70" s="320">
        <f t="shared" si="40"/>
        <v>0.82299999999999995</v>
      </c>
      <c r="BA70" s="321">
        <f t="shared" si="41"/>
        <v>0.77900000000000003</v>
      </c>
      <c r="BB70" s="290"/>
      <c r="BC70" s="322">
        <v>0.71299999999999997</v>
      </c>
      <c r="BD70" s="320">
        <v>0.78400000000000003</v>
      </c>
      <c r="BE70" s="320">
        <v>0.82199999999999995</v>
      </c>
      <c r="BF70" s="320">
        <v>0.83799999999999997</v>
      </c>
      <c r="BG70" s="320">
        <v>0.84699999999999998</v>
      </c>
      <c r="BH70" s="320">
        <v>0.83099999999999996</v>
      </c>
      <c r="BI70" s="320">
        <v>0.80300000000000005</v>
      </c>
      <c r="BJ70" s="320">
        <v>0.75700000000000001</v>
      </c>
      <c r="BK70" s="320">
        <v>0.71799999999999997</v>
      </c>
      <c r="BL70" s="320">
        <f t="shared" si="42"/>
        <v>0.75700000000000001</v>
      </c>
      <c r="BM70" s="320">
        <f t="shared" si="43"/>
        <v>0.80300000000000005</v>
      </c>
      <c r="BN70" s="320">
        <f t="shared" si="44"/>
        <v>0.83099999999999996</v>
      </c>
      <c r="BO70" s="320">
        <f t="shared" si="45"/>
        <v>0.84699999999999998</v>
      </c>
      <c r="BP70" s="320">
        <f t="shared" si="46"/>
        <v>0.83799999999999997</v>
      </c>
      <c r="BQ70" s="320">
        <f t="shared" si="47"/>
        <v>0.82199999999999995</v>
      </c>
      <c r="BR70" s="321">
        <f t="shared" si="48"/>
        <v>0.78400000000000003</v>
      </c>
      <c r="BS70" s="290"/>
    </row>
    <row r="71" spans="1:71" x14ac:dyDescent="0.25">
      <c r="A71" s="290"/>
      <c r="B71" s="692"/>
      <c r="C71" s="328">
        <v>0.2</v>
      </c>
      <c r="D71" s="322">
        <v>0.72199999999999998</v>
      </c>
      <c r="E71" s="320">
        <v>0.76800000000000002</v>
      </c>
      <c r="F71" s="320">
        <v>0.78700000000000003</v>
      </c>
      <c r="G71" s="320">
        <v>0.79900000000000004</v>
      </c>
      <c r="H71" s="320">
        <v>0.80200000000000005</v>
      </c>
      <c r="I71" s="320">
        <v>0.78300000000000003</v>
      </c>
      <c r="J71" s="320">
        <v>0.74399999999999999</v>
      </c>
      <c r="K71" s="320">
        <v>0.67300000000000004</v>
      </c>
      <c r="L71" s="320">
        <v>0.79700000000000004</v>
      </c>
      <c r="M71" s="320">
        <f t="shared" si="0"/>
        <v>0.67300000000000004</v>
      </c>
      <c r="N71" s="320">
        <f t="shared" si="1"/>
        <v>0.74399999999999999</v>
      </c>
      <c r="O71" s="320">
        <f t="shared" si="2"/>
        <v>0.78300000000000003</v>
      </c>
      <c r="P71" s="320">
        <f t="shared" si="3"/>
        <v>0.80200000000000005</v>
      </c>
      <c r="Q71" s="320">
        <f t="shared" si="4"/>
        <v>0.79900000000000004</v>
      </c>
      <c r="R71" s="320">
        <f t="shared" si="5"/>
        <v>0.78700000000000003</v>
      </c>
      <c r="S71" s="321">
        <f t="shared" si="6"/>
        <v>0.76800000000000002</v>
      </c>
      <c r="T71" s="290"/>
      <c r="U71" s="322">
        <v>0.63700000000000001</v>
      </c>
      <c r="V71" s="320">
        <v>0.73899999999999999</v>
      </c>
      <c r="W71" s="320">
        <v>0.77800000000000002</v>
      </c>
      <c r="X71" s="320">
        <v>0.79600000000000004</v>
      </c>
      <c r="Y71" s="320">
        <v>0.8</v>
      </c>
      <c r="Z71" s="320">
        <v>0.78100000000000003</v>
      </c>
      <c r="AA71" s="320">
        <v>0.746</v>
      </c>
      <c r="AB71" s="320">
        <v>0.73499999999999999</v>
      </c>
      <c r="AC71" s="320">
        <v>0.92100000000000004</v>
      </c>
      <c r="AD71" s="320">
        <f t="shared" si="28"/>
        <v>0.73499999999999999</v>
      </c>
      <c r="AE71" s="320">
        <f t="shared" si="29"/>
        <v>0.746</v>
      </c>
      <c r="AF71" s="320">
        <f t="shared" si="30"/>
        <v>0.78100000000000003</v>
      </c>
      <c r="AG71" s="320">
        <f t="shared" si="31"/>
        <v>0.8</v>
      </c>
      <c r="AH71" s="320">
        <f t="shared" si="32"/>
        <v>0.79600000000000004</v>
      </c>
      <c r="AI71" s="320">
        <f t="shared" si="33"/>
        <v>0.77800000000000002</v>
      </c>
      <c r="AJ71" s="321">
        <f t="shared" si="34"/>
        <v>0.73899999999999999</v>
      </c>
      <c r="AK71" s="290"/>
      <c r="AL71" s="322">
        <v>0.60499999999999998</v>
      </c>
      <c r="AM71" s="320">
        <v>0.72099999999999997</v>
      </c>
      <c r="AN71" s="320">
        <v>0.77200000000000002</v>
      </c>
      <c r="AO71" s="320">
        <v>0.79300000000000004</v>
      </c>
      <c r="AP71" s="320">
        <v>0.79700000000000004</v>
      </c>
      <c r="AQ71" s="320">
        <v>0.77900000000000003</v>
      </c>
      <c r="AR71" s="320">
        <v>0.746</v>
      </c>
      <c r="AS71" s="320">
        <v>0.76700000000000002</v>
      </c>
      <c r="AT71" s="320">
        <v>0.98399999999999999</v>
      </c>
      <c r="AU71" s="320">
        <f t="shared" si="35"/>
        <v>0.76700000000000002</v>
      </c>
      <c r="AV71" s="320">
        <f t="shared" si="36"/>
        <v>0.746</v>
      </c>
      <c r="AW71" s="320">
        <f t="shared" si="37"/>
        <v>0.77900000000000003</v>
      </c>
      <c r="AX71" s="320">
        <f t="shared" si="38"/>
        <v>0.79700000000000004</v>
      </c>
      <c r="AY71" s="320">
        <f t="shared" si="39"/>
        <v>0.79300000000000004</v>
      </c>
      <c r="AZ71" s="320">
        <f t="shared" si="40"/>
        <v>0.77200000000000002</v>
      </c>
      <c r="BA71" s="321">
        <f t="shared" si="41"/>
        <v>0.72099999999999997</v>
      </c>
      <c r="BB71" s="290"/>
      <c r="BC71" s="322">
        <v>0.64800000000000002</v>
      </c>
      <c r="BD71" s="320">
        <v>0.73</v>
      </c>
      <c r="BE71" s="320">
        <v>0.76800000000000002</v>
      </c>
      <c r="BF71" s="320">
        <v>0.78800000000000003</v>
      </c>
      <c r="BG71" s="320">
        <v>0.79600000000000004</v>
      </c>
      <c r="BH71" s="320">
        <v>0.78</v>
      </c>
      <c r="BI71" s="320">
        <v>0.748</v>
      </c>
      <c r="BJ71" s="320">
        <v>0.70099999999999996</v>
      </c>
      <c r="BK71" s="320">
        <v>0.64400000000000002</v>
      </c>
      <c r="BL71" s="320">
        <f t="shared" si="42"/>
        <v>0.70099999999999996</v>
      </c>
      <c r="BM71" s="320">
        <f t="shared" si="43"/>
        <v>0.748</v>
      </c>
      <c r="BN71" s="320">
        <f t="shared" si="44"/>
        <v>0.78</v>
      </c>
      <c r="BO71" s="320">
        <f t="shared" si="45"/>
        <v>0.79600000000000004</v>
      </c>
      <c r="BP71" s="320">
        <f t="shared" si="46"/>
        <v>0.78800000000000003</v>
      </c>
      <c r="BQ71" s="320">
        <f t="shared" si="47"/>
        <v>0.76800000000000002</v>
      </c>
      <c r="BR71" s="321">
        <f t="shared" si="48"/>
        <v>0.73</v>
      </c>
      <c r="BS71" s="290"/>
    </row>
    <row r="72" spans="1:71" x14ac:dyDescent="0.25">
      <c r="A72" s="290"/>
      <c r="B72" s="692"/>
      <c r="C72" s="328">
        <v>0.25</v>
      </c>
      <c r="D72" s="322">
        <v>0.68899999999999995</v>
      </c>
      <c r="E72" s="320">
        <v>0.72399999999999998</v>
      </c>
      <c r="F72" s="320">
        <v>0.74399999999999999</v>
      </c>
      <c r="G72" s="320">
        <v>0.75600000000000001</v>
      </c>
      <c r="H72" s="320">
        <v>0.754</v>
      </c>
      <c r="I72" s="320">
        <v>0.73599999999999999</v>
      </c>
      <c r="J72" s="320">
        <v>0.69199999999999995</v>
      </c>
      <c r="K72" s="320">
        <v>0.63500000000000001</v>
      </c>
      <c r="L72" s="320">
        <v>0.79700000000000004</v>
      </c>
      <c r="M72" s="320">
        <f t="shared" si="0"/>
        <v>0.63500000000000001</v>
      </c>
      <c r="N72" s="320">
        <f t="shared" si="1"/>
        <v>0.69199999999999995</v>
      </c>
      <c r="O72" s="320">
        <f t="shared" si="2"/>
        <v>0.73599999999999999</v>
      </c>
      <c r="P72" s="320">
        <f t="shared" si="3"/>
        <v>0.754</v>
      </c>
      <c r="Q72" s="320">
        <f t="shared" si="4"/>
        <v>0.75600000000000001</v>
      </c>
      <c r="R72" s="320">
        <f t="shared" si="5"/>
        <v>0.74399999999999999</v>
      </c>
      <c r="S72" s="321">
        <f t="shared" si="6"/>
        <v>0.72399999999999998</v>
      </c>
      <c r="T72" s="290"/>
      <c r="U72" s="322">
        <v>0.59899999999999998</v>
      </c>
      <c r="V72" s="320">
        <v>0.69499999999999995</v>
      </c>
      <c r="W72" s="320">
        <v>0.73099999999999998</v>
      </c>
      <c r="X72" s="320">
        <v>0.75</v>
      </c>
      <c r="Y72" s="320">
        <v>0.751</v>
      </c>
      <c r="Z72" s="320">
        <v>0.73499999999999999</v>
      </c>
      <c r="AA72" s="320">
        <v>0.69499999999999995</v>
      </c>
      <c r="AB72" s="320">
        <v>0.70599999999999996</v>
      </c>
      <c r="AC72" s="320">
        <v>0.92100000000000004</v>
      </c>
      <c r="AD72" s="320">
        <f t="shared" si="28"/>
        <v>0.70599999999999996</v>
      </c>
      <c r="AE72" s="320">
        <f t="shared" si="29"/>
        <v>0.69499999999999995</v>
      </c>
      <c r="AF72" s="320">
        <f t="shared" si="30"/>
        <v>0.73499999999999999</v>
      </c>
      <c r="AG72" s="320">
        <f t="shared" si="31"/>
        <v>0.751</v>
      </c>
      <c r="AH72" s="320">
        <f t="shared" si="32"/>
        <v>0.75</v>
      </c>
      <c r="AI72" s="320">
        <f t="shared" si="33"/>
        <v>0.73099999999999998</v>
      </c>
      <c r="AJ72" s="321">
        <f t="shared" si="34"/>
        <v>0.69499999999999995</v>
      </c>
      <c r="AK72" s="290"/>
      <c r="AL72" s="322">
        <v>0.55500000000000005</v>
      </c>
      <c r="AM72" s="320">
        <v>0.67100000000000004</v>
      </c>
      <c r="AN72" s="320">
        <v>0.72399999999999998</v>
      </c>
      <c r="AO72" s="320">
        <v>0.745</v>
      </c>
      <c r="AP72" s="320">
        <v>0.747</v>
      </c>
      <c r="AQ72" s="320">
        <v>0.73299999999999998</v>
      </c>
      <c r="AR72" s="320">
        <v>0.69899999999999995</v>
      </c>
      <c r="AS72" s="320">
        <v>0.74399999999999999</v>
      </c>
      <c r="AT72" s="320">
        <v>0.98399999999999999</v>
      </c>
      <c r="AU72" s="320">
        <f t="shared" si="35"/>
        <v>0.74399999999999999</v>
      </c>
      <c r="AV72" s="320">
        <f t="shared" si="36"/>
        <v>0.69899999999999995</v>
      </c>
      <c r="AW72" s="320">
        <f t="shared" si="37"/>
        <v>0.73299999999999998</v>
      </c>
      <c r="AX72" s="320">
        <f t="shared" si="38"/>
        <v>0.747</v>
      </c>
      <c r="AY72" s="320">
        <f t="shared" si="39"/>
        <v>0.745</v>
      </c>
      <c r="AZ72" s="320">
        <f t="shared" si="40"/>
        <v>0.72399999999999998</v>
      </c>
      <c r="BA72" s="321">
        <f t="shared" si="41"/>
        <v>0.67100000000000004</v>
      </c>
      <c r="BB72" s="290"/>
      <c r="BC72" s="322">
        <v>0.61499999999999999</v>
      </c>
      <c r="BD72" s="320">
        <v>0.68</v>
      </c>
      <c r="BE72" s="320">
        <v>0.72</v>
      </c>
      <c r="BF72" s="320">
        <v>0.74099999999999999</v>
      </c>
      <c r="BG72" s="320">
        <v>0.746</v>
      </c>
      <c r="BH72" s="320">
        <v>0.73299999999999998</v>
      </c>
      <c r="BI72" s="320">
        <v>0.69699999999999995</v>
      </c>
      <c r="BJ72" s="320">
        <v>0.65400000000000003</v>
      </c>
      <c r="BK72" s="320">
        <v>0.64400000000000002</v>
      </c>
      <c r="BL72" s="320">
        <f t="shared" si="42"/>
        <v>0.65400000000000003</v>
      </c>
      <c r="BM72" s="320">
        <f t="shared" si="43"/>
        <v>0.69699999999999995</v>
      </c>
      <c r="BN72" s="320">
        <f t="shared" si="44"/>
        <v>0.73299999999999998</v>
      </c>
      <c r="BO72" s="320">
        <f t="shared" si="45"/>
        <v>0.746</v>
      </c>
      <c r="BP72" s="320">
        <f t="shared" si="46"/>
        <v>0.74099999999999999</v>
      </c>
      <c r="BQ72" s="320">
        <f t="shared" si="47"/>
        <v>0.72</v>
      </c>
      <c r="BR72" s="321">
        <f t="shared" si="48"/>
        <v>0.68</v>
      </c>
      <c r="BS72" s="290"/>
    </row>
    <row r="73" spans="1:71" x14ac:dyDescent="0.25">
      <c r="A73" s="290"/>
      <c r="B73" s="692"/>
      <c r="C73" s="328">
        <v>0.3</v>
      </c>
      <c r="D73" s="322">
        <v>0.65900000000000003</v>
      </c>
      <c r="E73" s="320">
        <v>0.68700000000000006</v>
      </c>
      <c r="F73" s="320">
        <v>0.70199999999999996</v>
      </c>
      <c r="G73" s="320">
        <v>0.71799999999999997</v>
      </c>
      <c r="H73" s="320">
        <v>0.71599999999999997</v>
      </c>
      <c r="I73" s="320">
        <v>0.69299999999999995</v>
      </c>
      <c r="J73" s="320">
        <v>0.64300000000000002</v>
      </c>
      <c r="K73" s="320">
        <v>0.60799999999999998</v>
      </c>
      <c r="L73" s="320">
        <v>0.79700000000000004</v>
      </c>
      <c r="M73" s="320">
        <f t="shared" si="0"/>
        <v>0.60799999999999998</v>
      </c>
      <c r="N73" s="320">
        <f t="shared" si="1"/>
        <v>0.64300000000000002</v>
      </c>
      <c r="O73" s="320">
        <f t="shared" si="2"/>
        <v>0.69299999999999995</v>
      </c>
      <c r="P73" s="320">
        <f t="shared" si="3"/>
        <v>0.71599999999999997</v>
      </c>
      <c r="Q73" s="320">
        <f t="shared" si="4"/>
        <v>0.71799999999999997</v>
      </c>
      <c r="R73" s="320">
        <f t="shared" si="5"/>
        <v>0.70199999999999996</v>
      </c>
      <c r="S73" s="321">
        <f t="shared" si="6"/>
        <v>0.68700000000000006</v>
      </c>
      <c r="T73" s="290"/>
      <c r="U73" s="322">
        <v>0.56999999999999995</v>
      </c>
      <c r="V73" s="320">
        <v>0.65400000000000003</v>
      </c>
      <c r="W73" s="320">
        <v>0.69</v>
      </c>
      <c r="X73" s="320">
        <v>0.71</v>
      </c>
      <c r="Y73" s="320">
        <v>0.71399999999999997</v>
      </c>
      <c r="Z73" s="320">
        <v>0.69399999999999995</v>
      </c>
      <c r="AA73" s="320">
        <v>0.65400000000000003</v>
      </c>
      <c r="AB73" s="320">
        <v>0.68799999999999994</v>
      </c>
      <c r="AC73" s="320">
        <v>0.92100000000000004</v>
      </c>
      <c r="AD73" s="320">
        <f t="shared" si="28"/>
        <v>0.68799999999999994</v>
      </c>
      <c r="AE73" s="320">
        <f t="shared" si="29"/>
        <v>0.65400000000000003</v>
      </c>
      <c r="AF73" s="320">
        <f t="shared" si="30"/>
        <v>0.69399999999999995</v>
      </c>
      <c r="AG73" s="320">
        <f t="shared" si="31"/>
        <v>0.71399999999999997</v>
      </c>
      <c r="AH73" s="320">
        <f t="shared" si="32"/>
        <v>0.71</v>
      </c>
      <c r="AI73" s="320">
        <f t="shared" si="33"/>
        <v>0.69</v>
      </c>
      <c r="AJ73" s="321">
        <f t="shared" si="34"/>
        <v>0.65400000000000003</v>
      </c>
      <c r="AK73" s="290"/>
      <c r="AL73" s="322">
        <v>0.52300000000000002</v>
      </c>
      <c r="AM73" s="320">
        <v>0.63</v>
      </c>
      <c r="AN73" s="320">
        <v>0.67900000000000005</v>
      </c>
      <c r="AO73" s="320">
        <v>0.70199999999999996</v>
      </c>
      <c r="AP73" s="320">
        <v>0.70899999999999996</v>
      </c>
      <c r="AQ73" s="320">
        <v>0.69099999999999995</v>
      </c>
      <c r="AR73" s="320">
        <v>0.65800000000000003</v>
      </c>
      <c r="AS73" s="320">
        <v>0.72399999999999998</v>
      </c>
      <c r="AT73" s="320">
        <v>0.98399999999999999</v>
      </c>
      <c r="AU73" s="320">
        <f t="shared" si="35"/>
        <v>0.72399999999999998</v>
      </c>
      <c r="AV73" s="320">
        <f t="shared" si="36"/>
        <v>0.65800000000000003</v>
      </c>
      <c r="AW73" s="320">
        <f t="shared" si="37"/>
        <v>0.69099999999999995</v>
      </c>
      <c r="AX73" s="320">
        <f t="shared" si="38"/>
        <v>0.70899999999999996</v>
      </c>
      <c r="AY73" s="320">
        <f t="shared" si="39"/>
        <v>0.70199999999999996</v>
      </c>
      <c r="AZ73" s="320">
        <f t="shared" si="40"/>
        <v>0.67900000000000005</v>
      </c>
      <c r="BA73" s="321">
        <f t="shared" si="41"/>
        <v>0.63</v>
      </c>
      <c r="BB73" s="290"/>
      <c r="BC73" s="322">
        <v>0.58799999999999997</v>
      </c>
      <c r="BD73" s="320">
        <v>0.64400000000000002</v>
      </c>
      <c r="BE73" s="320">
        <v>0.67600000000000005</v>
      </c>
      <c r="BF73" s="320">
        <v>0.69899999999999995</v>
      </c>
      <c r="BG73" s="320">
        <v>0.70599999999999996</v>
      </c>
      <c r="BH73" s="320">
        <v>0.68799999999999994</v>
      </c>
      <c r="BI73" s="320">
        <v>0.65</v>
      </c>
      <c r="BJ73" s="320">
        <v>0.61799999999999999</v>
      </c>
      <c r="BK73" s="320">
        <v>0.64400000000000002</v>
      </c>
      <c r="BL73" s="320">
        <f t="shared" si="42"/>
        <v>0.61799999999999999</v>
      </c>
      <c r="BM73" s="320">
        <f t="shared" si="43"/>
        <v>0.65</v>
      </c>
      <c r="BN73" s="320">
        <f t="shared" si="44"/>
        <v>0.68799999999999994</v>
      </c>
      <c r="BO73" s="320">
        <f t="shared" si="45"/>
        <v>0.70599999999999996</v>
      </c>
      <c r="BP73" s="320">
        <f t="shared" si="46"/>
        <v>0.69899999999999995</v>
      </c>
      <c r="BQ73" s="320">
        <f t="shared" si="47"/>
        <v>0.67600000000000005</v>
      </c>
      <c r="BR73" s="321">
        <f t="shared" si="48"/>
        <v>0.64400000000000002</v>
      </c>
      <c r="BS73" s="290"/>
    </row>
    <row r="74" spans="1:71" x14ac:dyDescent="0.25">
      <c r="A74" s="290"/>
      <c r="B74" s="692"/>
      <c r="C74" s="328">
        <v>0.35</v>
      </c>
      <c r="D74" s="322">
        <v>0.63700000000000001</v>
      </c>
      <c r="E74" s="320">
        <v>0.65700000000000003</v>
      </c>
      <c r="F74" s="320">
        <v>0.66500000000000004</v>
      </c>
      <c r="G74" s="320">
        <v>0.68</v>
      </c>
      <c r="H74" s="320">
        <v>0.67900000000000005</v>
      </c>
      <c r="I74" s="320">
        <v>0.65300000000000002</v>
      </c>
      <c r="J74" s="320">
        <v>0.60399999999999998</v>
      </c>
      <c r="K74" s="320">
        <v>0.59</v>
      </c>
      <c r="L74" s="320">
        <v>0.79700000000000004</v>
      </c>
      <c r="M74" s="320">
        <f t="shared" si="0"/>
        <v>0.59</v>
      </c>
      <c r="N74" s="320">
        <f t="shared" si="1"/>
        <v>0.60399999999999998</v>
      </c>
      <c r="O74" s="320">
        <f t="shared" si="2"/>
        <v>0.65300000000000002</v>
      </c>
      <c r="P74" s="320">
        <f t="shared" si="3"/>
        <v>0.67900000000000005</v>
      </c>
      <c r="Q74" s="320">
        <f t="shared" si="4"/>
        <v>0.68</v>
      </c>
      <c r="R74" s="320">
        <f t="shared" si="5"/>
        <v>0.66500000000000004</v>
      </c>
      <c r="S74" s="321">
        <f t="shared" si="6"/>
        <v>0.65700000000000003</v>
      </c>
      <c r="T74" s="290"/>
      <c r="U74" s="322">
        <v>0.54400000000000004</v>
      </c>
      <c r="V74" s="320">
        <v>0.61699999999999999</v>
      </c>
      <c r="W74" s="320">
        <v>0.65</v>
      </c>
      <c r="X74" s="320">
        <v>0.67300000000000004</v>
      </c>
      <c r="Y74" s="320">
        <v>0.67600000000000005</v>
      </c>
      <c r="Z74" s="320">
        <v>0.65300000000000002</v>
      </c>
      <c r="AA74" s="320">
        <v>0.61499999999999999</v>
      </c>
      <c r="AB74" s="320">
        <v>0.67500000000000004</v>
      </c>
      <c r="AC74" s="320">
        <v>0.92100000000000004</v>
      </c>
      <c r="AD74" s="320">
        <f t="shared" si="28"/>
        <v>0.67500000000000004</v>
      </c>
      <c r="AE74" s="320">
        <f t="shared" si="29"/>
        <v>0.61499999999999999</v>
      </c>
      <c r="AF74" s="320">
        <f t="shared" si="30"/>
        <v>0.65300000000000002</v>
      </c>
      <c r="AG74" s="320">
        <f t="shared" si="31"/>
        <v>0.67600000000000005</v>
      </c>
      <c r="AH74" s="320">
        <f t="shared" si="32"/>
        <v>0.67300000000000004</v>
      </c>
      <c r="AI74" s="320">
        <f t="shared" si="33"/>
        <v>0.65</v>
      </c>
      <c r="AJ74" s="321">
        <f t="shared" si="34"/>
        <v>0.61699999999999999</v>
      </c>
      <c r="AK74" s="290"/>
      <c r="AL74" s="322">
        <v>0.496</v>
      </c>
      <c r="AM74" s="320">
        <v>0.59099999999999997</v>
      </c>
      <c r="AN74" s="320">
        <v>0.64</v>
      </c>
      <c r="AO74" s="320">
        <v>0.66500000000000004</v>
      </c>
      <c r="AP74" s="320">
        <v>0.67100000000000004</v>
      </c>
      <c r="AQ74" s="320">
        <v>0.64900000000000002</v>
      </c>
      <c r="AR74" s="320">
        <v>0.61799999999999999</v>
      </c>
      <c r="AS74" s="320">
        <v>0.71399999999999997</v>
      </c>
      <c r="AT74" s="320">
        <v>0.98399999999999999</v>
      </c>
      <c r="AU74" s="320">
        <f t="shared" si="35"/>
        <v>0.71399999999999997</v>
      </c>
      <c r="AV74" s="320">
        <f t="shared" si="36"/>
        <v>0.61799999999999999</v>
      </c>
      <c r="AW74" s="320">
        <f t="shared" si="37"/>
        <v>0.64900000000000002</v>
      </c>
      <c r="AX74" s="320">
        <f t="shared" si="38"/>
        <v>0.67100000000000004</v>
      </c>
      <c r="AY74" s="320">
        <f t="shared" si="39"/>
        <v>0.66500000000000004</v>
      </c>
      <c r="AZ74" s="320">
        <f t="shared" si="40"/>
        <v>0.64</v>
      </c>
      <c r="BA74" s="321">
        <f t="shared" si="41"/>
        <v>0.59099999999999997</v>
      </c>
      <c r="BB74" s="290"/>
      <c r="BC74" s="322">
        <v>0.57099999999999995</v>
      </c>
      <c r="BD74" s="320">
        <v>0.60899999999999999</v>
      </c>
      <c r="BE74" s="320">
        <v>0.63800000000000001</v>
      </c>
      <c r="BF74" s="320">
        <v>0.66100000000000003</v>
      </c>
      <c r="BG74" s="320">
        <v>0.66800000000000004</v>
      </c>
      <c r="BH74" s="320">
        <v>0.64700000000000002</v>
      </c>
      <c r="BI74" s="320">
        <v>0.60799999999999998</v>
      </c>
      <c r="BJ74" s="320">
        <v>0.58899999999999997</v>
      </c>
      <c r="BK74" s="320">
        <v>0.64400000000000002</v>
      </c>
      <c r="BL74" s="320">
        <f t="shared" si="42"/>
        <v>0.58899999999999997</v>
      </c>
      <c r="BM74" s="320">
        <f t="shared" si="43"/>
        <v>0.60799999999999998</v>
      </c>
      <c r="BN74" s="320">
        <f t="shared" si="44"/>
        <v>0.64700000000000002</v>
      </c>
      <c r="BO74" s="320">
        <f t="shared" si="45"/>
        <v>0.66800000000000004</v>
      </c>
      <c r="BP74" s="320">
        <f t="shared" si="46"/>
        <v>0.66100000000000003</v>
      </c>
      <c r="BQ74" s="320">
        <f t="shared" si="47"/>
        <v>0.63800000000000001</v>
      </c>
      <c r="BR74" s="321">
        <f t="shared" si="48"/>
        <v>0.60899999999999999</v>
      </c>
      <c r="BS74" s="290"/>
    </row>
    <row r="75" spans="1:71" x14ac:dyDescent="0.25">
      <c r="A75" s="290"/>
      <c r="B75" s="692"/>
      <c r="C75" s="328">
        <v>0.4</v>
      </c>
      <c r="D75" s="322">
        <v>0.624</v>
      </c>
      <c r="E75" s="320">
        <v>0.627</v>
      </c>
      <c r="F75" s="320">
        <v>0.629</v>
      </c>
      <c r="G75" s="320">
        <v>0.64200000000000002</v>
      </c>
      <c r="H75" s="320">
        <v>0.64100000000000001</v>
      </c>
      <c r="I75" s="320">
        <v>0.61399999999999999</v>
      </c>
      <c r="J75" s="320">
        <v>0.56799999999999995</v>
      </c>
      <c r="K75" s="320">
        <v>0.57699999999999996</v>
      </c>
      <c r="L75" s="320">
        <v>0.79700000000000004</v>
      </c>
      <c r="M75" s="320">
        <f t="shared" ref="M75:M127" si="49">K75</f>
        <v>0.57699999999999996</v>
      </c>
      <c r="N75" s="320">
        <f t="shared" ref="N75:N127" si="50">J75</f>
        <v>0.56799999999999995</v>
      </c>
      <c r="O75" s="320">
        <f t="shared" ref="O75:O127" si="51">I75</f>
        <v>0.61399999999999999</v>
      </c>
      <c r="P75" s="320">
        <f t="shared" ref="P75:P127" si="52">H75</f>
        <v>0.64100000000000001</v>
      </c>
      <c r="Q75" s="320">
        <f t="shared" ref="Q75:Q127" si="53">G75</f>
        <v>0.64200000000000002</v>
      </c>
      <c r="R75" s="320">
        <f t="shared" ref="R75:R127" si="54">F75</f>
        <v>0.629</v>
      </c>
      <c r="S75" s="321">
        <f t="shared" ref="S75:S127" si="55">E75</f>
        <v>0.627</v>
      </c>
      <c r="T75" s="290"/>
      <c r="U75" s="322">
        <v>0.52400000000000002</v>
      </c>
      <c r="V75" s="320">
        <v>0.59</v>
      </c>
      <c r="W75" s="320">
        <v>0.61499999999999999</v>
      </c>
      <c r="X75" s="320">
        <v>0.63600000000000001</v>
      </c>
      <c r="Y75" s="320">
        <v>0.63900000000000001</v>
      </c>
      <c r="Z75" s="320">
        <v>0.61399999999999999</v>
      </c>
      <c r="AA75" s="320">
        <v>0.57899999999999996</v>
      </c>
      <c r="AB75" s="320">
        <v>0.66600000000000004</v>
      </c>
      <c r="AC75" s="320">
        <v>0.92100000000000004</v>
      </c>
      <c r="AD75" s="320">
        <f t="shared" si="28"/>
        <v>0.66600000000000004</v>
      </c>
      <c r="AE75" s="320">
        <f t="shared" si="29"/>
        <v>0.57899999999999996</v>
      </c>
      <c r="AF75" s="320">
        <f t="shared" si="30"/>
        <v>0.61399999999999999</v>
      </c>
      <c r="AG75" s="320">
        <f t="shared" si="31"/>
        <v>0.63900000000000001</v>
      </c>
      <c r="AH75" s="320">
        <f t="shared" si="32"/>
        <v>0.63600000000000001</v>
      </c>
      <c r="AI75" s="320">
        <f t="shared" si="33"/>
        <v>0.61499999999999999</v>
      </c>
      <c r="AJ75" s="321">
        <f t="shared" si="34"/>
        <v>0.59</v>
      </c>
      <c r="AK75" s="290"/>
      <c r="AL75" s="322">
        <v>0.47399999999999998</v>
      </c>
      <c r="AM75" s="320">
        <v>0.55800000000000005</v>
      </c>
      <c r="AN75" s="320">
        <v>0.60299999999999998</v>
      </c>
      <c r="AO75" s="320">
        <v>0.628</v>
      </c>
      <c r="AP75" s="320">
        <v>0.63300000000000001</v>
      </c>
      <c r="AQ75" s="320">
        <v>0.61</v>
      </c>
      <c r="AR75" s="320">
        <v>0.58499999999999996</v>
      </c>
      <c r="AS75" s="320">
        <v>0.70399999999999996</v>
      </c>
      <c r="AT75" s="320">
        <v>0.98399999999999999</v>
      </c>
      <c r="AU75" s="320">
        <f t="shared" si="35"/>
        <v>0.70399999999999996</v>
      </c>
      <c r="AV75" s="320">
        <f t="shared" si="36"/>
        <v>0.58499999999999996</v>
      </c>
      <c r="AW75" s="320">
        <f t="shared" si="37"/>
        <v>0.61</v>
      </c>
      <c r="AX75" s="320">
        <f t="shared" si="38"/>
        <v>0.63300000000000001</v>
      </c>
      <c r="AY75" s="320">
        <f t="shared" si="39"/>
        <v>0.628</v>
      </c>
      <c r="AZ75" s="320">
        <f t="shared" si="40"/>
        <v>0.60299999999999998</v>
      </c>
      <c r="BA75" s="321">
        <f t="shared" si="41"/>
        <v>0.55800000000000005</v>
      </c>
      <c r="BB75" s="290"/>
      <c r="BC75" s="322">
        <v>0.55300000000000005</v>
      </c>
      <c r="BD75" s="320">
        <v>0.57699999999999996</v>
      </c>
      <c r="BE75" s="320">
        <v>0.60099999999999998</v>
      </c>
      <c r="BF75" s="320">
        <v>0.622</v>
      </c>
      <c r="BG75" s="320">
        <v>0.63</v>
      </c>
      <c r="BH75" s="320">
        <v>0.60799999999999998</v>
      </c>
      <c r="BI75" s="320">
        <v>0.57199999999999995</v>
      </c>
      <c r="BJ75" s="320">
        <v>0.56399999999999995</v>
      </c>
      <c r="BK75" s="320">
        <v>0.64400000000000002</v>
      </c>
      <c r="BL75" s="320">
        <f t="shared" si="42"/>
        <v>0.56399999999999995</v>
      </c>
      <c r="BM75" s="320">
        <f t="shared" si="43"/>
        <v>0.57199999999999995</v>
      </c>
      <c r="BN75" s="320">
        <f t="shared" si="44"/>
        <v>0.60799999999999998</v>
      </c>
      <c r="BO75" s="320">
        <f t="shared" si="45"/>
        <v>0.63</v>
      </c>
      <c r="BP75" s="320">
        <f t="shared" si="46"/>
        <v>0.622</v>
      </c>
      <c r="BQ75" s="320">
        <f t="shared" si="47"/>
        <v>0.60099999999999998</v>
      </c>
      <c r="BR75" s="321">
        <f t="shared" si="48"/>
        <v>0.57699999999999996</v>
      </c>
      <c r="BS75" s="290"/>
    </row>
    <row r="76" spans="1:71" x14ac:dyDescent="0.25">
      <c r="A76" s="290"/>
      <c r="B76" s="692"/>
      <c r="C76" s="328">
        <v>0.45</v>
      </c>
      <c r="D76" s="322">
        <v>0.61199999999999999</v>
      </c>
      <c r="E76" s="320">
        <v>0.6</v>
      </c>
      <c r="F76" s="320">
        <v>0.60099999999999998</v>
      </c>
      <c r="G76" s="320">
        <v>0.60499999999999998</v>
      </c>
      <c r="H76" s="320">
        <v>0.60399999999999998</v>
      </c>
      <c r="I76" s="320">
        <v>0.57999999999999996</v>
      </c>
      <c r="J76" s="320">
        <v>0.53500000000000003</v>
      </c>
      <c r="K76" s="320">
        <v>0.56899999999999995</v>
      </c>
      <c r="L76" s="320">
        <v>0.79700000000000004</v>
      </c>
      <c r="M76" s="320">
        <f t="shared" si="49"/>
        <v>0.56899999999999995</v>
      </c>
      <c r="N76" s="320">
        <f t="shared" si="50"/>
        <v>0.53500000000000003</v>
      </c>
      <c r="O76" s="320">
        <f t="shared" si="51"/>
        <v>0.57999999999999996</v>
      </c>
      <c r="P76" s="320">
        <f t="shared" si="52"/>
        <v>0.60399999999999998</v>
      </c>
      <c r="Q76" s="320">
        <f t="shared" si="53"/>
        <v>0.60499999999999998</v>
      </c>
      <c r="R76" s="320">
        <f t="shared" si="54"/>
        <v>0.60099999999999998</v>
      </c>
      <c r="S76" s="321">
        <f t="shared" si="55"/>
        <v>0.6</v>
      </c>
      <c r="T76" s="290"/>
      <c r="U76" s="322">
        <v>0.51100000000000001</v>
      </c>
      <c r="V76" s="320">
        <v>0.56299999999999994</v>
      </c>
      <c r="W76" s="320">
        <v>0.58099999999999996</v>
      </c>
      <c r="X76" s="320">
        <v>0.59899999999999998</v>
      </c>
      <c r="Y76" s="320">
        <v>0.60099999999999998</v>
      </c>
      <c r="Z76" s="320">
        <v>0.58099999999999996</v>
      </c>
      <c r="AA76" s="320">
        <v>0.55200000000000005</v>
      </c>
      <c r="AB76" s="320">
        <v>0.65800000000000003</v>
      </c>
      <c r="AC76" s="320">
        <v>0.92100000000000004</v>
      </c>
      <c r="AD76" s="320">
        <f t="shared" si="28"/>
        <v>0.65800000000000003</v>
      </c>
      <c r="AE76" s="320">
        <f t="shared" si="29"/>
        <v>0.55200000000000005</v>
      </c>
      <c r="AF76" s="320">
        <f t="shared" si="30"/>
        <v>0.58099999999999996</v>
      </c>
      <c r="AG76" s="320">
        <f t="shared" si="31"/>
        <v>0.60099999999999998</v>
      </c>
      <c r="AH76" s="320">
        <f t="shared" si="32"/>
        <v>0.59899999999999998</v>
      </c>
      <c r="AI76" s="320">
        <f t="shared" si="33"/>
        <v>0.58099999999999996</v>
      </c>
      <c r="AJ76" s="321">
        <f t="shared" si="34"/>
        <v>0.56299999999999994</v>
      </c>
      <c r="AK76" s="290"/>
      <c r="AL76" s="322">
        <v>0.45800000000000002</v>
      </c>
      <c r="AM76" s="320">
        <v>0.53300000000000003</v>
      </c>
      <c r="AN76" s="320">
        <v>0.56899999999999995</v>
      </c>
      <c r="AO76" s="320">
        <v>0.59099999999999997</v>
      </c>
      <c r="AP76" s="320">
        <v>0.59499999999999997</v>
      </c>
      <c r="AQ76" s="320">
        <v>0.57799999999999996</v>
      </c>
      <c r="AR76" s="320">
        <v>0.55800000000000005</v>
      </c>
      <c r="AS76" s="320">
        <v>0.69799999999999995</v>
      </c>
      <c r="AT76" s="320">
        <v>0.98399999999999999</v>
      </c>
      <c r="AU76" s="320">
        <f t="shared" si="35"/>
        <v>0.69799999999999995</v>
      </c>
      <c r="AV76" s="320">
        <f t="shared" si="36"/>
        <v>0.55800000000000005</v>
      </c>
      <c r="AW76" s="320">
        <f t="shared" si="37"/>
        <v>0.57799999999999996</v>
      </c>
      <c r="AX76" s="320">
        <f t="shared" si="38"/>
        <v>0.59499999999999997</v>
      </c>
      <c r="AY76" s="320">
        <f t="shared" si="39"/>
        <v>0.59099999999999997</v>
      </c>
      <c r="AZ76" s="320">
        <f t="shared" si="40"/>
        <v>0.56899999999999995</v>
      </c>
      <c r="BA76" s="321">
        <f t="shared" si="41"/>
        <v>0.53300000000000003</v>
      </c>
      <c r="BB76" s="290"/>
      <c r="BC76" s="322">
        <v>0.53900000000000003</v>
      </c>
      <c r="BD76" s="320">
        <v>0.55100000000000005</v>
      </c>
      <c r="BE76" s="320">
        <v>0.56799999999999995</v>
      </c>
      <c r="BF76" s="320">
        <v>0.58599999999999997</v>
      </c>
      <c r="BG76" s="320">
        <v>0.59199999999999997</v>
      </c>
      <c r="BH76" s="320">
        <v>0.57299999999999995</v>
      </c>
      <c r="BI76" s="320">
        <v>0.54</v>
      </c>
      <c r="BJ76" s="320">
        <v>0.54700000000000004</v>
      </c>
      <c r="BK76" s="320">
        <v>0.64400000000000002</v>
      </c>
      <c r="BL76" s="320">
        <f t="shared" si="42"/>
        <v>0.54700000000000004</v>
      </c>
      <c r="BM76" s="320">
        <f t="shared" si="43"/>
        <v>0.54</v>
      </c>
      <c r="BN76" s="320">
        <f t="shared" si="44"/>
        <v>0.57299999999999995</v>
      </c>
      <c r="BO76" s="320">
        <f t="shared" si="45"/>
        <v>0.59199999999999997</v>
      </c>
      <c r="BP76" s="320">
        <f t="shared" si="46"/>
        <v>0.58599999999999997</v>
      </c>
      <c r="BQ76" s="320">
        <f t="shared" si="47"/>
        <v>0.56799999999999995</v>
      </c>
      <c r="BR76" s="321">
        <f t="shared" si="48"/>
        <v>0.55100000000000005</v>
      </c>
      <c r="BS76" s="290"/>
    </row>
    <row r="77" spans="1:71" x14ac:dyDescent="0.25">
      <c r="A77" s="290"/>
      <c r="B77" s="692"/>
      <c r="C77" s="328">
        <v>0.5</v>
      </c>
      <c r="D77" s="322">
        <v>0.59899999999999998</v>
      </c>
      <c r="E77" s="320">
        <v>0.57999999999999996</v>
      </c>
      <c r="F77" s="320">
        <v>0.57199999999999995</v>
      </c>
      <c r="G77" s="320">
        <v>0.57799999999999996</v>
      </c>
      <c r="H77" s="320">
        <v>0.57099999999999995</v>
      </c>
      <c r="I77" s="320">
        <v>0.54800000000000004</v>
      </c>
      <c r="J77" s="320">
        <v>0.51</v>
      </c>
      <c r="K77" s="320">
        <v>0.56200000000000006</v>
      </c>
      <c r="L77" s="320">
        <v>0.79700000000000004</v>
      </c>
      <c r="M77" s="320">
        <f t="shared" si="49"/>
        <v>0.56200000000000006</v>
      </c>
      <c r="N77" s="320">
        <f t="shared" si="50"/>
        <v>0.51</v>
      </c>
      <c r="O77" s="320">
        <f t="shared" si="51"/>
        <v>0.54800000000000004</v>
      </c>
      <c r="P77" s="320">
        <f t="shared" si="52"/>
        <v>0.57099999999999995</v>
      </c>
      <c r="Q77" s="320">
        <f t="shared" si="53"/>
        <v>0.57799999999999996</v>
      </c>
      <c r="R77" s="320">
        <f t="shared" si="54"/>
        <v>0.57199999999999995</v>
      </c>
      <c r="S77" s="321">
        <f t="shared" si="55"/>
        <v>0.57999999999999996</v>
      </c>
      <c r="T77" s="290"/>
      <c r="U77" s="322">
        <v>0.502</v>
      </c>
      <c r="V77" s="320">
        <v>0.53900000000000003</v>
      </c>
      <c r="W77" s="320">
        <v>0.55400000000000005</v>
      </c>
      <c r="X77" s="320">
        <v>0.56699999999999995</v>
      </c>
      <c r="Y77" s="320">
        <v>0.56799999999999995</v>
      </c>
      <c r="Z77" s="320">
        <v>0.55200000000000005</v>
      </c>
      <c r="AA77" s="320">
        <v>0.52900000000000003</v>
      </c>
      <c r="AB77" s="320">
        <v>0.65500000000000003</v>
      </c>
      <c r="AC77" s="320">
        <v>0.92100000000000004</v>
      </c>
      <c r="AD77" s="320">
        <f t="shared" si="28"/>
        <v>0.65500000000000003</v>
      </c>
      <c r="AE77" s="320">
        <f t="shared" si="29"/>
        <v>0.52900000000000003</v>
      </c>
      <c r="AF77" s="320">
        <f t="shared" si="30"/>
        <v>0.55200000000000005</v>
      </c>
      <c r="AG77" s="320">
        <f t="shared" si="31"/>
        <v>0.56799999999999995</v>
      </c>
      <c r="AH77" s="320">
        <f t="shared" si="32"/>
        <v>0.56699999999999995</v>
      </c>
      <c r="AI77" s="320">
        <f t="shared" si="33"/>
        <v>0.55400000000000005</v>
      </c>
      <c r="AJ77" s="321">
        <f t="shared" si="34"/>
        <v>0.53900000000000003</v>
      </c>
      <c r="AK77" s="290"/>
      <c r="AL77" s="322">
        <v>0.44700000000000001</v>
      </c>
      <c r="AM77" s="320">
        <v>0.50800000000000001</v>
      </c>
      <c r="AN77" s="320">
        <v>0.53900000000000003</v>
      </c>
      <c r="AO77" s="320">
        <v>0.55700000000000005</v>
      </c>
      <c r="AP77" s="320">
        <v>0.56100000000000005</v>
      </c>
      <c r="AQ77" s="320">
        <v>0.54900000000000004</v>
      </c>
      <c r="AR77" s="320">
        <v>0.53400000000000003</v>
      </c>
      <c r="AS77" s="320">
        <v>0.69499999999999995</v>
      </c>
      <c r="AT77" s="320">
        <v>0.98399999999999999</v>
      </c>
      <c r="AU77" s="320">
        <f t="shared" si="35"/>
        <v>0.69499999999999995</v>
      </c>
      <c r="AV77" s="320">
        <f t="shared" si="36"/>
        <v>0.53400000000000003</v>
      </c>
      <c r="AW77" s="320">
        <f t="shared" si="37"/>
        <v>0.54900000000000004</v>
      </c>
      <c r="AX77" s="320">
        <f t="shared" si="38"/>
        <v>0.56100000000000005</v>
      </c>
      <c r="AY77" s="320">
        <f t="shared" si="39"/>
        <v>0.55700000000000005</v>
      </c>
      <c r="AZ77" s="320">
        <f t="shared" si="40"/>
        <v>0.53900000000000003</v>
      </c>
      <c r="BA77" s="321">
        <f t="shared" si="41"/>
        <v>0.50800000000000001</v>
      </c>
      <c r="BB77" s="290"/>
      <c r="BC77" s="322">
        <v>0.53300000000000003</v>
      </c>
      <c r="BD77" s="320">
        <v>0.53100000000000003</v>
      </c>
      <c r="BE77" s="320">
        <v>0.53700000000000003</v>
      </c>
      <c r="BF77" s="320">
        <v>0.55300000000000005</v>
      </c>
      <c r="BG77" s="320">
        <v>0.55600000000000005</v>
      </c>
      <c r="BH77" s="320">
        <v>0.54100000000000004</v>
      </c>
      <c r="BI77" s="320">
        <v>0.51</v>
      </c>
      <c r="BJ77" s="320">
        <v>0.53100000000000003</v>
      </c>
      <c r="BK77" s="320">
        <v>0.64400000000000002</v>
      </c>
      <c r="BL77" s="320">
        <f t="shared" si="42"/>
        <v>0.53100000000000003</v>
      </c>
      <c r="BM77" s="320">
        <f t="shared" si="43"/>
        <v>0.51</v>
      </c>
      <c r="BN77" s="320">
        <f t="shared" si="44"/>
        <v>0.54100000000000004</v>
      </c>
      <c r="BO77" s="320">
        <f t="shared" si="45"/>
        <v>0.55600000000000005</v>
      </c>
      <c r="BP77" s="320">
        <f t="shared" si="46"/>
        <v>0.55300000000000005</v>
      </c>
      <c r="BQ77" s="320">
        <f t="shared" si="47"/>
        <v>0.53700000000000003</v>
      </c>
      <c r="BR77" s="321">
        <f t="shared" si="48"/>
        <v>0.53100000000000003</v>
      </c>
      <c r="BS77" s="290"/>
    </row>
    <row r="78" spans="1:71" x14ac:dyDescent="0.25">
      <c r="A78" s="290"/>
      <c r="B78" s="692"/>
      <c r="C78" s="328">
        <v>0.55000000000000004</v>
      </c>
      <c r="D78" s="322">
        <v>0.58599999999999997</v>
      </c>
      <c r="E78" s="320">
        <v>0.56000000000000005</v>
      </c>
      <c r="F78" s="320">
        <v>0.54400000000000004</v>
      </c>
      <c r="G78" s="320">
        <v>0.55200000000000005</v>
      </c>
      <c r="H78" s="320">
        <v>0.54600000000000004</v>
      </c>
      <c r="I78" s="320">
        <v>0.52100000000000002</v>
      </c>
      <c r="J78" s="320">
        <v>0.48799999999999999</v>
      </c>
      <c r="K78" s="320">
        <v>0.56000000000000005</v>
      </c>
      <c r="L78" s="320">
        <v>0.79700000000000004</v>
      </c>
      <c r="M78" s="320">
        <f t="shared" si="49"/>
        <v>0.56000000000000005</v>
      </c>
      <c r="N78" s="320">
        <f t="shared" si="50"/>
        <v>0.48799999999999999</v>
      </c>
      <c r="O78" s="320">
        <f t="shared" si="51"/>
        <v>0.52100000000000002</v>
      </c>
      <c r="P78" s="320">
        <f t="shared" si="52"/>
        <v>0.54600000000000004</v>
      </c>
      <c r="Q78" s="320">
        <f t="shared" si="53"/>
        <v>0.55200000000000005</v>
      </c>
      <c r="R78" s="320">
        <f t="shared" si="54"/>
        <v>0.54400000000000004</v>
      </c>
      <c r="S78" s="321">
        <f t="shared" si="55"/>
        <v>0.56000000000000005</v>
      </c>
      <c r="T78" s="290"/>
      <c r="U78" s="322">
        <v>0.49299999999999999</v>
      </c>
      <c r="V78" s="320">
        <v>0.52</v>
      </c>
      <c r="W78" s="320">
        <v>0.52800000000000002</v>
      </c>
      <c r="X78" s="320">
        <v>0.54200000000000004</v>
      </c>
      <c r="Y78" s="320">
        <v>0.54300000000000004</v>
      </c>
      <c r="Z78" s="320">
        <v>0.52400000000000002</v>
      </c>
      <c r="AA78" s="320">
        <v>0.50600000000000001</v>
      </c>
      <c r="AB78" s="320">
        <v>0.65300000000000002</v>
      </c>
      <c r="AC78" s="320">
        <v>0.92100000000000004</v>
      </c>
      <c r="AD78" s="320">
        <f t="shared" si="28"/>
        <v>0.65300000000000002</v>
      </c>
      <c r="AE78" s="320">
        <f t="shared" si="29"/>
        <v>0.50600000000000001</v>
      </c>
      <c r="AF78" s="320">
        <f t="shared" si="30"/>
        <v>0.52400000000000002</v>
      </c>
      <c r="AG78" s="320">
        <f t="shared" si="31"/>
        <v>0.54300000000000004</v>
      </c>
      <c r="AH78" s="320">
        <f t="shared" si="32"/>
        <v>0.54200000000000004</v>
      </c>
      <c r="AI78" s="320">
        <f t="shared" si="33"/>
        <v>0.52800000000000002</v>
      </c>
      <c r="AJ78" s="321">
        <f t="shared" si="34"/>
        <v>0.52</v>
      </c>
      <c r="AK78" s="290"/>
      <c r="AL78" s="322">
        <v>0.439</v>
      </c>
      <c r="AM78" s="320">
        <v>0.48599999999999999</v>
      </c>
      <c r="AN78" s="320">
        <v>0.51300000000000001</v>
      </c>
      <c r="AO78" s="320">
        <v>0.53100000000000003</v>
      </c>
      <c r="AP78" s="320">
        <v>0.53600000000000003</v>
      </c>
      <c r="AQ78" s="320">
        <v>0.52100000000000002</v>
      </c>
      <c r="AR78" s="320">
        <v>0.51</v>
      </c>
      <c r="AS78" s="320">
        <v>0.69199999999999995</v>
      </c>
      <c r="AT78" s="320">
        <v>0.98399999999999999</v>
      </c>
      <c r="AU78" s="320">
        <f t="shared" si="35"/>
        <v>0.69199999999999995</v>
      </c>
      <c r="AV78" s="320">
        <f t="shared" si="36"/>
        <v>0.51</v>
      </c>
      <c r="AW78" s="320">
        <f t="shared" si="37"/>
        <v>0.52100000000000002</v>
      </c>
      <c r="AX78" s="320">
        <f t="shared" si="38"/>
        <v>0.53600000000000003</v>
      </c>
      <c r="AY78" s="320">
        <f t="shared" si="39"/>
        <v>0.53100000000000003</v>
      </c>
      <c r="AZ78" s="320">
        <f t="shared" si="40"/>
        <v>0.51300000000000001</v>
      </c>
      <c r="BA78" s="321">
        <f t="shared" si="41"/>
        <v>0.48599999999999999</v>
      </c>
      <c r="BB78" s="290"/>
      <c r="BC78" s="322">
        <v>0.52800000000000002</v>
      </c>
      <c r="BD78" s="320">
        <v>0.51200000000000001</v>
      </c>
      <c r="BE78" s="320">
        <v>0.51200000000000001</v>
      </c>
      <c r="BF78" s="320">
        <v>0.52700000000000002</v>
      </c>
      <c r="BG78" s="320">
        <v>0.52900000000000003</v>
      </c>
      <c r="BH78" s="320">
        <v>0.51200000000000001</v>
      </c>
      <c r="BI78" s="320">
        <v>0.48599999999999999</v>
      </c>
      <c r="BJ78" s="320">
        <v>0.52100000000000002</v>
      </c>
      <c r="BK78" s="320">
        <v>0.64400000000000002</v>
      </c>
      <c r="BL78" s="320">
        <f t="shared" si="42"/>
        <v>0.52100000000000002</v>
      </c>
      <c r="BM78" s="320">
        <f t="shared" si="43"/>
        <v>0.48599999999999999</v>
      </c>
      <c r="BN78" s="320">
        <f t="shared" si="44"/>
        <v>0.51200000000000001</v>
      </c>
      <c r="BO78" s="320">
        <f t="shared" si="45"/>
        <v>0.52900000000000003</v>
      </c>
      <c r="BP78" s="320">
        <f t="shared" si="46"/>
        <v>0.52700000000000002</v>
      </c>
      <c r="BQ78" s="320">
        <f t="shared" si="47"/>
        <v>0.51200000000000001</v>
      </c>
      <c r="BR78" s="321">
        <f t="shared" si="48"/>
        <v>0.51200000000000001</v>
      </c>
      <c r="BS78" s="290"/>
    </row>
    <row r="79" spans="1:71" x14ac:dyDescent="0.25">
      <c r="A79" s="290"/>
      <c r="B79" s="692"/>
      <c r="C79" s="328">
        <v>0.6</v>
      </c>
      <c r="D79" s="322">
        <v>0.57499999999999996</v>
      </c>
      <c r="E79" s="320">
        <v>0.54300000000000004</v>
      </c>
      <c r="F79" s="320">
        <v>0.51900000000000002</v>
      </c>
      <c r="G79" s="320">
        <v>0.52600000000000002</v>
      </c>
      <c r="H79" s="320">
        <v>0.52</v>
      </c>
      <c r="I79" s="320">
        <v>0.495</v>
      </c>
      <c r="J79" s="320">
        <v>0.46600000000000003</v>
      </c>
      <c r="K79" s="320">
        <v>0.55700000000000005</v>
      </c>
      <c r="L79" s="320">
        <v>0.79700000000000004</v>
      </c>
      <c r="M79" s="320">
        <f t="shared" si="49"/>
        <v>0.55700000000000005</v>
      </c>
      <c r="N79" s="320">
        <f t="shared" si="50"/>
        <v>0.46600000000000003</v>
      </c>
      <c r="O79" s="320">
        <f t="shared" si="51"/>
        <v>0.495</v>
      </c>
      <c r="P79" s="320">
        <f t="shared" si="52"/>
        <v>0.52</v>
      </c>
      <c r="Q79" s="320">
        <f t="shared" si="53"/>
        <v>0.52600000000000002</v>
      </c>
      <c r="R79" s="320">
        <f t="shared" si="54"/>
        <v>0.51900000000000002</v>
      </c>
      <c r="S79" s="321">
        <f t="shared" si="55"/>
        <v>0.54300000000000004</v>
      </c>
      <c r="T79" s="290"/>
      <c r="U79" s="322">
        <v>0.48399999999999999</v>
      </c>
      <c r="V79" s="320">
        <v>0.502</v>
      </c>
      <c r="W79" s="320">
        <v>0.502</v>
      </c>
      <c r="X79" s="320">
        <v>0.51700000000000002</v>
      </c>
      <c r="Y79" s="320">
        <v>0.51700000000000002</v>
      </c>
      <c r="Z79" s="320">
        <v>0.497</v>
      </c>
      <c r="AA79" s="320">
        <v>0.48699999999999999</v>
      </c>
      <c r="AB79" s="320">
        <v>0.65</v>
      </c>
      <c r="AC79" s="320">
        <v>0.92100000000000004</v>
      </c>
      <c r="AD79" s="320">
        <f t="shared" si="28"/>
        <v>0.65</v>
      </c>
      <c r="AE79" s="320">
        <f t="shared" si="29"/>
        <v>0.48699999999999999</v>
      </c>
      <c r="AF79" s="320">
        <f t="shared" si="30"/>
        <v>0.497</v>
      </c>
      <c r="AG79" s="320">
        <f t="shared" si="31"/>
        <v>0.51700000000000002</v>
      </c>
      <c r="AH79" s="320">
        <f t="shared" si="32"/>
        <v>0.51700000000000002</v>
      </c>
      <c r="AI79" s="320">
        <f t="shared" si="33"/>
        <v>0.502</v>
      </c>
      <c r="AJ79" s="321">
        <f t="shared" si="34"/>
        <v>0.502</v>
      </c>
      <c r="AK79" s="290"/>
      <c r="AL79" s="322">
        <v>0.432</v>
      </c>
      <c r="AM79" s="320">
        <v>0.46899999999999997</v>
      </c>
      <c r="AN79" s="320">
        <v>0.48699999999999999</v>
      </c>
      <c r="AO79" s="320">
        <v>0.50600000000000001</v>
      </c>
      <c r="AP79" s="320">
        <v>0.51</v>
      </c>
      <c r="AQ79" s="320">
        <v>0.49299999999999999</v>
      </c>
      <c r="AR79" s="320">
        <v>0.49399999999999999</v>
      </c>
      <c r="AS79" s="320">
        <v>0.68799999999999994</v>
      </c>
      <c r="AT79" s="320">
        <v>0.98399999999999999</v>
      </c>
      <c r="AU79" s="320">
        <f t="shared" si="35"/>
        <v>0.68799999999999994</v>
      </c>
      <c r="AV79" s="320">
        <f t="shared" si="36"/>
        <v>0.49399999999999999</v>
      </c>
      <c r="AW79" s="320">
        <f t="shared" si="37"/>
        <v>0.49299999999999999</v>
      </c>
      <c r="AX79" s="320">
        <f t="shared" si="38"/>
        <v>0.51</v>
      </c>
      <c r="AY79" s="320">
        <f t="shared" si="39"/>
        <v>0.50600000000000001</v>
      </c>
      <c r="AZ79" s="320">
        <f t="shared" si="40"/>
        <v>0.48699999999999999</v>
      </c>
      <c r="BA79" s="321">
        <f t="shared" si="41"/>
        <v>0.46899999999999997</v>
      </c>
      <c r="BB79" s="290"/>
      <c r="BC79" s="322">
        <v>0.52300000000000002</v>
      </c>
      <c r="BD79" s="320">
        <v>0.497</v>
      </c>
      <c r="BE79" s="320">
        <v>0.48699999999999999</v>
      </c>
      <c r="BF79" s="320">
        <v>0.501</v>
      </c>
      <c r="BG79" s="320">
        <v>0.504</v>
      </c>
      <c r="BH79" s="320">
        <v>0.48499999999999999</v>
      </c>
      <c r="BI79" s="320">
        <v>0.46500000000000002</v>
      </c>
      <c r="BJ79" s="320">
        <v>0.51200000000000001</v>
      </c>
      <c r="BK79" s="320">
        <v>0.64400000000000002</v>
      </c>
      <c r="BL79" s="320">
        <f t="shared" si="42"/>
        <v>0.51200000000000001</v>
      </c>
      <c r="BM79" s="320">
        <f t="shared" si="43"/>
        <v>0.46500000000000002</v>
      </c>
      <c r="BN79" s="320">
        <f t="shared" si="44"/>
        <v>0.48499999999999999</v>
      </c>
      <c r="BO79" s="320">
        <f t="shared" si="45"/>
        <v>0.504</v>
      </c>
      <c r="BP79" s="320">
        <f t="shared" si="46"/>
        <v>0.501</v>
      </c>
      <c r="BQ79" s="320">
        <f t="shared" si="47"/>
        <v>0.48699999999999999</v>
      </c>
      <c r="BR79" s="321">
        <f t="shared" si="48"/>
        <v>0.497</v>
      </c>
      <c r="BS79" s="290"/>
    </row>
    <row r="80" spans="1:71" x14ac:dyDescent="0.25">
      <c r="A80" s="290"/>
      <c r="B80" s="692"/>
      <c r="C80" s="328">
        <v>0.65</v>
      </c>
      <c r="D80" s="322">
        <v>0.56699999999999995</v>
      </c>
      <c r="E80" s="320">
        <v>0.52700000000000002</v>
      </c>
      <c r="F80" s="320">
        <v>0.5</v>
      </c>
      <c r="G80" s="320">
        <v>0.499</v>
      </c>
      <c r="H80" s="320">
        <v>0.49399999999999999</v>
      </c>
      <c r="I80" s="320">
        <v>0.47099999999999997</v>
      </c>
      <c r="J80" s="320">
        <v>0.45</v>
      </c>
      <c r="K80" s="320">
        <v>0.55400000000000005</v>
      </c>
      <c r="L80" s="320">
        <v>0.79700000000000004</v>
      </c>
      <c r="M80" s="320">
        <f t="shared" si="49"/>
        <v>0.55400000000000005</v>
      </c>
      <c r="N80" s="320">
        <f t="shared" si="50"/>
        <v>0.45</v>
      </c>
      <c r="O80" s="320">
        <f t="shared" si="51"/>
        <v>0.47099999999999997</v>
      </c>
      <c r="P80" s="320">
        <f t="shared" si="52"/>
        <v>0.49399999999999999</v>
      </c>
      <c r="Q80" s="320">
        <f t="shared" si="53"/>
        <v>0.499</v>
      </c>
      <c r="R80" s="320">
        <f t="shared" si="54"/>
        <v>0.5</v>
      </c>
      <c r="S80" s="321">
        <f t="shared" si="55"/>
        <v>0.52700000000000002</v>
      </c>
      <c r="T80" s="290"/>
      <c r="U80" s="322">
        <v>0.47499999999999998</v>
      </c>
      <c r="V80" s="320">
        <v>0.48699999999999999</v>
      </c>
      <c r="W80" s="320">
        <v>0.47899999999999998</v>
      </c>
      <c r="X80" s="320">
        <v>0.49199999999999999</v>
      </c>
      <c r="Y80" s="320">
        <v>0.49199999999999999</v>
      </c>
      <c r="Z80" s="320">
        <v>0.47499999999999998</v>
      </c>
      <c r="AA80" s="320">
        <v>0.47299999999999998</v>
      </c>
      <c r="AB80" s="320">
        <v>0.64700000000000002</v>
      </c>
      <c r="AC80" s="320">
        <v>0.92100000000000004</v>
      </c>
      <c r="AD80" s="320">
        <f t="shared" si="28"/>
        <v>0.64700000000000002</v>
      </c>
      <c r="AE80" s="320">
        <f t="shared" si="29"/>
        <v>0.47299999999999998</v>
      </c>
      <c r="AF80" s="320">
        <f t="shared" si="30"/>
        <v>0.47499999999999998</v>
      </c>
      <c r="AG80" s="320">
        <f t="shared" si="31"/>
        <v>0.49199999999999999</v>
      </c>
      <c r="AH80" s="320">
        <f t="shared" si="32"/>
        <v>0.49199999999999999</v>
      </c>
      <c r="AI80" s="320">
        <f t="shared" si="33"/>
        <v>0.47899999999999998</v>
      </c>
      <c r="AJ80" s="321">
        <f t="shared" si="34"/>
        <v>0.48699999999999999</v>
      </c>
      <c r="AK80" s="290"/>
      <c r="AL80" s="322">
        <v>0.42399999999999999</v>
      </c>
      <c r="AM80" s="320">
        <v>0.45300000000000001</v>
      </c>
      <c r="AN80" s="320">
        <v>0.46400000000000002</v>
      </c>
      <c r="AO80" s="320">
        <v>0.48099999999999998</v>
      </c>
      <c r="AP80" s="320">
        <v>0.48499999999999999</v>
      </c>
      <c r="AQ80" s="320">
        <v>0.47099999999999997</v>
      </c>
      <c r="AR80" s="320">
        <v>0.47899999999999998</v>
      </c>
      <c r="AS80" s="320">
        <v>0.68500000000000005</v>
      </c>
      <c r="AT80" s="320">
        <v>0.98399999999999999</v>
      </c>
      <c r="AU80" s="320">
        <f t="shared" si="35"/>
        <v>0.68500000000000005</v>
      </c>
      <c r="AV80" s="320">
        <f t="shared" si="36"/>
        <v>0.47899999999999998</v>
      </c>
      <c r="AW80" s="320">
        <f t="shared" si="37"/>
        <v>0.47099999999999997</v>
      </c>
      <c r="AX80" s="320">
        <f t="shared" si="38"/>
        <v>0.48499999999999999</v>
      </c>
      <c r="AY80" s="320">
        <f t="shared" si="39"/>
        <v>0.48099999999999998</v>
      </c>
      <c r="AZ80" s="320">
        <f t="shared" si="40"/>
        <v>0.46400000000000002</v>
      </c>
      <c r="BA80" s="321">
        <f t="shared" si="41"/>
        <v>0.45300000000000001</v>
      </c>
      <c r="BB80" s="290"/>
      <c r="BC80" s="322">
        <v>0.51800000000000002</v>
      </c>
      <c r="BD80" s="320">
        <v>0.48299999999999998</v>
      </c>
      <c r="BE80" s="320">
        <v>0.46500000000000002</v>
      </c>
      <c r="BF80" s="320">
        <v>0.47499999999999998</v>
      </c>
      <c r="BG80" s="320">
        <v>0.47899999999999998</v>
      </c>
      <c r="BH80" s="320">
        <v>0.46100000000000002</v>
      </c>
      <c r="BI80" s="320">
        <v>0.44500000000000001</v>
      </c>
      <c r="BJ80" s="320">
        <v>0.503</v>
      </c>
      <c r="BK80" s="320">
        <v>0.64400000000000002</v>
      </c>
      <c r="BL80" s="320">
        <f t="shared" si="42"/>
        <v>0.503</v>
      </c>
      <c r="BM80" s="320">
        <f t="shared" si="43"/>
        <v>0.44500000000000001</v>
      </c>
      <c r="BN80" s="320">
        <f t="shared" si="44"/>
        <v>0.46100000000000002</v>
      </c>
      <c r="BO80" s="320">
        <f t="shared" si="45"/>
        <v>0.47899999999999998</v>
      </c>
      <c r="BP80" s="320">
        <f t="shared" si="46"/>
        <v>0.47499999999999998</v>
      </c>
      <c r="BQ80" s="320">
        <f t="shared" si="47"/>
        <v>0.46500000000000002</v>
      </c>
      <c r="BR80" s="321">
        <f t="shared" si="48"/>
        <v>0.48299999999999998</v>
      </c>
      <c r="BS80" s="290"/>
    </row>
    <row r="81" spans="1:71" x14ac:dyDescent="0.25">
      <c r="A81" s="290"/>
      <c r="B81" s="692"/>
      <c r="C81" s="328">
        <v>0.7</v>
      </c>
      <c r="D81" s="322">
        <v>0.56399999999999995</v>
      </c>
      <c r="E81" s="320">
        <v>0.51300000000000001</v>
      </c>
      <c r="F81" s="320">
        <v>0.48299999999999998</v>
      </c>
      <c r="G81" s="320">
        <v>0.47399999999999998</v>
      </c>
      <c r="H81" s="320">
        <v>0.46899999999999997</v>
      </c>
      <c r="I81" s="320">
        <v>0.45100000000000001</v>
      </c>
      <c r="J81" s="320">
        <v>0.439</v>
      </c>
      <c r="K81" s="320">
        <v>0.55300000000000005</v>
      </c>
      <c r="L81" s="320">
        <v>0.79700000000000004</v>
      </c>
      <c r="M81" s="320">
        <f t="shared" si="49"/>
        <v>0.55300000000000005</v>
      </c>
      <c r="N81" s="320">
        <f t="shared" si="50"/>
        <v>0.439</v>
      </c>
      <c r="O81" s="320">
        <f t="shared" si="51"/>
        <v>0.45100000000000001</v>
      </c>
      <c r="P81" s="320">
        <f t="shared" si="52"/>
        <v>0.46899999999999997</v>
      </c>
      <c r="Q81" s="320">
        <f t="shared" si="53"/>
        <v>0.47399999999999998</v>
      </c>
      <c r="R81" s="320">
        <f t="shared" si="54"/>
        <v>0.48299999999999998</v>
      </c>
      <c r="S81" s="321">
        <f t="shared" si="55"/>
        <v>0.51300000000000001</v>
      </c>
      <c r="T81" s="290"/>
      <c r="U81" s="322">
        <v>0.46800000000000003</v>
      </c>
      <c r="V81" s="320">
        <v>0.47299999999999998</v>
      </c>
      <c r="W81" s="320">
        <v>0.46200000000000002</v>
      </c>
      <c r="X81" s="320">
        <v>0.46700000000000003</v>
      </c>
      <c r="Y81" s="320">
        <v>0.46700000000000003</v>
      </c>
      <c r="Z81" s="320">
        <v>0.45600000000000002</v>
      </c>
      <c r="AA81" s="320">
        <v>0.46200000000000002</v>
      </c>
      <c r="AB81" s="320">
        <v>0.64700000000000002</v>
      </c>
      <c r="AC81" s="320">
        <v>0.92100000000000004</v>
      </c>
      <c r="AD81" s="320">
        <f t="shared" si="28"/>
        <v>0.64700000000000002</v>
      </c>
      <c r="AE81" s="320">
        <f t="shared" si="29"/>
        <v>0.46200000000000002</v>
      </c>
      <c r="AF81" s="320">
        <f t="shared" si="30"/>
        <v>0.45600000000000002</v>
      </c>
      <c r="AG81" s="320">
        <f t="shared" si="31"/>
        <v>0.46700000000000003</v>
      </c>
      <c r="AH81" s="320">
        <f t="shared" si="32"/>
        <v>0.46700000000000003</v>
      </c>
      <c r="AI81" s="320">
        <f t="shared" si="33"/>
        <v>0.46200000000000002</v>
      </c>
      <c r="AJ81" s="321">
        <f t="shared" si="34"/>
        <v>0.47299999999999998</v>
      </c>
      <c r="AK81" s="290"/>
      <c r="AL81" s="322">
        <v>0.41699999999999998</v>
      </c>
      <c r="AM81" s="320">
        <v>0.441</v>
      </c>
      <c r="AN81" s="320">
        <v>0.443</v>
      </c>
      <c r="AO81" s="320">
        <v>0.45600000000000002</v>
      </c>
      <c r="AP81" s="320">
        <v>0.45900000000000002</v>
      </c>
      <c r="AQ81" s="320">
        <v>0.45100000000000001</v>
      </c>
      <c r="AR81" s="320">
        <v>0.46800000000000003</v>
      </c>
      <c r="AS81" s="320">
        <v>0.68500000000000005</v>
      </c>
      <c r="AT81" s="320">
        <v>0.98399999999999999</v>
      </c>
      <c r="AU81" s="320">
        <f t="shared" si="35"/>
        <v>0.68500000000000005</v>
      </c>
      <c r="AV81" s="320">
        <f t="shared" si="36"/>
        <v>0.46800000000000003</v>
      </c>
      <c r="AW81" s="320">
        <f t="shared" si="37"/>
        <v>0.45100000000000001</v>
      </c>
      <c r="AX81" s="320">
        <f t="shared" si="38"/>
        <v>0.45900000000000002</v>
      </c>
      <c r="AY81" s="320">
        <f t="shared" si="39"/>
        <v>0.45600000000000002</v>
      </c>
      <c r="AZ81" s="320">
        <f t="shared" si="40"/>
        <v>0.443</v>
      </c>
      <c r="BA81" s="321">
        <f t="shared" si="41"/>
        <v>0.441</v>
      </c>
      <c r="BB81" s="290"/>
      <c r="BC81" s="322">
        <v>0.51300000000000001</v>
      </c>
      <c r="BD81" s="320">
        <v>0.47099999999999997</v>
      </c>
      <c r="BE81" s="320">
        <v>0.44600000000000001</v>
      </c>
      <c r="BF81" s="320">
        <v>0.44900000000000001</v>
      </c>
      <c r="BG81" s="320">
        <v>0.45300000000000001</v>
      </c>
      <c r="BH81" s="320">
        <v>0.439</v>
      </c>
      <c r="BI81" s="320">
        <v>0.42799999999999999</v>
      </c>
      <c r="BJ81" s="320">
        <v>0.496</v>
      </c>
      <c r="BK81" s="320">
        <v>0.64400000000000002</v>
      </c>
      <c r="BL81" s="320">
        <f t="shared" si="42"/>
        <v>0.496</v>
      </c>
      <c r="BM81" s="320">
        <f t="shared" si="43"/>
        <v>0.42799999999999999</v>
      </c>
      <c r="BN81" s="320">
        <f t="shared" si="44"/>
        <v>0.439</v>
      </c>
      <c r="BO81" s="320">
        <f t="shared" si="45"/>
        <v>0.45300000000000001</v>
      </c>
      <c r="BP81" s="320">
        <f t="shared" si="46"/>
        <v>0.44900000000000001</v>
      </c>
      <c r="BQ81" s="320">
        <f t="shared" si="47"/>
        <v>0.44600000000000001</v>
      </c>
      <c r="BR81" s="321">
        <f t="shared" si="48"/>
        <v>0.47099999999999997</v>
      </c>
      <c r="BS81" s="290"/>
    </row>
    <row r="82" spans="1:71" x14ac:dyDescent="0.25">
      <c r="A82" s="290"/>
      <c r="B82" s="692"/>
      <c r="C82" s="328">
        <v>0.75</v>
      </c>
      <c r="D82" s="322">
        <v>0.56100000000000005</v>
      </c>
      <c r="E82" s="320">
        <v>0.504</v>
      </c>
      <c r="F82" s="320">
        <v>0.46600000000000003</v>
      </c>
      <c r="G82" s="320">
        <v>0.45800000000000002</v>
      </c>
      <c r="H82" s="320">
        <v>0.44900000000000001</v>
      </c>
      <c r="I82" s="320">
        <v>0.434</v>
      </c>
      <c r="J82" s="320">
        <v>0.42799999999999999</v>
      </c>
      <c r="K82" s="320">
        <v>0.55300000000000005</v>
      </c>
      <c r="L82" s="320">
        <v>0.79700000000000004</v>
      </c>
      <c r="M82" s="320">
        <f t="shared" si="49"/>
        <v>0.55300000000000005</v>
      </c>
      <c r="N82" s="320">
        <f t="shared" si="50"/>
        <v>0.42799999999999999</v>
      </c>
      <c r="O82" s="320">
        <f t="shared" si="51"/>
        <v>0.434</v>
      </c>
      <c r="P82" s="320">
        <f t="shared" si="52"/>
        <v>0.44900000000000001</v>
      </c>
      <c r="Q82" s="320">
        <f t="shared" si="53"/>
        <v>0.45800000000000002</v>
      </c>
      <c r="R82" s="320">
        <f t="shared" si="54"/>
        <v>0.46600000000000003</v>
      </c>
      <c r="S82" s="321">
        <f t="shared" si="55"/>
        <v>0.504</v>
      </c>
      <c r="T82" s="290"/>
      <c r="U82" s="322">
        <v>0.46300000000000002</v>
      </c>
      <c r="V82" s="320">
        <v>0.46</v>
      </c>
      <c r="W82" s="320">
        <v>0.44700000000000001</v>
      </c>
      <c r="X82" s="320">
        <v>0.44600000000000001</v>
      </c>
      <c r="Y82" s="320">
        <v>0.44600000000000001</v>
      </c>
      <c r="Z82" s="320">
        <v>0.44</v>
      </c>
      <c r="AA82" s="320">
        <v>0.45200000000000001</v>
      </c>
      <c r="AB82" s="320">
        <v>0.64700000000000002</v>
      </c>
      <c r="AC82" s="320">
        <v>0.92100000000000004</v>
      </c>
      <c r="AD82" s="320">
        <f t="shared" si="28"/>
        <v>0.64700000000000002</v>
      </c>
      <c r="AE82" s="320">
        <f t="shared" si="29"/>
        <v>0.45200000000000001</v>
      </c>
      <c r="AF82" s="320">
        <f t="shared" si="30"/>
        <v>0.44</v>
      </c>
      <c r="AG82" s="320">
        <f t="shared" si="31"/>
        <v>0.44600000000000001</v>
      </c>
      <c r="AH82" s="320">
        <f t="shared" si="32"/>
        <v>0.44600000000000001</v>
      </c>
      <c r="AI82" s="320">
        <f t="shared" si="33"/>
        <v>0.44700000000000001</v>
      </c>
      <c r="AJ82" s="321">
        <f t="shared" si="34"/>
        <v>0.46</v>
      </c>
      <c r="AK82" s="290"/>
      <c r="AL82" s="322">
        <v>0.41099999999999998</v>
      </c>
      <c r="AM82" s="320">
        <v>0.42799999999999999</v>
      </c>
      <c r="AN82" s="320">
        <v>0.42799999999999999</v>
      </c>
      <c r="AO82" s="320">
        <v>0.433</v>
      </c>
      <c r="AP82" s="320">
        <v>0.437</v>
      </c>
      <c r="AQ82" s="320">
        <v>0.436</v>
      </c>
      <c r="AR82" s="320">
        <v>0.45800000000000002</v>
      </c>
      <c r="AS82" s="320">
        <v>0.68500000000000005</v>
      </c>
      <c r="AT82" s="320">
        <v>0.98399999999999999</v>
      </c>
      <c r="AU82" s="320">
        <f t="shared" si="35"/>
        <v>0.68500000000000005</v>
      </c>
      <c r="AV82" s="320">
        <f t="shared" si="36"/>
        <v>0.45800000000000002</v>
      </c>
      <c r="AW82" s="320">
        <f t="shared" si="37"/>
        <v>0.436</v>
      </c>
      <c r="AX82" s="320">
        <f t="shared" si="38"/>
        <v>0.437</v>
      </c>
      <c r="AY82" s="320">
        <f t="shared" si="39"/>
        <v>0.433</v>
      </c>
      <c r="AZ82" s="320">
        <f t="shared" si="40"/>
        <v>0.42799999999999999</v>
      </c>
      <c r="BA82" s="321">
        <f t="shared" si="41"/>
        <v>0.42799999999999999</v>
      </c>
      <c r="BB82" s="290"/>
      <c r="BC82" s="322">
        <v>0.50900000000000001</v>
      </c>
      <c r="BD82" s="320">
        <v>0.46</v>
      </c>
      <c r="BE82" s="320">
        <v>0.43</v>
      </c>
      <c r="BF82" s="320">
        <v>0.42799999999999999</v>
      </c>
      <c r="BG82" s="320">
        <v>0.42899999999999999</v>
      </c>
      <c r="BH82" s="320">
        <v>0.42</v>
      </c>
      <c r="BI82" s="320">
        <v>0.41499999999999998</v>
      </c>
      <c r="BJ82" s="320">
        <v>0.49399999999999999</v>
      </c>
      <c r="BK82" s="320">
        <v>0.64400000000000002</v>
      </c>
      <c r="BL82" s="320">
        <f t="shared" si="42"/>
        <v>0.49399999999999999</v>
      </c>
      <c r="BM82" s="320">
        <f t="shared" si="43"/>
        <v>0.41499999999999998</v>
      </c>
      <c r="BN82" s="320">
        <f t="shared" si="44"/>
        <v>0.42</v>
      </c>
      <c r="BO82" s="320">
        <f t="shared" si="45"/>
        <v>0.42899999999999999</v>
      </c>
      <c r="BP82" s="320">
        <f t="shared" si="46"/>
        <v>0.42799999999999999</v>
      </c>
      <c r="BQ82" s="320">
        <f t="shared" si="47"/>
        <v>0.43</v>
      </c>
      <c r="BR82" s="321">
        <f t="shared" si="48"/>
        <v>0.46</v>
      </c>
      <c r="BS82" s="290"/>
    </row>
    <row r="83" spans="1:71" x14ac:dyDescent="0.25">
      <c r="A83" s="290"/>
      <c r="B83" s="692"/>
      <c r="C83" s="328">
        <v>0.8</v>
      </c>
      <c r="D83" s="322">
        <v>0.55900000000000005</v>
      </c>
      <c r="E83" s="320">
        <v>0.495</v>
      </c>
      <c r="F83" s="320">
        <v>0.44900000000000001</v>
      </c>
      <c r="G83" s="320">
        <v>0.442</v>
      </c>
      <c r="H83" s="320">
        <v>0.433</v>
      </c>
      <c r="I83" s="320">
        <v>0.41799999999999998</v>
      </c>
      <c r="J83" s="320">
        <v>0.41799999999999998</v>
      </c>
      <c r="K83" s="320">
        <v>0.55300000000000005</v>
      </c>
      <c r="L83" s="320">
        <v>0.79700000000000004</v>
      </c>
      <c r="M83" s="320">
        <f t="shared" si="49"/>
        <v>0.55300000000000005</v>
      </c>
      <c r="N83" s="320">
        <f t="shared" si="50"/>
        <v>0.41799999999999998</v>
      </c>
      <c r="O83" s="320">
        <f t="shared" si="51"/>
        <v>0.41799999999999998</v>
      </c>
      <c r="P83" s="320">
        <f t="shared" si="52"/>
        <v>0.433</v>
      </c>
      <c r="Q83" s="320">
        <f t="shared" si="53"/>
        <v>0.442</v>
      </c>
      <c r="R83" s="320">
        <f t="shared" si="54"/>
        <v>0.44900000000000001</v>
      </c>
      <c r="S83" s="321">
        <f t="shared" si="55"/>
        <v>0.495</v>
      </c>
      <c r="T83" s="290"/>
      <c r="U83" s="322">
        <v>0.46100000000000002</v>
      </c>
      <c r="V83" s="320">
        <v>0.45200000000000001</v>
      </c>
      <c r="W83" s="320">
        <v>0.43099999999999999</v>
      </c>
      <c r="X83" s="320">
        <v>0.432</v>
      </c>
      <c r="Y83" s="320">
        <v>0.43099999999999999</v>
      </c>
      <c r="Z83" s="320">
        <v>0.42399999999999999</v>
      </c>
      <c r="AA83" s="320">
        <v>0.441</v>
      </c>
      <c r="AB83" s="320">
        <v>0.64700000000000002</v>
      </c>
      <c r="AC83" s="320">
        <v>0.92100000000000004</v>
      </c>
      <c r="AD83" s="320">
        <f t="shared" si="28"/>
        <v>0.64700000000000002</v>
      </c>
      <c r="AE83" s="320">
        <f t="shared" si="29"/>
        <v>0.441</v>
      </c>
      <c r="AF83" s="320">
        <f t="shared" si="30"/>
        <v>0.42399999999999999</v>
      </c>
      <c r="AG83" s="320">
        <f t="shared" si="31"/>
        <v>0.43099999999999999</v>
      </c>
      <c r="AH83" s="320">
        <f t="shared" si="32"/>
        <v>0.432</v>
      </c>
      <c r="AI83" s="320">
        <f t="shared" si="33"/>
        <v>0.43099999999999999</v>
      </c>
      <c r="AJ83" s="321">
        <f t="shared" si="34"/>
        <v>0.45200000000000001</v>
      </c>
      <c r="AK83" s="290"/>
      <c r="AL83" s="322">
        <v>0.40699999999999997</v>
      </c>
      <c r="AM83" s="320">
        <v>0.41699999999999998</v>
      </c>
      <c r="AN83" s="320">
        <v>0.41299999999999998</v>
      </c>
      <c r="AO83" s="320">
        <v>0.41799999999999998</v>
      </c>
      <c r="AP83" s="320">
        <v>0.42199999999999999</v>
      </c>
      <c r="AQ83" s="320">
        <v>0.42</v>
      </c>
      <c r="AR83" s="320">
        <v>0.44700000000000001</v>
      </c>
      <c r="AS83" s="320">
        <v>0.68500000000000005</v>
      </c>
      <c r="AT83" s="320">
        <v>0.98399999999999999</v>
      </c>
      <c r="AU83" s="320">
        <f t="shared" si="35"/>
        <v>0.68500000000000005</v>
      </c>
      <c r="AV83" s="320">
        <f t="shared" si="36"/>
        <v>0.44700000000000001</v>
      </c>
      <c r="AW83" s="320">
        <f t="shared" si="37"/>
        <v>0.42</v>
      </c>
      <c r="AX83" s="320">
        <f t="shared" si="38"/>
        <v>0.42199999999999999</v>
      </c>
      <c r="AY83" s="320">
        <f t="shared" si="39"/>
        <v>0.41799999999999998</v>
      </c>
      <c r="AZ83" s="320">
        <f t="shared" si="40"/>
        <v>0.41299999999999998</v>
      </c>
      <c r="BA83" s="321">
        <f t="shared" si="41"/>
        <v>0.41699999999999998</v>
      </c>
      <c r="BB83" s="290"/>
      <c r="BC83" s="322">
        <v>0.50800000000000001</v>
      </c>
      <c r="BD83" s="320">
        <v>0.45</v>
      </c>
      <c r="BE83" s="320">
        <v>0.41499999999999998</v>
      </c>
      <c r="BF83" s="320">
        <v>0.41299999999999998</v>
      </c>
      <c r="BG83" s="320">
        <v>0.41099999999999998</v>
      </c>
      <c r="BH83" s="320">
        <v>0.40300000000000002</v>
      </c>
      <c r="BI83" s="320">
        <v>0.40300000000000002</v>
      </c>
      <c r="BJ83" s="320">
        <v>0.49099999999999999</v>
      </c>
      <c r="BK83" s="320">
        <v>0.64400000000000002</v>
      </c>
      <c r="BL83" s="320">
        <f t="shared" si="42"/>
        <v>0.49099999999999999</v>
      </c>
      <c r="BM83" s="320">
        <f t="shared" si="43"/>
        <v>0.40300000000000002</v>
      </c>
      <c r="BN83" s="320">
        <f t="shared" si="44"/>
        <v>0.40300000000000002</v>
      </c>
      <c r="BO83" s="320">
        <f t="shared" si="45"/>
        <v>0.41099999999999998</v>
      </c>
      <c r="BP83" s="320">
        <f t="shared" si="46"/>
        <v>0.41299999999999998</v>
      </c>
      <c r="BQ83" s="320">
        <f t="shared" si="47"/>
        <v>0.41499999999999998</v>
      </c>
      <c r="BR83" s="321">
        <f t="shared" si="48"/>
        <v>0.45</v>
      </c>
      <c r="BS83" s="290"/>
    </row>
    <row r="84" spans="1:71" x14ac:dyDescent="0.25">
      <c r="A84" s="290"/>
      <c r="B84" s="692"/>
      <c r="C84" s="328">
        <v>0.85</v>
      </c>
      <c r="D84" s="322">
        <v>0.55600000000000005</v>
      </c>
      <c r="E84" s="320">
        <v>0.48699999999999999</v>
      </c>
      <c r="F84" s="320">
        <v>0.433</v>
      </c>
      <c r="G84" s="320">
        <v>0.42699999999999999</v>
      </c>
      <c r="H84" s="320">
        <v>0.41799999999999998</v>
      </c>
      <c r="I84" s="320">
        <v>0.40300000000000002</v>
      </c>
      <c r="J84" s="320">
        <v>0.40799999999999997</v>
      </c>
      <c r="K84" s="320">
        <v>0.55200000000000005</v>
      </c>
      <c r="L84" s="320">
        <v>0.79700000000000004</v>
      </c>
      <c r="M84" s="320">
        <f t="shared" si="49"/>
        <v>0.55200000000000005</v>
      </c>
      <c r="N84" s="320">
        <f t="shared" si="50"/>
        <v>0.40799999999999997</v>
      </c>
      <c r="O84" s="320">
        <f t="shared" si="51"/>
        <v>0.40300000000000002</v>
      </c>
      <c r="P84" s="320">
        <f t="shared" si="52"/>
        <v>0.41799999999999998</v>
      </c>
      <c r="Q84" s="320">
        <f t="shared" si="53"/>
        <v>0.42699999999999999</v>
      </c>
      <c r="R84" s="320">
        <f t="shared" si="54"/>
        <v>0.433</v>
      </c>
      <c r="S84" s="321">
        <f t="shared" si="55"/>
        <v>0.48699999999999999</v>
      </c>
      <c r="T84" s="290"/>
      <c r="U84" s="322">
        <v>0.46</v>
      </c>
      <c r="V84" s="320">
        <v>0.44500000000000001</v>
      </c>
      <c r="W84" s="320">
        <v>0.41599999999999998</v>
      </c>
      <c r="X84" s="320">
        <v>0.41699999999999998</v>
      </c>
      <c r="Y84" s="320">
        <v>0.41599999999999998</v>
      </c>
      <c r="Z84" s="320">
        <v>0.40899999999999997</v>
      </c>
      <c r="AA84" s="320">
        <v>0.434</v>
      </c>
      <c r="AB84" s="320">
        <v>0.64700000000000002</v>
      </c>
      <c r="AC84" s="320">
        <v>0.92100000000000004</v>
      </c>
      <c r="AD84" s="320">
        <f t="shared" si="28"/>
        <v>0.64700000000000002</v>
      </c>
      <c r="AE84" s="320">
        <f t="shared" si="29"/>
        <v>0.434</v>
      </c>
      <c r="AF84" s="320">
        <f t="shared" si="30"/>
        <v>0.40899999999999997</v>
      </c>
      <c r="AG84" s="320">
        <f t="shared" si="31"/>
        <v>0.41599999999999998</v>
      </c>
      <c r="AH84" s="320">
        <f t="shared" si="32"/>
        <v>0.41699999999999998</v>
      </c>
      <c r="AI84" s="320">
        <f t="shared" si="33"/>
        <v>0.41599999999999998</v>
      </c>
      <c r="AJ84" s="321">
        <f t="shared" si="34"/>
        <v>0.44500000000000001</v>
      </c>
      <c r="AK84" s="290"/>
      <c r="AL84" s="322">
        <v>0.40600000000000003</v>
      </c>
      <c r="AM84" s="320">
        <v>0.41</v>
      </c>
      <c r="AN84" s="320">
        <v>0.39900000000000002</v>
      </c>
      <c r="AO84" s="320">
        <v>0.40400000000000003</v>
      </c>
      <c r="AP84" s="320">
        <v>0.40799999999999997</v>
      </c>
      <c r="AQ84" s="320">
        <v>0.40500000000000003</v>
      </c>
      <c r="AR84" s="320">
        <v>0.44</v>
      </c>
      <c r="AS84" s="320">
        <v>0.68500000000000005</v>
      </c>
      <c r="AT84" s="320">
        <v>0.98399999999999999</v>
      </c>
      <c r="AU84" s="320">
        <f t="shared" si="35"/>
        <v>0.68500000000000005</v>
      </c>
      <c r="AV84" s="320">
        <f t="shared" si="36"/>
        <v>0.44</v>
      </c>
      <c r="AW84" s="320">
        <f t="shared" si="37"/>
        <v>0.40500000000000003</v>
      </c>
      <c r="AX84" s="320">
        <f t="shared" si="38"/>
        <v>0.40799999999999997</v>
      </c>
      <c r="AY84" s="320">
        <f t="shared" si="39"/>
        <v>0.40400000000000003</v>
      </c>
      <c r="AZ84" s="320">
        <f t="shared" si="40"/>
        <v>0.39900000000000002</v>
      </c>
      <c r="BA84" s="321">
        <f t="shared" si="41"/>
        <v>0.41</v>
      </c>
      <c r="BB84" s="290"/>
      <c r="BC84" s="322">
        <v>0.50700000000000001</v>
      </c>
      <c r="BD84" s="320">
        <v>0.44400000000000001</v>
      </c>
      <c r="BE84" s="320">
        <v>0.4</v>
      </c>
      <c r="BF84" s="320">
        <v>0.39900000000000002</v>
      </c>
      <c r="BG84" s="320">
        <v>0.39700000000000002</v>
      </c>
      <c r="BH84" s="320">
        <v>0.38800000000000001</v>
      </c>
      <c r="BI84" s="320">
        <v>0.39400000000000002</v>
      </c>
      <c r="BJ84" s="320">
        <v>0.48899999999999999</v>
      </c>
      <c r="BK84" s="320">
        <v>0.64400000000000002</v>
      </c>
      <c r="BL84" s="320">
        <f t="shared" si="42"/>
        <v>0.48899999999999999</v>
      </c>
      <c r="BM84" s="320">
        <f t="shared" si="43"/>
        <v>0.39400000000000002</v>
      </c>
      <c r="BN84" s="320">
        <f t="shared" si="44"/>
        <v>0.38800000000000001</v>
      </c>
      <c r="BO84" s="320">
        <f t="shared" si="45"/>
        <v>0.39700000000000002</v>
      </c>
      <c r="BP84" s="320">
        <f t="shared" si="46"/>
        <v>0.39900000000000002</v>
      </c>
      <c r="BQ84" s="320">
        <f t="shared" si="47"/>
        <v>0.4</v>
      </c>
      <c r="BR84" s="321">
        <f t="shared" si="48"/>
        <v>0.44400000000000001</v>
      </c>
      <c r="BS84" s="290"/>
    </row>
    <row r="85" spans="1:71" x14ac:dyDescent="0.25">
      <c r="A85" s="290"/>
      <c r="B85" s="692"/>
      <c r="C85" s="328">
        <v>0.9</v>
      </c>
      <c r="D85" s="322">
        <v>0.55300000000000005</v>
      </c>
      <c r="E85" s="320">
        <v>0.47799999999999998</v>
      </c>
      <c r="F85" s="320">
        <v>0.41799999999999998</v>
      </c>
      <c r="G85" s="320">
        <v>0.41099999999999998</v>
      </c>
      <c r="H85" s="320">
        <v>0.40300000000000002</v>
      </c>
      <c r="I85" s="320">
        <v>0.38900000000000001</v>
      </c>
      <c r="J85" s="320">
        <v>0.40300000000000002</v>
      </c>
      <c r="K85" s="320">
        <v>0.55200000000000005</v>
      </c>
      <c r="L85" s="320">
        <v>0.79700000000000004</v>
      </c>
      <c r="M85" s="320">
        <f t="shared" si="49"/>
        <v>0.55200000000000005</v>
      </c>
      <c r="N85" s="320">
        <f t="shared" si="50"/>
        <v>0.40300000000000002</v>
      </c>
      <c r="O85" s="320">
        <f t="shared" si="51"/>
        <v>0.38900000000000001</v>
      </c>
      <c r="P85" s="320">
        <f t="shared" si="52"/>
        <v>0.40300000000000002</v>
      </c>
      <c r="Q85" s="320">
        <f t="shared" si="53"/>
        <v>0.41099999999999998</v>
      </c>
      <c r="R85" s="320">
        <f t="shared" si="54"/>
        <v>0.41799999999999998</v>
      </c>
      <c r="S85" s="321">
        <f t="shared" si="55"/>
        <v>0.47799999999999998</v>
      </c>
      <c r="T85" s="290"/>
      <c r="U85" s="322">
        <v>0.45900000000000002</v>
      </c>
      <c r="V85" s="320">
        <v>0.438</v>
      </c>
      <c r="W85" s="320">
        <v>0.40100000000000002</v>
      </c>
      <c r="X85" s="320">
        <v>0.40300000000000002</v>
      </c>
      <c r="Y85" s="320">
        <v>0.40200000000000002</v>
      </c>
      <c r="Z85" s="320">
        <v>0.39500000000000002</v>
      </c>
      <c r="AA85" s="320">
        <v>0.42799999999999999</v>
      </c>
      <c r="AB85" s="320">
        <v>0.64700000000000002</v>
      </c>
      <c r="AC85" s="320">
        <v>0.92100000000000004</v>
      </c>
      <c r="AD85" s="320">
        <f t="shared" si="28"/>
        <v>0.64700000000000002</v>
      </c>
      <c r="AE85" s="320">
        <f t="shared" si="29"/>
        <v>0.42799999999999999</v>
      </c>
      <c r="AF85" s="320">
        <f t="shared" si="30"/>
        <v>0.39500000000000002</v>
      </c>
      <c r="AG85" s="320">
        <f t="shared" si="31"/>
        <v>0.40200000000000002</v>
      </c>
      <c r="AH85" s="320">
        <f t="shared" si="32"/>
        <v>0.40300000000000002</v>
      </c>
      <c r="AI85" s="320">
        <f t="shared" si="33"/>
        <v>0.40100000000000002</v>
      </c>
      <c r="AJ85" s="321">
        <f t="shared" si="34"/>
        <v>0.438</v>
      </c>
      <c r="AK85" s="290"/>
      <c r="AL85" s="322">
        <v>0.40500000000000003</v>
      </c>
      <c r="AM85" s="320">
        <v>0.40400000000000003</v>
      </c>
      <c r="AN85" s="320">
        <v>0.38400000000000001</v>
      </c>
      <c r="AO85" s="320">
        <v>0.39</v>
      </c>
      <c r="AP85" s="320">
        <v>0.39300000000000002</v>
      </c>
      <c r="AQ85" s="320">
        <v>0.39100000000000001</v>
      </c>
      <c r="AR85" s="320">
        <v>0.433</v>
      </c>
      <c r="AS85" s="320">
        <v>0.68400000000000005</v>
      </c>
      <c r="AT85" s="320">
        <v>0.98399999999999999</v>
      </c>
      <c r="AU85" s="320">
        <f t="shared" si="35"/>
        <v>0.68400000000000005</v>
      </c>
      <c r="AV85" s="320">
        <f t="shared" si="36"/>
        <v>0.433</v>
      </c>
      <c r="AW85" s="320">
        <f t="shared" si="37"/>
        <v>0.39100000000000001</v>
      </c>
      <c r="AX85" s="320">
        <f t="shared" si="38"/>
        <v>0.39300000000000002</v>
      </c>
      <c r="AY85" s="320">
        <f t="shared" si="39"/>
        <v>0.39</v>
      </c>
      <c r="AZ85" s="320">
        <f t="shared" si="40"/>
        <v>0.38400000000000001</v>
      </c>
      <c r="BA85" s="321">
        <f t="shared" si="41"/>
        <v>0.40400000000000003</v>
      </c>
      <c r="BB85" s="290"/>
      <c r="BC85" s="322">
        <v>0.50700000000000001</v>
      </c>
      <c r="BD85" s="320">
        <v>0.437</v>
      </c>
      <c r="BE85" s="320">
        <v>0.38700000000000001</v>
      </c>
      <c r="BF85" s="320">
        <v>0.38500000000000001</v>
      </c>
      <c r="BG85" s="320">
        <v>0.38300000000000001</v>
      </c>
      <c r="BH85" s="320">
        <v>0.374</v>
      </c>
      <c r="BI85" s="320">
        <v>0.38400000000000001</v>
      </c>
      <c r="BJ85" s="320">
        <v>0.48699999999999999</v>
      </c>
      <c r="BK85" s="320">
        <v>0.64400000000000002</v>
      </c>
      <c r="BL85" s="320">
        <f t="shared" si="42"/>
        <v>0.48699999999999999</v>
      </c>
      <c r="BM85" s="320">
        <f t="shared" si="43"/>
        <v>0.38400000000000001</v>
      </c>
      <c r="BN85" s="320">
        <f t="shared" si="44"/>
        <v>0.374</v>
      </c>
      <c r="BO85" s="320">
        <f t="shared" si="45"/>
        <v>0.38300000000000001</v>
      </c>
      <c r="BP85" s="320">
        <f t="shared" si="46"/>
        <v>0.38500000000000001</v>
      </c>
      <c r="BQ85" s="320">
        <f t="shared" si="47"/>
        <v>0.38700000000000001</v>
      </c>
      <c r="BR85" s="321">
        <f t="shared" si="48"/>
        <v>0.437</v>
      </c>
      <c r="BS85" s="290"/>
    </row>
    <row r="86" spans="1:71" x14ac:dyDescent="0.25">
      <c r="A86" s="290"/>
      <c r="B86" s="692"/>
      <c r="C86" s="328">
        <v>0.95</v>
      </c>
      <c r="D86" s="322">
        <v>0.55000000000000004</v>
      </c>
      <c r="E86" s="320">
        <v>0.47</v>
      </c>
      <c r="F86" s="320">
        <v>0.41</v>
      </c>
      <c r="G86" s="320">
        <v>0.39600000000000002</v>
      </c>
      <c r="H86" s="320">
        <v>0.38800000000000001</v>
      </c>
      <c r="I86" s="320">
        <v>0.38</v>
      </c>
      <c r="J86" s="320">
        <v>0.39800000000000002</v>
      </c>
      <c r="K86" s="320">
        <v>0.55200000000000005</v>
      </c>
      <c r="L86" s="320">
        <v>0.79700000000000004</v>
      </c>
      <c r="M86" s="320">
        <f t="shared" si="49"/>
        <v>0.55200000000000005</v>
      </c>
      <c r="N86" s="320">
        <f t="shared" si="50"/>
        <v>0.39800000000000002</v>
      </c>
      <c r="O86" s="320">
        <f t="shared" si="51"/>
        <v>0.38</v>
      </c>
      <c r="P86" s="320">
        <f t="shared" si="52"/>
        <v>0.38800000000000001</v>
      </c>
      <c r="Q86" s="320">
        <f t="shared" si="53"/>
        <v>0.39600000000000002</v>
      </c>
      <c r="R86" s="320">
        <f t="shared" si="54"/>
        <v>0.41</v>
      </c>
      <c r="S86" s="321">
        <f t="shared" si="55"/>
        <v>0.47</v>
      </c>
      <c r="T86" s="290"/>
      <c r="U86" s="322">
        <v>0.45700000000000002</v>
      </c>
      <c r="V86" s="320">
        <v>0.43099999999999999</v>
      </c>
      <c r="W86" s="320">
        <v>0.38800000000000001</v>
      </c>
      <c r="X86" s="320">
        <v>0.38800000000000001</v>
      </c>
      <c r="Y86" s="320">
        <v>0.38700000000000001</v>
      </c>
      <c r="Z86" s="320">
        <v>0.38600000000000001</v>
      </c>
      <c r="AA86" s="320">
        <v>0.42299999999999999</v>
      </c>
      <c r="AB86" s="320">
        <v>0.64700000000000002</v>
      </c>
      <c r="AC86" s="320">
        <v>0.92100000000000004</v>
      </c>
      <c r="AD86" s="320">
        <f t="shared" si="28"/>
        <v>0.64700000000000002</v>
      </c>
      <c r="AE86" s="320">
        <f t="shared" si="29"/>
        <v>0.42299999999999999</v>
      </c>
      <c r="AF86" s="320">
        <f t="shared" si="30"/>
        <v>0.38600000000000001</v>
      </c>
      <c r="AG86" s="320">
        <f t="shared" si="31"/>
        <v>0.38700000000000001</v>
      </c>
      <c r="AH86" s="320">
        <f t="shared" si="32"/>
        <v>0.38800000000000001</v>
      </c>
      <c r="AI86" s="320">
        <f t="shared" si="33"/>
        <v>0.38800000000000001</v>
      </c>
      <c r="AJ86" s="321">
        <f t="shared" si="34"/>
        <v>0.43099999999999999</v>
      </c>
      <c r="AK86" s="290"/>
      <c r="AL86" s="322">
        <v>0.40400000000000003</v>
      </c>
      <c r="AM86" s="320">
        <v>0.39800000000000002</v>
      </c>
      <c r="AN86" s="320">
        <v>0.371</v>
      </c>
      <c r="AO86" s="320">
        <v>0.376</v>
      </c>
      <c r="AP86" s="320">
        <v>0.379</v>
      </c>
      <c r="AQ86" s="320">
        <v>0.38100000000000001</v>
      </c>
      <c r="AR86" s="320">
        <v>0.42799999999999999</v>
      </c>
      <c r="AS86" s="320">
        <v>0.68400000000000005</v>
      </c>
      <c r="AT86" s="320">
        <v>0.98399999999999999</v>
      </c>
      <c r="AU86" s="320">
        <f t="shared" si="35"/>
        <v>0.68400000000000005</v>
      </c>
      <c r="AV86" s="320">
        <f t="shared" si="36"/>
        <v>0.42799999999999999</v>
      </c>
      <c r="AW86" s="320">
        <f t="shared" si="37"/>
        <v>0.38100000000000001</v>
      </c>
      <c r="AX86" s="320">
        <f t="shared" si="38"/>
        <v>0.379</v>
      </c>
      <c r="AY86" s="320">
        <f t="shared" si="39"/>
        <v>0.376</v>
      </c>
      <c r="AZ86" s="320">
        <f t="shared" si="40"/>
        <v>0.371</v>
      </c>
      <c r="BA86" s="321">
        <f t="shared" si="41"/>
        <v>0.39800000000000002</v>
      </c>
      <c r="BB86" s="290"/>
      <c r="BC86" s="322">
        <v>0.50700000000000001</v>
      </c>
      <c r="BD86" s="320">
        <v>0.432</v>
      </c>
      <c r="BE86" s="320">
        <v>0.376</v>
      </c>
      <c r="BF86" s="320">
        <v>0.37</v>
      </c>
      <c r="BG86" s="320">
        <v>0.36899999999999999</v>
      </c>
      <c r="BH86" s="320">
        <v>0.36199999999999999</v>
      </c>
      <c r="BI86" s="320">
        <v>0.375</v>
      </c>
      <c r="BJ86" s="320">
        <v>0.48399999999999999</v>
      </c>
      <c r="BK86" s="320">
        <v>0.64400000000000002</v>
      </c>
      <c r="BL86" s="320">
        <f t="shared" si="42"/>
        <v>0.48399999999999999</v>
      </c>
      <c r="BM86" s="320">
        <f t="shared" si="43"/>
        <v>0.375</v>
      </c>
      <c r="BN86" s="320">
        <f t="shared" si="44"/>
        <v>0.36199999999999999</v>
      </c>
      <c r="BO86" s="320">
        <f t="shared" si="45"/>
        <v>0.36899999999999999</v>
      </c>
      <c r="BP86" s="320">
        <f t="shared" si="46"/>
        <v>0.37</v>
      </c>
      <c r="BQ86" s="320">
        <f t="shared" si="47"/>
        <v>0.376</v>
      </c>
      <c r="BR86" s="321">
        <f t="shared" si="48"/>
        <v>0.432</v>
      </c>
      <c r="BS86" s="290"/>
    </row>
    <row r="87" spans="1:71" x14ac:dyDescent="0.25">
      <c r="A87" s="290"/>
      <c r="B87" s="692"/>
      <c r="C87" s="328">
        <v>1</v>
      </c>
      <c r="D87" s="322">
        <v>0.54800000000000004</v>
      </c>
      <c r="E87" s="320">
        <v>0.46100000000000002</v>
      </c>
      <c r="F87" s="320">
        <v>0.40200000000000002</v>
      </c>
      <c r="G87" s="320">
        <v>0.38</v>
      </c>
      <c r="H87" s="320">
        <v>0.374</v>
      </c>
      <c r="I87" s="320">
        <v>0.37</v>
      </c>
      <c r="J87" s="320">
        <v>0.39400000000000002</v>
      </c>
      <c r="K87" s="320">
        <v>0.55200000000000005</v>
      </c>
      <c r="L87" s="320">
        <v>0.79700000000000004</v>
      </c>
      <c r="M87" s="320">
        <f t="shared" si="49"/>
        <v>0.55200000000000005</v>
      </c>
      <c r="N87" s="320">
        <f t="shared" si="50"/>
        <v>0.39400000000000002</v>
      </c>
      <c r="O87" s="320">
        <f t="shared" si="51"/>
        <v>0.37</v>
      </c>
      <c r="P87" s="320">
        <f t="shared" si="52"/>
        <v>0.374</v>
      </c>
      <c r="Q87" s="320">
        <f t="shared" si="53"/>
        <v>0.38</v>
      </c>
      <c r="R87" s="320">
        <f t="shared" si="54"/>
        <v>0.40200000000000002</v>
      </c>
      <c r="S87" s="321">
        <f t="shared" si="55"/>
        <v>0.46100000000000002</v>
      </c>
      <c r="T87" s="290"/>
      <c r="U87" s="322">
        <v>0.45600000000000002</v>
      </c>
      <c r="V87" s="320">
        <v>0.42399999999999999</v>
      </c>
      <c r="W87" s="320">
        <v>0.38100000000000001</v>
      </c>
      <c r="X87" s="320">
        <v>0.374</v>
      </c>
      <c r="Y87" s="320">
        <v>0.372</v>
      </c>
      <c r="Z87" s="320">
        <v>0.377</v>
      </c>
      <c r="AA87" s="320">
        <v>0.42</v>
      </c>
      <c r="AB87" s="320">
        <v>0.64700000000000002</v>
      </c>
      <c r="AC87" s="320">
        <v>0.92100000000000004</v>
      </c>
      <c r="AD87" s="320">
        <f t="shared" si="28"/>
        <v>0.64700000000000002</v>
      </c>
      <c r="AE87" s="320">
        <f t="shared" si="29"/>
        <v>0.42</v>
      </c>
      <c r="AF87" s="320">
        <f t="shared" si="30"/>
        <v>0.377</v>
      </c>
      <c r="AG87" s="320">
        <f t="shared" si="31"/>
        <v>0.372</v>
      </c>
      <c r="AH87" s="320">
        <f t="shared" si="32"/>
        <v>0.374</v>
      </c>
      <c r="AI87" s="320">
        <f t="shared" si="33"/>
        <v>0.38100000000000001</v>
      </c>
      <c r="AJ87" s="321">
        <f t="shared" si="34"/>
        <v>0.42399999999999999</v>
      </c>
      <c r="AK87" s="290"/>
      <c r="AL87" s="322">
        <v>0.40400000000000003</v>
      </c>
      <c r="AM87" s="320">
        <v>0.39200000000000002</v>
      </c>
      <c r="AN87" s="320">
        <v>0.36099999999999999</v>
      </c>
      <c r="AO87" s="320">
        <v>0.36199999999999999</v>
      </c>
      <c r="AP87" s="320">
        <v>0.36399999999999999</v>
      </c>
      <c r="AQ87" s="320">
        <v>0.371</v>
      </c>
      <c r="AR87" s="320">
        <v>0.42399999999999999</v>
      </c>
      <c r="AS87" s="320">
        <v>0.68400000000000005</v>
      </c>
      <c r="AT87" s="320">
        <v>0.98399999999999999</v>
      </c>
      <c r="AU87" s="320">
        <f t="shared" si="35"/>
        <v>0.68400000000000005</v>
      </c>
      <c r="AV87" s="320">
        <f t="shared" si="36"/>
        <v>0.42399999999999999</v>
      </c>
      <c r="AW87" s="320">
        <f t="shared" si="37"/>
        <v>0.371</v>
      </c>
      <c r="AX87" s="320">
        <f t="shared" si="38"/>
        <v>0.36399999999999999</v>
      </c>
      <c r="AY87" s="320">
        <f t="shared" si="39"/>
        <v>0.36199999999999999</v>
      </c>
      <c r="AZ87" s="320">
        <f t="shared" si="40"/>
        <v>0.36099999999999999</v>
      </c>
      <c r="BA87" s="321">
        <f t="shared" si="41"/>
        <v>0.39200000000000002</v>
      </c>
      <c r="BB87" s="290"/>
      <c r="BC87" s="322">
        <v>0.50700000000000001</v>
      </c>
      <c r="BD87" s="320">
        <v>0.42699999999999999</v>
      </c>
      <c r="BE87" s="320">
        <v>0.36699999999999999</v>
      </c>
      <c r="BF87" s="320">
        <v>0.35599999999999998</v>
      </c>
      <c r="BG87" s="320">
        <v>0.35499999999999998</v>
      </c>
      <c r="BH87" s="320">
        <v>0.35</v>
      </c>
      <c r="BI87" s="320">
        <v>0.36699999999999999</v>
      </c>
      <c r="BJ87" s="320">
        <v>0.48199999999999998</v>
      </c>
      <c r="BK87" s="320">
        <v>0.64400000000000002</v>
      </c>
      <c r="BL87" s="320">
        <f t="shared" si="42"/>
        <v>0.48199999999999998</v>
      </c>
      <c r="BM87" s="320">
        <f t="shared" si="43"/>
        <v>0.36699999999999999</v>
      </c>
      <c r="BN87" s="320">
        <f t="shared" si="44"/>
        <v>0.35</v>
      </c>
      <c r="BO87" s="320">
        <f t="shared" si="45"/>
        <v>0.35499999999999998</v>
      </c>
      <c r="BP87" s="320">
        <f t="shared" si="46"/>
        <v>0.35599999999999998</v>
      </c>
      <c r="BQ87" s="320">
        <f t="shared" si="47"/>
        <v>0.36699999999999999</v>
      </c>
      <c r="BR87" s="321">
        <f t="shared" si="48"/>
        <v>0.42699999999999999</v>
      </c>
      <c r="BS87" s="290"/>
    </row>
    <row r="88" spans="1:71" x14ac:dyDescent="0.25">
      <c r="A88" s="290"/>
      <c r="B88" s="692"/>
      <c r="C88" s="328">
        <v>1.05</v>
      </c>
      <c r="D88" s="322">
        <v>0.54500000000000004</v>
      </c>
      <c r="E88" s="320">
        <v>0.45400000000000001</v>
      </c>
      <c r="F88" s="320">
        <v>0.39500000000000002</v>
      </c>
      <c r="G88" s="320">
        <v>0.372</v>
      </c>
      <c r="H88" s="320">
        <v>0.36399999999999999</v>
      </c>
      <c r="I88" s="320">
        <v>0.36299999999999999</v>
      </c>
      <c r="J88" s="320">
        <v>0.39100000000000001</v>
      </c>
      <c r="K88" s="320">
        <v>0.55200000000000005</v>
      </c>
      <c r="L88" s="320">
        <v>0.79700000000000004</v>
      </c>
      <c r="M88" s="320">
        <f t="shared" si="49"/>
        <v>0.55200000000000005</v>
      </c>
      <c r="N88" s="320">
        <f t="shared" si="50"/>
        <v>0.39100000000000001</v>
      </c>
      <c r="O88" s="320">
        <f t="shared" si="51"/>
        <v>0.36299999999999999</v>
      </c>
      <c r="P88" s="320">
        <f t="shared" si="52"/>
        <v>0.36399999999999999</v>
      </c>
      <c r="Q88" s="320">
        <f t="shared" si="53"/>
        <v>0.372</v>
      </c>
      <c r="R88" s="320">
        <f t="shared" si="54"/>
        <v>0.39500000000000002</v>
      </c>
      <c r="S88" s="321">
        <f t="shared" si="55"/>
        <v>0.45400000000000001</v>
      </c>
      <c r="T88" s="290"/>
      <c r="U88" s="322">
        <v>0.45500000000000002</v>
      </c>
      <c r="V88" s="320">
        <v>0.41699999999999998</v>
      </c>
      <c r="W88" s="320">
        <v>0.375</v>
      </c>
      <c r="X88" s="320">
        <v>0.36099999999999999</v>
      </c>
      <c r="Y88" s="320">
        <v>0.36199999999999999</v>
      </c>
      <c r="Z88" s="320">
        <v>0.37</v>
      </c>
      <c r="AA88" s="320">
        <v>0.41699999999999998</v>
      </c>
      <c r="AB88" s="320">
        <v>0.64600000000000002</v>
      </c>
      <c r="AC88" s="320">
        <v>0.92100000000000004</v>
      </c>
      <c r="AD88" s="320">
        <f t="shared" si="28"/>
        <v>0.64600000000000002</v>
      </c>
      <c r="AE88" s="320">
        <f t="shared" si="29"/>
        <v>0.41699999999999998</v>
      </c>
      <c r="AF88" s="320">
        <f t="shared" si="30"/>
        <v>0.37</v>
      </c>
      <c r="AG88" s="320">
        <f t="shared" si="31"/>
        <v>0.36199999999999999</v>
      </c>
      <c r="AH88" s="320">
        <f t="shared" si="32"/>
        <v>0.36099999999999999</v>
      </c>
      <c r="AI88" s="320">
        <f t="shared" si="33"/>
        <v>0.375</v>
      </c>
      <c r="AJ88" s="321">
        <f t="shared" si="34"/>
        <v>0.41699999999999998</v>
      </c>
      <c r="AK88" s="290"/>
      <c r="AL88" s="322">
        <v>0.40300000000000002</v>
      </c>
      <c r="AM88" s="320">
        <v>0.38500000000000001</v>
      </c>
      <c r="AN88" s="320">
        <v>0.35499999999999998</v>
      </c>
      <c r="AO88" s="320">
        <v>0.34799999999999998</v>
      </c>
      <c r="AP88" s="320">
        <v>0.35099999999999998</v>
      </c>
      <c r="AQ88" s="320">
        <v>0.36499999999999999</v>
      </c>
      <c r="AR88" s="320">
        <v>0.42099999999999999</v>
      </c>
      <c r="AS88" s="320">
        <v>0.68400000000000005</v>
      </c>
      <c r="AT88" s="320">
        <v>0.98399999999999999</v>
      </c>
      <c r="AU88" s="320">
        <f t="shared" si="35"/>
        <v>0.68400000000000005</v>
      </c>
      <c r="AV88" s="320">
        <f t="shared" si="36"/>
        <v>0.42099999999999999</v>
      </c>
      <c r="AW88" s="320">
        <f t="shared" si="37"/>
        <v>0.36499999999999999</v>
      </c>
      <c r="AX88" s="320">
        <f t="shared" si="38"/>
        <v>0.35099999999999998</v>
      </c>
      <c r="AY88" s="320">
        <f t="shared" si="39"/>
        <v>0.34799999999999998</v>
      </c>
      <c r="AZ88" s="320">
        <f t="shared" si="40"/>
        <v>0.35499999999999998</v>
      </c>
      <c r="BA88" s="321">
        <f t="shared" si="41"/>
        <v>0.38500000000000001</v>
      </c>
      <c r="BB88" s="290"/>
      <c r="BC88" s="322">
        <v>0.50600000000000001</v>
      </c>
      <c r="BD88" s="320">
        <v>0.42199999999999999</v>
      </c>
      <c r="BE88" s="320">
        <v>0.36099999999999999</v>
      </c>
      <c r="BF88" s="320">
        <v>0.34200000000000003</v>
      </c>
      <c r="BG88" s="320">
        <v>0.34100000000000003</v>
      </c>
      <c r="BH88" s="320">
        <v>0.34100000000000003</v>
      </c>
      <c r="BI88" s="320">
        <v>0.36299999999999999</v>
      </c>
      <c r="BJ88" s="320">
        <v>0.48</v>
      </c>
      <c r="BK88" s="320">
        <v>0.64400000000000002</v>
      </c>
      <c r="BL88" s="320">
        <f t="shared" si="42"/>
        <v>0.48</v>
      </c>
      <c r="BM88" s="320">
        <f t="shared" si="43"/>
        <v>0.36299999999999999</v>
      </c>
      <c r="BN88" s="320">
        <f t="shared" si="44"/>
        <v>0.34100000000000003</v>
      </c>
      <c r="BO88" s="320">
        <f t="shared" si="45"/>
        <v>0.34100000000000003</v>
      </c>
      <c r="BP88" s="320">
        <f t="shared" si="46"/>
        <v>0.34200000000000003</v>
      </c>
      <c r="BQ88" s="320">
        <f t="shared" si="47"/>
        <v>0.36099999999999999</v>
      </c>
      <c r="BR88" s="321">
        <f t="shared" si="48"/>
        <v>0.42199999999999999</v>
      </c>
      <c r="BS88" s="290"/>
    </row>
    <row r="89" spans="1:71" x14ac:dyDescent="0.25">
      <c r="A89" s="290"/>
      <c r="B89" s="692"/>
      <c r="C89" s="328">
        <v>1.1000000000000001</v>
      </c>
      <c r="D89" s="322">
        <v>0.54200000000000004</v>
      </c>
      <c r="E89" s="320">
        <v>0.44800000000000001</v>
      </c>
      <c r="F89" s="320">
        <v>0.38700000000000001</v>
      </c>
      <c r="G89" s="320">
        <v>0.36499999999999999</v>
      </c>
      <c r="H89" s="320">
        <v>0.35599999999999998</v>
      </c>
      <c r="I89" s="320">
        <v>0.35599999999999998</v>
      </c>
      <c r="J89" s="320">
        <v>0.38800000000000001</v>
      </c>
      <c r="K89" s="320">
        <v>0.55200000000000005</v>
      </c>
      <c r="L89" s="320">
        <v>0.79700000000000004</v>
      </c>
      <c r="M89" s="320">
        <f t="shared" si="49"/>
        <v>0.55200000000000005</v>
      </c>
      <c r="N89" s="320">
        <f t="shared" si="50"/>
        <v>0.38800000000000001</v>
      </c>
      <c r="O89" s="320">
        <f t="shared" si="51"/>
        <v>0.35599999999999998</v>
      </c>
      <c r="P89" s="320">
        <f t="shared" si="52"/>
        <v>0.35599999999999998</v>
      </c>
      <c r="Q89" s="320">
        <f t="shared" si="53"/>
        <v>0.36499999999999999</v>
      </c>
      <c r="R89" s="320">
        <f t="shared" si="54"/>
        <v>0.38700000000000001</v>
      </c>
      <c r="S89" s="321">
        <f t="shared" si="55"/>
        <v>0.44800000000000001</v>
      </c>
      <c r="T89" s="290"/>
      <c r="U89" s="322">
        <v>0.45400000000000001</v>
      </c>
      <c r="V89" s="320">
        <v>0.41099999999999998</v>
      </c>
      <c r="W89" s="320">
        <v>0.36799999999999999</v>
      </c>
      <c r="X89" s="320">
        <v>0.35499999999999998</v>
      </c>
      <c r="Y89" s="320">
        <v>0.35399999999999998</v>
      </c>
      <c r="Z89" s="320">
        <v>0.36399999999999999</v>
      </c>
      <c r="AA89" s="320">
        <v>0.41399999999999998</v>
      </c>
      <c r="AB89" s="320">
        <v>0.64600000000000002</v>
      </c>
      <c r="AC89" s="320">
        <v>0.92100000000000004</v>
      </c>
      <c r="AD89" s="320">
        <f t="shared" si="28"/>
        <v>0.64600000000000002</v>
      </c>
      <c r="AE89" s="320">
        <f t="shared" si="29"/>
        <v>0.41399999999999998</v>
      </c>
      <c r="AF89" s="320">
        <f t="shared" si="30"/>
        <v>0.36399999999999999</v>
      </c>
      <c r="AG89" s="320">
        <f t="shared" si="31"/>
        <v>0.35399999999999998</v>
      </c>
      <c r="AH89" s="320">
        <f t="shared" si="32"/>
        <v>0.35499999999999998</v>
      </c>
      <c r="AI89" s="320">
        <f t="shared" si="33"/>
        <v>0.36799999999999999</v>
      </c>
      <c r="AJ89" s="321">
        <f t="shared" si="34"/>
        <v>0.41099999999999998</v>
      </c>
      <c r="AK89" s="290"/>
      <c r="AL89" s="322">
        <v>0.40200000000000002</v>
      </c>
      <c r="AM89" s="320">
        <v>0.379</v>
      </c>
      <c r="AN89" s="320">
        <v>0.34899999999999998</v>
      </c>
      <c r="AO89" s="320">
        <v>0.34</v>
      </c>
      <c r="AP89" s="320">
        <v>0.34300000000000003</v>
      </c>
      <c r="AQ89" s="320">
        <v>0.35899999999999999</v>
      </c>
      <c r="AR89" s="320">
        <v>0.41799999999999998</v>
      </c>
      <c r="AS89" s="320">
        <v>0.68400000000000005</v>
      </c>
      <c r="AT89" s="320">
        <v>0.98399999999999999</v>
      </c>
      <c r="AU89" s="320">
        <f t="shared" si="35"/>
        <v>0.68400000000000005</v>
      </c>
      <c r="AV89" s="320">
        <f t="shared" si="36"/>
        <v>0.41799999999999998</v>
      </c>
      <c r="AW89" s="320">
        <f t="shared" si="37"/>
        <v>0.35899999999999999</v>
      </c>
      <c r="AX89" s="320">
        <f t="shared" si="38"/>
        <v>0.34300000000000003</v>
      </c>
      <c r="AY89" s="320">
        <f t="shared" si="39"/>
        <v>0.34</v>
      </c>
      <c r="AZ89" s="320">
        <f t="shared" si="40"/>
        <v>0.34899999999999998</v>
      </c>
      <c r="BA89" s="321">
        <f t="shared" si="41"/>
        <v>0.379</v>
      </c>
      <c r="BB89" s="290"/>
      <c r="BC89" s="322">
        <v>0.50600000000000001</v>
      </c>
      <c r="BD89" s="320">
        <v>0.41699999999999998</v>
      </c>
      <c r="BE89" s="320">
        <v>0.35499999999999998</v>
      </c>
      <c r="BF89" s="320">
        <v>0.33300000000000002</v>
      </c>
      <c r="BG89" s="320">
        <v>0.33</v>
      </c>
      <c r="BH89" s="320">
        <v>0.33300000000000002</v>
      </c>
      <c r="BI89" s="320">
        <v>0.35899999999999999</v>
      </c>
      <c r="BJ89" s="320">
        <v>0.47799999999999998</v>
      </c>
      <c r="BK89" s="320">
        <v>0.64400000000000002</v>
      </c>
      <c r="BL89" s="320">
        <f t="shared" si="42"/>
        <v>0.47799999999999998</v>
      </c>
      <c r="BM89" s="320">
        <f t="shared" si="43"/>
        <v>0.35899999999999999</v>
      </c>
      <c r="BN89" s="320">
        <f t="shared" si="44"/>
        <v>0.33300000000000002</v>
      </c>
      <c r="BO89" s="320">
        <f t="shared" si="45"/>
        <v>0.33</v>
      </c>
      <c r="BP89" s="320">
        <f t="shared" si="46"/>
        <v>0.33300000000000002</v>
      </c>
      <c r="BQ89" s="320">
        <f t="shared" si="47"/>
        <v>0.35499999999999998</v>
      </c>
      <c r="BR89" s="321">
        <f t="shared" si="48"/>
        <v>0.41699999999999998</v>
      </c>
      <c r="BS89" s="290"/>
    </row>
    <row r="90" spans="1:71" x14ac:dyDescent="0.25">
      <c r="A90" s="290"/>
      <c r="B90" s="692"/>
      <c r="C90" s="328">
        <v>1.1499999999999999</v>
      </c>
      <c r="D90" s="322">
        <v>0.54</v>
      </c>
      <c r="E90" s="320">
        <v>0.44600000000000001</v>
      </c>
      <c r="F90" s="320">
        <v>0.38</v>
      </c>
      <c r="G90" s="320">
        <v>0.35799999999999998</v>
      </c>
      <c r="H90" s="320">
        <v>0.34899999999999998</v>
      </c>
      <c r="I90" s="320">
        <v>0.34899999999999998</v>
      </c>
      <c r="J90" s="320">
        <v>0.38500000000000001</v>
      </c>
      <c r="K90" s="320">
        <v>0.55200000000000005</v>
      </c>
      <c r="L90" s="320">
        <v>0.79700000000000004</v>
      </c>
      <c r="M90" s="320">
        <f t="shared" si="49"/>
        <v>0.55200000000000005</v>
      </c>
      <c r="N90" s="320">
        <f t="shared" si="50"/>
        <v>0.38500000000000001</v>
      </c>
      <c r="O90" s="320">
        <f t="shared" si="51"/>
        <v>0.34899999999999998</v>
      </c>
      <c r="P90" s="320">
        <f t="shared" si="52"/>
        <v>0.34899999999999998</v>
      </c>
      <c r="Q90" s="320">
        <f t="shared" si="53"/>
        <v>0.35799999999999998</v>
      </c>
      <c r="R90" s="320">
        <f t="shared" si="54"/>
        <v>0.38</v>
      </c>
      <c r="S90" s="321">
        <f t="shared" si="55"/>
        <v>0.44600000000000001</v>
      </c>
      <c r="T90" s="290"/>
      <c r="U90" s="322">
        <v>0.45200000000000001</v>
      </c>
      <c r="V90" s="320">
        <v>0.40600000000000003</v>
      </c>
      <c r="W90" s="320">
        <v>0.36199999999999999</v>
      </c>
      <c r="X90" s="320">
        <v>0.34899999999999998</v>
      </c>
      <c r="Y90" s="320">
        <v>0.34799999999999998</v>
      </c>
      <c r="Z90" s="320">
        <v>0.35799999999999998</v>
      </c>
      <c r="AA90" s="320">
        <v>0.41199999999999998</v>
      </c>
      <c r="AB90" s="320">
        <v>0.64600000000000002</v>
      </c>
      <c r="AC90" s="320">
        <v>0.92100000000000004</v>
      </c>
      <c r="AD90" s="320">
        <f t="shared" si="28"/>
        <v>0.64600000000000002</v>
      </c>
      <c r="AE90" s="320">
        <f t="shared" si="29"/>
        <v>0.41199999999999998</v>
      </c>
      <c r="AF90" s="320">
        <f t="shared" si="30"/>
        <v>0.35799999999999998</v>
      </c>
      <c r="AG90" s="320">
        <f t="shared" si="31"/>
        <v>0.34799999999999998</v>
      </c>
      <c r="AH90" s="320">
        <f t="shared" si="32"/>
        <v>0.34899999999999998</v>
      </c>
      <c r="AI90" s="320">
        <f t="shared" si="33"/>
        <v>0.36199999999999999</v>
      </c>
      <c r="AJ90" s="321">
        <f t="shared" si="34"/>
        <v>0.40600000000000003</v>
      </c>
      <c r="AK90" s="290"/>
      <c r="AL90" s="322">
        <v>0.40200000000000002</v>
      </c>
      <c r="AM90" s="320">
        <v>0.375</v>
      </c>
      <c r="AN90" s="320">
        <v>0.34300000000000003</v>
      </c>
      <c r="AO90" s="320">
        <v>0.33400000000000002</v>
      </c>
      <c r="AP90" s="320">
        <v>0.33800000000000002</v>
      </c>
      <c r="AQ90" s="320">
        <v>0.35299999999999998</v>
      </c>
      <c r="AR90" s="320">
        <v>0.41599999999999998</v>
      </c>
      <c r="AS90" s="320">
        <v>0.68400000000000005</v>
      </c>
      <c r="AT90" s="320">
        <v>0.98399999999999999</v>
      </c>
      <c r="AU90" s="320">
        <f t="shared" si="35"/>
        <v>0.68400000000000005</v>
      </c>
      <c r="AV90" s="320">
        <f t="shared" si="36"/>
        <v>0.41599999999999998</v>
      </c>
      <c r="AW90" s="320">
        <f t="shared" si="37"/>
        <v>0.35299999999999998</v>
      </c>
      <c r="AX90" s="320">
        <f t="shared" si="38"/>
        <v>0.33800000000000002</v>
      </c>
      <c r="AY90" s="320">
        <f t="shared" si="39"/>
        <v>0.33400000000000002</v>
      </c>
      <c r="AZ90" s="320">
        <f t="shared" si="40"/>
        <v>0.34300000000000003</v>
      </c>
      <c r="BA90" s="321">
        <f t="shared" si="41"/>
        <v>0.375</v>
      </c>
      <c r="BB90" s="290"/>
      <c r="BC90" s="322">
        <v>0.50600000000000001</v>
      </c>
      <c r="BD90" s="320">
        <v>0.41299999999999998</v>
      </c>
      <c r="BE90" s="320">
        <v>0.35</v>
      </c>
      <c r="BF90" s="320">
        <v>0.32800000000000001</v>
      </c>
      <c r="BG90" s="320">
        <v>0.32200000000000001</v>
      </c>
      <c r="BH90" s="320">
        <v>0.32600000000000001</v>
      </c>
      <c r="BI90" s="320">
        <v>0.35499999999999998</v>
      </c>
      <c r="BJ90" s="320">
        <v>0.47799999999999998</v>
      </c>
      <c r="BK90" s="320">
        <v>0.64400000000000002</v>
      </c>
      <c r="BL90" s="320">
        <f t="shared" si="42"/>
        <v>0.47799999999999998</v>
      </c>
      <c r="BM90" s="320">
        <f t="shared" si="43"/>
        <v>0.35499999999999998</v>
      </c>
      <c r="BN90" s="320">
        <f t="shared" si="44"/>
        <v>0.32600000000000001</v>
      </c>
      <c r="BO90" s="320">
        <f t="shared" si="45"/>
        <v>0.32200000000000001</v>
      </c>
      <c r="BP90" s="320">
        <f t="shared" si="46"/>
        <v>0.32800000000000001</v>
      </c>
      <c r="BQ90" s="320">
        <f t="shared" si="47"/>
        <v>0.35</v>
      </c>
      <c r="BR90" s="321">
        <f t="shared" si="48"/>
        <v>0.41299999999999998</v>
      </c>
      <c r="BS90" s="290"/>
    </row>
    <row r="91" spans="1:71" x14ac:dyDescent="0.25">
      <c r="A91" s="290"/>
      <c r="B91" s="692"/>
      <c r="C91" s="328">
        <v>1.2</v>
      </c>
      <c r="D91" s="322">
        <v>0.53700000000000003</v>
      </c>
      <c r="E91" s="320">
        <v>0.44500000000000001</v>
      </c>
      <c r="F91" s="320">
        <v>0.372</v>
      </c>
      <c r="G91" s="320">
        <v>0.35099999999999998</v>
      </c>
      <c r="H91" s="320">
        <v>0.34300000000000003</v>
      </c>
      <c r="I91" s="320">
        <v>0.34300000000000003</v>
      </c>
      <c r="J91" s="320">
        <v>0.38300000000000001</v>
      </c>
      <c r="K91" s="320">
        <v>0.55100000000000005</v>
      </c>
      <c r="L91" s="320">
        <v>0.79700000000000004</v>
      </c>
      <c r="M91" s="320">
        <f t="shared" si="49"/>
        <v>0.55100000000000005</v>
      </c>
      <c r="N91" s="320">
        <f t="shared" si="50"/>
        <v>0.38300000000000001</v>
      </c>
      <c r="O91" s="320">
        <f t="shared" si="51"/>
        <v>0.34300000000000003</v>
      </c>
      <c r="P91" s="320">
        <f t="shared" si="52"/>
        <v>0.34300000000000003</v>
      </c>
      <c r="Q91" s="320">
        <f t="shared" si="53"/>
        <v>0.35099999999999998</v>
      </c>
      <c r="R91" s="320">
        <f t="shared" si="54"/>
        <v>0.372</v>
      </c>
      <c r="S91" s="321">
        <f t="shared" si="55"/>
        <v>0.44500000000000001</v>
      </c>
      <c r="T91" s="290"/>
      <c r="U91" s="322">
        <v>0.45100000000000001</v>
      </c>
      <c r="V91" s="320">
        <v>0.40300000000000002</v>
      </c>
      <c r="W91" s="320">
        <v>0.35599999999999998</v>
      </c>
      <c r="X91" s="320">
        <v>0.34300000000000003</v>
      </c>
      <c r="Y91" s="320">
        <v>0.34200000000000003</v>
      </c>
      <c r="Z91" s="320">
        <v>0.35199999999999998</v>
      </c>
      <c r="AA91" s="320">
        <v>0.40899999999999997</v>
      </c>
      <c r="AB91" s="320">
        <v>0.64600000000000002</v>
      </c>
      <c r="AC91" s="320">
        <v>0.92100000000000004</v>
      </c>
      <c r="AD91" s="320">
        <f t="shared" si="28"/>
        <v>0.64600000000000002</v>
      </c>
      <c r="AE91" s="320">
        <f t="shared" si="29"/>
        <v>0.40899999999999997</v>
      </c>
      <c r="AF91" s="320">
        <f t="shared" si="30"/>
        <v>0.35199999999999998</v>
      </c>
      <c r="AG91" s="320">
        <f t="shared" si="31"/>
        <v>0.34200000000000003</v>
      </c>
      <c r="AH91" s="320">
        <f t="shared" si="32"/>
        <v>0.34300000000000003</v>
      </c>
      <c r="AI91" s="320">
        <f t="shared" si="33"/>
        <v>0.35599999999999998</v>
      </c>
      <c r="AJ91" s="321">
        <f t="shared" si="34"/>
        <v>0.40300000000000002</v>
      </c>
      <c r="AK91" s="290"/>
      <c r="AL91" s="322">
        <v>0.40100000000000002</v>
      </c>
      <c r="AM91" s="320">
        <v>0.37</v>
      </c>
      <c r="AN91" s="320">
        <v>0.33700000000000002</v>
      </c>
      <c r="AO91" s="320">
        <v>0.32800000000000001</v>
      </c>
      <c r="AP91" s="320">
        <v>0.33200000000000002</v>
      </c>
      <c r="AQ91" s="320">
        <v>0.34699999999999998</v>
      </c>
      <c r="AR91" s="320">
        <v>0.41299999999999998</v>
      </c>
      <c r="AS91" s="320">
        <v>0.68400000000000005</v>
      </c>
      <c r="AT91" s="320">
        <v>0.98399999999999999</v>
      </c>
      <c r="AU91" s="320">
        <f t="shared" si="35"/>
        <v>0.68400000000000005</v>
      </c>
      <c r="AV91" s="320">
        <f t="shared" si="36"/>
        <v>0.41299999999999998</v>
      </c>
      <c r="AW91" s="320">
        <f t="shared" si="37"/>
        <v>0.34699999999999998</v>
      </c>
      <c r="AX91" s="320">
        <f t="shared" si="38"/>
        <v>0.33200000000000002</v>
      </c>
      <c r="AY91" s="320">
        <f t="shared" si="39"/>
        <v>0.32800000000000001</v>
      </c>
      <c r="AZ91" s="320">
        <f t="shared" si="40"/>
        <v>0.33700000000000002</v>
      </c>
      <c r="BA91" s="321">
        <f t="shared" si="41"/>
        <v>0.37</v>
      </c>
      <c r="BB91" s="290"/>
      <c r="BC91" s="322">
        <v>0.50600000000000001</v>
      </c>
      <c r="BD91" s="320">
        <v>0.41099999999999998</v>
      </c>
      <c r="BE91" s="320">
        <v>0.34399999999999997</v>
      </c>
      <c r="BF91" s="320">
        <v>0.32200000000000001</v>
      </c>
      <c r="BG91" s="320">
        <v>0.317</v>
      </c>
      <c r="BH91" s="320">
        <v>0.32100000000000001</v>
      </c>
      <c r="BI91" s="320">
        <v>0.35099999999999998</v>
      </c>
      <c r="BJ91" s="320">
        <v>0.47799999999999998</v>
      </c>
      <c r="BK91" s="320">
        <v>0.64400000000000002</v>
      </c>
      <c r="BL91" s="320">
        <f t="shared" si="42"/>
        <v>0.47799999999999998</v>
      </c>
      <c r="BM91" s="320">
        <f t="shared" si="43"/>
        <v>0.35099999999999998</v>
      </c>
      <c r="BN91" s="320">
        <f t="shared" si="44"/>
        <v>0.32100000000000001</v>
      </c>
      <c r="BO91" s="320">
        <f t="shared" si="45"/>
        <v>0.317</v>
      </c>
      <c r="BP91" s="320">
        <f t="shared" si="46"/>
        <v>0.32200000000000001</v>
      </c>
      <c r="BQ91" s="320">
        <f t="shared" si="47"/>
        <v>0.34399999999999997</v>
      </c>
      <c r="BR91" s="321">
        <f t="shared" si="48"/>
        <v>0.41099999999999998</v>
      </c>
      <c r="BS91" s="290"/>
    </row>
    <row r="92" spans="1:71" x14ac:dyDescent="0.25">
      <c r="A92" s="290"/>
      <c r="B92" s="692"/>
      <c r="C92" s="328">
        <v>1.25</v>
      </c>
      <c r="D92" s="322">
        <v>0.53400000000000003</v>
      </c>
      <c r="E92" s="320">
        <v>0.443</v>
      </c>
      <c r="F92" s="320">
        <v>0.36499999999999999</v>
      </c>
      <c r="G92" s="320">
        <v>0.34399999999999997</v>
      </c>
      <c r="H92" s="320">
        <v>0.33600000000000002</v>
      </c>
      <c r="I92" s="320">
        <v>0.33700000000000002</v>
      </c>
      <c r="J92" s="320">
        <v>0.38200000000000001</v>
      </c>
      <c r="K92" s="320">
        <v>0.55100000000000005</v>
      </c>
      <c r="L92" s="320">
        <v>0.79700000000000004</v>
      </c>
      <c r="M92" s="320">
        <f t="shared" si="49"/>
        <v>0.55100000000000005</v>
      </c>
      <c r="N92" s="320">
        <f t="shared" si="50"/>
        <v>0.38200000000000001</v>
      </c>
      <c r="O92" s="320">
        <f t="shared" si="51"/>
        <v>0.33700000000000002</v>
      </c>
      <c r="P92" s="320">
        <f t="shared" si="52"/>
        <v>0.33600000000000002</v>
      </c>
      <c r="Q92" s="320">
        <f t="shared" si="53"/>
        <v>0.34399999999999997</v>
      </c>
      <c r="R92" s="320">
        <f t="shared" si="54"/>
        <v>0.36499999999999999</v>
      </c>
      <c r="S92" s="321">
        <f t="shared" si="55"/>
        <v>0.443</v>
      </c>
      <c r="T92" s="290"/>
      <c r="U92" s="322">
        <v>0.45</v>
      </c>
      <c r="V92" s="320">
        <v>0.40200000000000002</v>
      </c>
      <c r="W92" s="320">
        <v>0.34899999999999998</v>
      </c>
      <c r="X92" s="320">
        <v>0.33600000000000002</v>
      </c>
      <c r="Y92" s="320">
        <v>0.33600000000000002</v>
      </c>
      <c r="Z92" s="320">
        <v>0.34499999999999997</v>
      </c>
      <c r="AA92" s="320">
        <v>0.40799999999999997</v>
      </c>
      <c r="AB92" s="320">
        <v>0.64600000000000002</v>
      </c>
      <c r="AC92" s="320">
        <v>0.92100000000000004</v>
      </c>
      <c r="AD92" s="320">
        <f t="shared" si="28"/>
        <v>0.64600000000000002</v>
      </c>
      <c r="AE92" s="320">
        <f t="shared" si="29"/>
        <v>0.40799999999999997</v>
      </c>
      <c r="AF92" s="320">
        <f t="shared" si="30"/>
        <v>0.34499999999999997</v>
      </c>
      <c r="AG92" s="320">
        <f t="shared" si="31"/>
        <v>0.33600000000000002</v>
      </c>
      <c r="AH92" s="320">
        <f t="shared" si="32"/>
        <v>0.33600000000000002</v>
      </c>
      <c r="AI92" s="320">
        <f t="shared" si="33"/>
        <v>0.34899999999999998</v>
      </c>
      <c r="AJ92" s="321">
        <f t="shared" si="34"/>
        <v>0.40200000000000002</v>
      </c>
      <c r="AK92" s="290"/>
      <c r="AL92" s="322">
        <v>0.4</v>
      </c>
      <c r="AM92" s="320">
        <v>0.36699999999999999</v>
      </c>
      <c r="AN92" s="320">
        <v>0.33100000000000002</v>
      </c>
      <c r="AO92" s="320">
        <v>0.32200000000000001</v>
      </c>
      <c r="AP92" s="320">
        <v>0.32600000000000001</v>
      </c>
      <c r="AQ92" s="320">
        <v>0.34100000000000003</v>
      </c>
      <c r="AR92" s="320">
        <v>0.41199999999999998</v>
      </c>
      <c r="AS92" s="320">
        <v>0.68400000000000005</v>
      </c>
      <c r="AT92" s="320">
        <v>0.98399999999999999</v>
      </c>
      <c r="AU92" s="320">
        <f t="shared" si="35"/>
        <v>0.68400000000000005</v>
      </c>
      <c r="AV92" s="320">
        <f t="shared" si="36"/>
        <v>0.41199999999999998</v>
      </c>
      <c r="AW92" s="320">
        <f t="shared" si="37"/>
        <v>0.34100000000000003</v>
      </c>
      <c r="AX92" s="320">
        <f t="shared" si="38"/>
        <v>0.32600000000000001</v>
      </c>
      <c r="AY92" s="320">
        <f t="shared" si="39"/>
        <v>0.32200000000000001</v>
      </c>
      <c r="AZ92" s="320">
        <f t="shared" si="40"/>
        <v>0.33100000000000002</v>
      </c>
      <c r="BA92" s="321">
        <f t="shared" si="41"/>
        <v>0.36699999999999999</v>
      </c>
      <c r="BB92" s="290"/>
      <c r="BC92" s="322">
        <v>0.505</v>
      </c>
      <c r="BD92" s="320">
        <v>0.40899999999999997</v>
      </c>
      <c r="BE92" s="320">
        <v>0.33800000000000002</v>
      </c>
      <c r="BF92" s="320">
        <v>0.317</v>
      </c>
      <c r="BG92" s="320">
        <v>0.312</v>
      </c>
      <c r="BH92" s="320">
        <v>0.316</v>
      </c>
      <c r="BI92" s="320">
        <v>0.34899999999999998</v>
      </c>
      <c r="BJ92" s="320">
        <v>0.47799999999999998</v>
      </c>
      <c r="BK92" s="320">
        <v>0.64400000000000002</v>
      </c>
      <c r="BL92" s="320">
        <f t="shared" si="42"/>
        <v>0.47799999999999998</v>
      </c>
      <c r="BM92" s="320">
        <f t="shared" si="43"/>
        <v>0.34899999999999998</v>
      </c>
      <c r="BN92" s="320">
        <f t="shared" si="44"/>
        <v>0.316</v>
      </c>
      <c r="BO92" s="320">
        <f t="shared" si="45"/>
        <v>0.312</v>
      </c>
      <c r="BP92" s="320">
        <f t="shared" si="46"/>
        <v>0.317</v>
      </c>
      <c r="BQ92" s="320">
        <f t="shared" si="47"/>
        <v>0.33800000000000002</v>
      </c>
      <c r="BR92" s="321">
        <f t="shared" si="48"/>
        <v>0.40899999999999997</v>
      </c>
      <c r="BS92" s="290"/>
    </row>
    <row r="93" spans="1:71" x14ac:dyDescent="0.25">
      <c r="A93" s="290"/>
      <c r="B93" s="692"/>
      <c r="C93" s="328">
        <v>1.3</v>
      </c>
      <c r="D93" s="322">
        <v>0.53100000000000003</v>
      </c>
      <c r="E93" s="320">
        <v>0.441</v>
      </c>
      <c r="F93" s="320">
        <v>0.35699999999999998</v>
      </c>
      <c r="G93" s="320">
        <v>0.33700000000000002</v>
      </c>
      <c r="H93" s="320">
        <v>0.32900000000000001</v>
      </c>
      <c r="I93" s="320">
        <v>0.33400000000000002</v>
      </c>
      <c r="J93" s="320">
        <v>0.38</v>
      </c>
      <c r="K93" s="320">
        <v>0.55100000000000005</v>
      </c>
      <c r="L93" s="320">
        <v>0.79700000000000004</v>
      </c>
      <c r="M93" s="320">
        <f t="shared" si="49"/>
        <v>0.55100000000000005</v>
      </c>
      <c r="N93" s="320">
        <f t="shared" si="50"/>
        <v>0.38</v>
      </c>
      <c r="O93" s="320">
        <f t="shared" si="51"/>
        <v>0.33400000000000002</v>
      </c>
      <c r="P93" s="320">
        <f t="shared" si="52"/>
        <v>0.32900000000000001</v>
      </c>
      <c r="Q93" s="320">
        <f t="shared" si="53"/>
        <v>0.33700000000000002</v>
      </c>
      <c r="R93" s="320">
        <f t="shared" si="54"/>
        <v>0.35699999999999998</v>
      </c>
      <c r="S93" s="321">
        <f t="shared" si="55"/>
        <v>0.441</v>
      </c>
      <c r="T93" s="290"/>
      <c r="U93" s="322">
        <v>0.44800000000000001</v>
      </c>
      <c r="V93" s="320">
        <v>0.40200000000000002</v>
      </c>
      <c r="W93" s="320">
        <v>0.34300000000000003</v>
      </c>
      <c r="X93" s="320">
        <v>0.33</v>
      </c>
      <c r="Y93" s="320">
        <v>0.33</v>
      </c>
      <c r="Z93" s="320">
        <v>0.34100000000000003</v>
      </c>
      <c r="AA93" s="320">
        <v>0.40799999999999997</v>
      </c>
      <c r="AB93" s="320">
        <v>0.64600000000000002</v>
      </c>
      <c r="AC93" s="320">
        <v>0.92100000000000004</v>
      </c>
      <c r="AD93" s="320">
        <f t="shared" si="28"/>
        <v>0.64600000000000002</v>
      </c>
      <c r="AE93" s="320">
        <f t="shared" si="29"/>
        <v>0.40799999999999997</v>
      </c>
      <c r="AF93" s="320">
        <f t="shared" si="30"/>
        <v>0.34100000000000003</v>
      </c>
      <c r="AG93" s="320">
        <f t="shared" si="31"/>
        <v>0.33</v>
      </c>
      <c r="AH93" s="320">
        <f t="shared" si="32"/>
        <v>0.33</v>
      </c>
      <c r="AI93" s="320">
        <f t="shared" si="33"/>
        <v>0.34300000000000003</v>
      </c>
      <c r="AJ93" s="321">
        <f t="shared" si="34"/>
        <v>0.40200000000000002</v>
      </c>
      <c r="AK93" s="290"/>
      <c r="AL93" s="322">
        <v>0.4</v>
      </c>
      <c r="AM93" s="320">
        <v>0.36699999999999999</v>
      </c>
      <c r="AN93" s="320">
        <v>0.32600000000000001</v>
      </c>
      <c r="AO93" s="320">
        <v>0.317</v>
      </c>
      <c r="AP93" s="320">
        <v>0.32</v>
      </c>
      <c r="AQ93" s="320">
        <v>0.33500000000000002</v>
      </c>
      <c r="AR93" s="320">
        <v>0.41099999999999998</v>
      </c>
      <c r="AS93" s="320">
        <v>0.68400000000000005</v>
      </c>
      <c r="AT93" s="320">
        <v>0.98399999999999999</v>
      </c>
      <c r="AU93" s="320">
        <f t="shared" si="35"/>
        <v>0.68400000000000005</v>
      </c>
      <c r="AV93" s="320">
        <f t="shared" si="36"/>
        <v>0.41099999999999998</v>
      </c>
      <c r="AW93" s="320">
        <f t="shared" si="37"/>
        <v>0.33500000000000002</v>
      </c>
      <c r="AX93" s="320">
        <f t="shared" si="38"/>
        <v>0.32</v>
      </c>
      <c r="AY93" s="320">
        <f t="shared" si="39"/>
        <v>0.317</v>
      </c>
      <c r="AZ93" s="320">
        <f t="shared" si="40"/>
        <v>0.32600000000000001</v>
      </c>
      <c r="BA93" s="321">
        <f t="shared" si="41"/>
        <v>0.36699999999999999</v>
      </c>
      <c r="BB93" s="290"/>
      <c r="BC93" s="322">
        <v>0.505</v>
      </c>
      <c r="BD93" s="320">
        <v>0.40799999999999997</v>
      </c>
      <c r="BE93" s="320">
        <v>0.33200000000000002</v>
      </c>
      <c r="BF93" s="320">
        <v>0.311</v>
      </c>
      <c r="BG93" s="320">
        <v>0.30599999999999999</v>
      </c>
      <c r="BH93" s="320">
        <v>0.31</v>
      </c>
      <c r="BI93" s="320">
        <v>0.34699999999999998</v>
      </c>
      <c r="BJ93" s="320">
        <v>0.47799999999999998</v>
      </c>
      <c r="BK93" s="320">
        <v>0.64400000000000002</v>
      </c>
      <c r="BL93" s="320">
        <f t="shared" si="42"/>
        <v>0.47799999999999998</v>
      </c>
      <c r="BM93" s="320">
        <f t="shared" si="43"/>
        <v>0.34699999999999998</v>
      </c>
      <c r="BN93" s="320">
        <f t="shared" si="44"/>
        <v>0.31</v>
      </c>
      <c r="BO93" s="320">
        <f t="shared" si="45"/>
        <v>0.30599999999999999</v>
      </c>
      <c r="BP93" s="320">
        <f t="shared" si="46"/>
        <v>0.311</v>
      </c>
      <c r="BQ93" s="320">
        <f t="shared" si="47"/>
        <v>0.33200000000000002</v>
      </c>
      <c r="BR93" s="321">
        <f t="shared" si="48"/>
        <v>0.40799999999999997</v>
      </c>
      <c r="BS93" s="290"/>
    </row>
    <row r="94" spans="1:71" x14ac:dyDescent="0.25">
      <c r="A94" s="290"/>
      <c r="B94" s="692"/>
      <c r="C94" s="328">
        <v>1.35</v>
      </c>
      <c r="D94" s="322">
        <v>0.52900000000000003</v>
      </c>
      <c r="E94" s="320">
        <v>0.44</v>
      </c>
      <c r="F94" s="320">
        <v>0.35199999999999998</v>
      </c>
      <c r="G94" s="320">
        <v>0.33</v>
      </c>
      <c r="H94" s="320">
        <v>0.32200000000000001</v>
      </c>
      <c r="I94" s="320">
        <v>0.33100000000000002</v>
      </c>
      <c r="J94" s="320">
        <v>0.379</v>
      </c>
      <c r="K94" s="320">
        <v>0.55100000000000005</v>
      </c>
      <c r="L94" s="320">
        <v>0.79700000000000004</v>
      </c>
      <c r="M94" s="320">
        <f t="shared" si="49"/>
        <v>0.55100000000000005</v>
      </c>
      <c r="N94" s="320">
        <f t="shared" si="50"/>
        <v>0.379</v>
      </c>
      <c r="O94" s="320">
        <f t="shared" si="51"/>
        <v>0.33100000000000002</v>
      </c>
      <c r="P94" s="320">
        <f t="shared" si="52"/>
        <v>0.32200000000000001</v>
      </c>
      <c r="Q94" s="320">
        <f t="shared" si="53"/>
        <v>0.33</v>
      </c>
      <c r="R94" s="320">
        <f t="shared" si="54"/>
        <v>0.35199999999999998</v>
      </c>
      <c r="S94" s="321">
        <f t="shared" si="55"/>
        <v>0.44</v>
      </c>
      <c r="T94" s="290"/>
      <c r="U94" s="322">
        <v>0.44700000000000001</v>
      </c>
      <c r="V94" s="320">
        <v>0.40100000000000002</v>
      </c>
      <c r="W94" s="320">
        <v>0.33700000000000002</v>
      </c>
      <c r="X94" s="320">
        <v>0.32400000000000001</v>
      </c>
      <c r="Y94" s="320">
        <v>0.32400000000000001</v>
      </c>
      <c r="Z94" s="320">
        <v>0.33800000000000002</v>
      </c>
      <c r="AA94" s="320">
        <v>0.40699999999999997</v>
      </c>
      <c r="AB94" s="320">
        <v>0.64600000000000002</v>
      </c>
      <c r="AC94" s="320">
        <v>0.92100000000000004</v>
      </c>
      <c r="AD94" s="320">
        <f t="shared" si="28"/>
        <v>0.64600000000000002</v>
      </c>
      <c r="AE94" s="320">
        <f t="shared" si="29"/>
        <v>0.40699999999999997</v>
      </c>
      <c r="AF94" s="320">
        <f t="shared" si="30"/>
        <v>0.33800000000000002</v>
      </c>
      <c r="AG94" s="320">
        <f t="shared" si="31"/>
        <v>0.32400000000000001</v>
      </c>
      <c r="AH94" s="320">
        <f t="shared" si="32"/>
        <v>0.32400000000000001</v>
      </c>
      <c r="AI94" s="320">
        <f t="shared" si="33"/>
        <v>0.33700000000000002</v>
      </c>
      <c r="AJ94" s="321">
        <f t="shared" si="34"/>
        <v>0.40100000000000002</v>
      </c>
      <c r="AK94" s="290"/>
      <c r="AL94" s="322">
        <v>0.39900000000000002</v>
      </c>
      <c r="AM94" s="320">
        <v>0.36599999999999999</v>
      </c>
      <c r="AN94" s="320">
        <v>0.32</v>
      </c>
      <c r="AO94" s="320">
        <v>0.311</v>
      </c>
      <c r="AP94" s="320">
        <v>0.315</v>
      </c>
      <c r="AQ94" s="320">
        <v>0.33100000000000002</v>
      </c>
      <c r="AR94" s="320">
        <v>0.41099999999999998</v>
      </c>
      <c r="AS94" s="320">
        <v>0.68400000000000005</v>
      </c>
      <c r="AT94" s="320">
        <v>0.98399999999999999</v>
      </c>
      <c r="AU94" s="320">
        <f t="shared" si="35"/>
        <v>0.68400000000000005</v>
      </c>
      <c r="AV94" s="320">
        <f t="shared" si="36"/>
        <v>0.41099999999999998</v>
      </c>
      <c r="AW94" s="320">
        <f t="shared" si="37"/>
        <v>0.33100000000000002</v>
      </c>
      <c r="AX94" s="320">
        <f t="shared" si="38"/>
        <v>0.315</v>
      </c>
      <c r="AY94" s="320">
        <f t="shared" si="39"/>
        <v>0.311</v>
      </c>
      <c r="AZ94" s="320">
        <f t="shared" si="40"/>
        <v>0.32</v>
      </c>
      <c r="BA94" s="321">
        <f t="shared" si="41"/>
        <v>0.36599999999999999</v>
      </c>
      <c r="BB94" s="290"/>
      <c r="BC94" s="322">
        <v>0.505</v>
      </c>
      <c r="BD94" s="320">
        <v>0.40799999999999997</v>
      </c>
      <c r="BE94" s="320">
        <v>0.32700000000000001</v>
      </c>
      <c r="BF94" s="320">
        <v>0.30599999999999999</v>
      </c>
      <c r="BG94" s="320">
        <v>0.30099999999999999</v>
      </c>
      <c r="BH94" s="320">
        <v>0.30499999999999999</v>
      </c>
      <c r="BI94" s="320">
        <v>0.34399999999999997</v>
      </c>
      <c r="BJ94" s="320">
        <v>0.47799999999999998</v>
      </c>
      <c r="BK94" s="320">
        <v>0.64400000000000002</v>
      </c>
      <c r="BL94" s="320">
        <f t="shared" si="42"/>
        <v>0.47799999999999998</v>
      </c>
      <c r="BM94" s="320">
        <f t="shared" si="43"/>
        <v>0.34399999999999997</v>
      </c>
      <c r="BN94" s="320">
        <f t="shared" si="44"/>
        <v>0.30499999999999999</v>
      </c>
      <c r="BO94" s="320">
        <f t="shared" si="45"/>
        <v>0.30099999999999999</v>
      </c>
      <c r="BP94" s="320">
        <f t="shared" si="46"/>
        <v>0.30599999999999999</v>
      </c>
      <c r="BQ94" s="320">
        <f t="shared" si="47"/>
        <v>0.32700000000000001</v>
      </c>
      <c r="BR94" s="321">
        <f t="shared" si="48"/>
        <v>0.40799999999999997</v>
      </c>
      <c r="BS94" s="290"/>
    </row>
    <row r="95" spans="1:71" x14ac:dyDescent="0.25">
      <c r="A95" s="290"/>
      <c r="B95" s="692"/>
      <c r="C95" s="328">
        <v>1.4</v>
      </c>
      <c r="D95" s="322">
        <v>0.52600000000000002</v>
      </c>
      <c r="E95" s="320">
        <v>0.438</v>
      </c>
      <c r="F95" s="320">
        <v>0.35</v>
      </c>
      <c r="G95" s="320">
        <v>0.32300000000000001</v>
      </c>
      <c r="H95" s="320">
        <v>0.317</v>
      </c>
      <c r="I95" s="320">
        <v>0.32800000000000001</v>
      </c>
      <c r="J95" s="320">
        <v>0.378</v>
      </c>
      <c r="K95" s="320">
        <v>0.55100000000000005</v>
      </c>
      <c r="L95" s="320">
        <v>0.79700000000000004</v>
      </c>
      <c r="M95" s="320">
        <f t="shared" si="49"/>
        <v>0.55100000000000005</v>
      </c>
      <c r="N95" s="320">
        <f t="shared" si="50"/>
        <v>0.378</v>
      </c>
      <c r="O95" s="320">
        <f t="shared" si="51"/>
        <v>0.32800000000000001</v>
      </c>
      <c r="P95" s="320">
        <f t="shared" si="52"/>
        <v>0.317</v>
      </c>
      <c r="Q95" s="320">
        <f t="shared" si="53"/>
        <v>0.32300000000000001</v>
      </c>
      <c r="R95" s="320">
        <f t="shared" si="54"/>
        <v>0.35</v>
      </c>
      <c r="S95" s="321">
        <f t="shared" si="55"/>
        <v>0.438</v>
      </c>
      <c r="T95" s="290"/>
      <c r="U95" s="322">
        <v>0.44600000000000001</v>
      </c>
      <c r="V95" s="320">
        <v>0.4</v>
      </c>
      <c r="W95" s="320">
        <v>0.33</v>
      </c>
      <c r="X95" s="320">
        <v>0.318</v>
      </c>
      <c r="Y95" s="320">
        <v>0.318</v>
      </c>
      <c r="Z95" s="320">
        <v>0.33500000000000002</v>
      </c>
      <c r="AA95" s="320">
        <v>0.40600000000000003</v>
      </c>
      <c r="AB95" s="320">
        <v>0.64600000000000002</v>
      </c>
      <c r="AC95" s="320">
        <v>0.92100000000000004</v>
      </c>
      <c r="AD95" s="320">
        <f t="shared" si="28"/>
        <v>0.64600000000000002</v>
      </c>
      <c r="AE95" s="320">
        <f t="shared" si="29"/>
        <v>0.40600000000000003</v>
      </c>
      <c r="AF95" s="320">
        <f t="shared" si="30"/>
        <v>0.33500000000000002</v>
      </c>
      <c r="AG95" s="320">
        <f t="shared" si="31"/>
        <v>0.318</v>
      </c>
      <c r="AH95" s="320">
        <f t="shared" si="32"/>
        <v>0.318</v>
      </c>
      <c r="AI95" s="320">
        <f t="shared" si="33"/>
        <v>0.33</v>
      </c>
      <c r="AJ95" s="321">
        <f t="shared" si="34"/>
        <v>0.4</v>
      </c>
      <c r="AK95" s="290"/>
      <c r="AL95" s="322">
        <v>0.39800000000000002</v>
      </c>
      <c r="AM95" s="320">
        <v>0.36599999999999999</v>
      </c>
      <c r="AN95" s="320">
        <v>0.314</v>
      </c>
      <c r="AO95" s="320">
        <v>0.30499999999999999</v>
      </c>
      <c r="AP95" s="320">
        <v>0.309</v>
      </c>
      <c r="AQ95" s="320">
        <v>0.32900000000000001</v>
      </c>
      <c r="AR95" s="320">
        <v>0.41099999999999998</v>
      </c>
      <c r="AS95" s="320">
        <v>0.68400000000000005</v>
      </c>
      <c r="AT95" s="320">
        <v>0.98399999999999999</v>
      </c>
      <c r="AU95" s="320">
        <f t="shared" si="35"/>
        <v>0.68400000000000005</v>
      </c>
      <c r="AV95" s="320">
        <f t="shared" si="36"/>
        <v>0.41099999999999998</v>
      </c>
      <c r="AW95" s="320">
        <f t="shared" si="37"/>
        <v>0.32900000000000001</v>
      </c>
      <c r="AX95" s="320">
        <f t="shared" si="38"/>
        <v>0.309</v>
      </c>
      <c r="AY95" s="320">
        <f t="shared" si="39"/>
        <v>0.30499999999999999</v>
      </c>
      <c r="AZ95" s="320">
        <f t="shared" si="40"/>
        <v>0.314</v>
      </c>
      <c r="BA95" s="321">
        <f t="shared" si="41"/>
        <v>0.36599999999999999</v>
      </c>
      <c r="BB95" s="290"/>
      <c r="BC95" s="322">
        <v>0.504</v>
      </c>
      <c r="BD95" s="320">
        <v>0.40799999999999997</v>
      </c>
      <c r="BE95" s="320">
        <v>0.32100000000000001</v>
      </c>
      <c r="BF95" s="320">
        <v>0.30099999999999999</v>
      </c>
      <c r="BG95" s="320">
        <v>0.29599999999999999</v>
      </c>
      <c r="BH95" s="320">
        <v>0.30099999999999999</v>
      </c>
      <c r="BI95" s="320">
        <v>0.34200000000000003</v>
      </c>
      <c r="BJ95" s="320">
        <v>0.47799999999999998</v>
      </c>
      <c r="BK95" s="320">
        <v>0.64400000000000002</v>
      </c>
      <c r="BL95" s="320">
        <f t="shared" si="42"/>
        <v>0.47799999999999998</v>
      </c>
      <c r="BM95" s="320">
        <f t="shared" si="43"/>
        <v>0.34200000000000003</v>
      </c>
      <c r="BN95" s="320">
        <f t="shared" si="44"/>
        <v>0.30099999999999999</v>
      </c>
      <c r="BO95" s="320">
        <f t="shared" si="45"/>
        <v>0.29599999999999999</v>
      </c>
      <c r="BP95" s="320">
        <f t="shared" si="46"/>
        <v>0.30099999999999999</v>
      </c>
      <c r="BQ95" s="320">
        <f t="shared" si="47"/>
        <v>0.32100000000000001</v>
      </c>
      <c r="BR95" s="321">
        <f t="shared" si="48"/>
        <v>0.40799999999999997</v>
      </c>
      <c r="BS95" s="290"/>
    </row>
    <row r="96" spans="1:71" x14ac:dyDescent="0.25">
      <c r="A96" s="290"/>
      <c r="B96" s="692"/>
      <c r="C96" s="328">
        <v>1.45</v>
      </c>
      <c r="D96" s="322">
        <v>0.52500000000000002</v>
      </c>
      <c r="E96" s="320">
        <v>0.437</v>
      </c>
      <c r="F96" s="320">
        <v>0.34899999999999998</v>
      </c>
      <c r="G96" s="320">
        <v>0.31900000000000001</v>
      </c>
      <c r="H96" s="320">
        <v>0.313</v>
      </c>
      <c r="I96" s="320">
        <v>0.32500000000000001</v>
      </c>
      <c r="J96" s="320">
        <v>0.377</v>
      </c>
      <c r="K96" s="320">
        <v>0.55100000000000005</v>
      </c>
      <c r="L96" s="320">
        <v>0.79700000000000004</v>
      </c>
      <c r="M96" s="320">
        <f t="shared" si="49"/>
        <v>0.55100000000000005</v>
      </c>
      <c r="N96" s="320">
        <f t="shared" si="50"/>
        <v>0.377</v>
      </c>
      <c r="O96" s="320">
        <f t="shared" si="51"/>
        <v>0.32500000000000001</v>
      </c>
      <c r="P96" s="320">
        <f t="shared" si="52"/>
        <v>0.313</v>
      </c>
      <c r="Q96" s="320">
        <f t="shared" si="53"/>
        <v>0.31900000000000001</v>
      </c>
      <c r="R96" s="320">
        <f t="shared" si="54"/>
        <v>0.34899999999999998</v>
      </c>
      <c r="S96" s="321">
        <f t="shared" si="55"/>
        <v>0.437</v>
      </c>
      <c r="T96" s="290"/>
      <c r="U96" s="322">
        <v>0.44400000000000001</v>
      </c>
      <c r="V96" s="320">
        <v>0.39900000000000002</v>
      </c>
      <c r="W96" s="320">
        <v>0.33</v>
      </c>
      <c r="X96" s="320">
        <v>0.312</v>
      </c>
      <c r="Y96" s="320">
        <v>0.312</v>
      </c>
      <c r="Z96" s="320">
        <v>0.33300000000000002</v>
      </c>
      <c r="AA96" s="320">
        <v>0.40600000000000003</v>
      </c>
      <c r="AB96" s="320">
        <v>0.64600000000000002</v>
      </c>
      <c r="AC96" s="320">
        <v>0.92100000000000004</v>
      </c>
      <c r="AD96" s="320">
        <f t="shared" si="28"/>
        <v>0.64600000000000002</v>
      </c>
      <c r="AE96" s="320">
        <f t="shared" si="29"/>
        <v>0.40600000000000003</v>
      </c>
      <c r="AF96" s="320">
        <f t="shared" si="30"/>
        <v>0.33300000000000002</v>
      </c>
      <c r="AG96" s="320">
        <f t="shared" si="31"/>
        <v>0.312</v>
      </c>
      <c r="AH96" s="320">
        <f t="shared" si="32"/>
        <v>0.312</v>
      </c>
      <c r="AI96" s="320">
        <f t="shared" si="33"/>
        <v>0.33</v>
      </c>
      <c r="AJ96" s="321">
        <f t="shared" si="34"/>
        <v>0.39900000000000002</v>
      </c>
      <c r="AK96" s="290"/>
      <c r="AL96" s="322">
        <v>0.39800000000000002</v>
      </c>
      <c r="AM96" s="320">
        <v>0.36599999999999999</v>
      </c>
      <c r="AN96" s="320">
        <v>0.309</v>
      </c>
      <c r="AO96" s="320">
        <v>0.3</v>
      </c>
      <c r="AP96" s="320">
        <v>0.30299999999999999</v>
      </c>
      <c r="AQ96" s="320">
        <v>0.32600000000000001</v>
      </c>
      <c r="AR96" s="320">
        <v>0.41</v>
      </c>
      <c r="AS96" s="320">
        <v>0.68400000000000005</v>
      </c>
      <c r="AT96" s="320">
        <v>0.98399999999999999</v>
      </c>
      <c r="AU96" s="320">
        <f t="shared" si="35"/>
        <v>0.68400000000000005</v>
      </c>
      <c r="AV96" s="320">
        <f t="shared" si="36"/>
        <v>0.41</v>
      </c>
      <c r="AW96" s="320">
        <f t="shared" si="37"/>
        <v>0.32600000000000001</v>
      </c>
      <c r="AX96" s="320">
        <f t="shared" si="38"/>
        <v>0.30299999999999999</v>
      </c>
      <c r="AY96" s="320">
        <f t="shared" si="39"/>
        <v>0.3</v>
      </c>
      <c r="AZ96" s="320">
        <f t="shared" si="40"/>
        <v>0.309</v>
      </c>
      <c r="BA96" s="321">
        <f t="shared" si="41"/>
        <v>0.36599999999999999</v>
      </c>
      <c r="BB96" s="290"/>
      <c r="BC96" s="322">
        <v>0.504</v>
      </c>
      <c r="BD96" s="320">
        <v>0.40799999999999997</v>
      </c>
      <c r="BE96" s="320">
        <v>0.317</v>
      </c>
      <c r="BF96" s="320">
        <v>0.29499999999999998</v>
      </c>
      <c r="BG96" s="320">
        <v>0.29099999999999998</v>
      </c>
      <c r="BH96" s="320">
        <v>0.29699999999999999</v>
      </c>
      <c r="BI96" s="320">
        <v>0.34</v>
      </c>
      <c r="BJ96" s="320">
        <v>0.47799999999999998</v>
      </c>
      <c r="BK96" s="320">
        <v>0.64400000000000002</v>
      </c>
      <c r="BL96" s="320">
        <f t="shared" si="42"/>
        <v>0.47799999999999998</v>
      </c>
      <c r="BM96" s="320">
        <f t="shared" si="43"/>
        <v>0.34</v>
      </c>
      <c r="BN96" s="320">
        <f t="shared" si="44"/>
        <v>0.29699999999999999</v>
      </c>
      <c r="BO96" s="320">
        <f t="shared" si="45"/>
        <v>0.29099999999999998</v>
      </c>
      <c r="BP96" s="320">
        <f t="shared" si="46"/>
        <v>0.29499999999999998</v>
      </c>
      <c r="BQ96" s="320">
        <f t="shared" si="47"/>
        <v>0.317</v>
      </c>
      <c r="BR96" s="321">
        <f t="shared" si="48"/>
        <v>0.40799999999999997</v>
      </c>
      <c r="BS96" s="290"/>
    </row>
    <row r="97" spans="1:71" x14ac:dyDescent="0.25">
      <c r="A97" s="290"/>
      <c r="B97" s="692"/>
      <c r="C97" s="328">
        <v>1.5</v>
      </c>
      <c r="D97" s="322">
        <v>0.52500000000000002</v>
      </c>
      <c r="E97" s="320">
        <v>0.435</v>
      </c>
      <c r="F97" s="320">
        <v>0.34699999999999998</v>
      </c>
      <c r="G97" s="320">
        <v>0.316</v>
      </c>
      <c r="H97" s="320">
        <v>0.31</v>
      </c>
      <c r="I97" s="320">
        <v>0.32400000000000001</v>
      </c>
      <c r="J97" s="320">
        <v>0.377</v>
      </c>
      <c r="K97" s="320">
        <v>0.55100000000000005</v>
      </c>
      <c r="L97" s="320">
        <v>0.79700000000000004</v>
      </c>
      <c r="M97" s="320">
        <f t="shared" si="49"/>
        <v>0.55100000000000005</v>
      </c>
      <c r="N97" s="320">
        <f t="shared" si="50"/>
        <v>0.377</v>
      </c>
      <c r="O97" s="320">
        <f t="shared" si="51"/>
        <v>0.32400000000000001</v>
      </c>
      <c r="P97" s="320">
        <f t="shared" si="52"/>
        <v>0.31</v>
      </c>
      <c r="Q97" s="320">
        <f t="shared" si="53"/>
        <v>0.316</v>
      </c>
      <c r="R97" s="320">
        <f t="shared" si="54"/>
        <v>0.34699999999999998</v>
      </c>
      <c r="S97" s="321">
        <f t="shared" si="55"/>
        <v>0.435</v>
      </c>
      <c r="T97" s="290"/>
      <c r="U97" s="322">
        <v>0.443</v>
      </c>
      <c r="V97" s="320">
        <v>0.39800000000000002</v>
      </c>
      <c r="W97" s="320">
        <v>0.32900000000000001</v>
      </c>
      <c r="X97" s="320">
        <v>0.308</v>
      </c>
      <c r="Y97" s="320">
        <v>0.31</v>
      </c>
      <c r="Z97" s="320">
        <v>0.33200000000000002</v>
      </c>
      <c r="AA97" s="320">
        <v>0.40500000000000003</v>
      </c>
      <c r="AB97" s="320">
        <v>0.64600000000000002</v>
      </c>
      <c r="AC97" s="320">
        <v>0.92100000000000004</v>
      </c>
      <c r="AD97" s="320">
        <f t="shared" si="28"/>
        <v>0.64600000000000002</v>
      </c>
      <c r="AE97" s="320">
        <f t="shared" si="29"/>
        <v>0.40500000000000003</v>
      </c>
      <c r="AF97" s="320">
        <f t="shared" si="30"/>
        <v>0.33200000000000002</v>
      </c>
      <c r="AG97" s="320">
        <f t="shared" si="31"/>
        <v>0.31</v>
      </c>
      <c r="AH97" s="320">
        <f t="shared" si="32"/>
        <v>0.308</v>
      </c>
      <c r="AI97" s="320">
        <f t="shared" si="33"/>
        <v>0.32900000000000001</v>
      </c>
      <c r="AJ97" s="321">
        <f t="shared" si="34"/>
        <v>0.39800000000000002</v>
      </c>
      <c r="AK97" s="290"/>
      <c r="AL97" s="322">
        <v>0.39700000000000002</v>
      </c>
      <c r="AM97" s="320">
        <v>0.36499999999999999</v>
      </c>
      <c r="AN97" s="320">
        <v>0.308</v>
      </c>
      <c r="AO97" s="320">
        <v>0.29399999999999998</v>
      </c>
      <c r="AP97" s="320">
        <v>0.29799999999999999</v>
      </c>
      <c r="AQ97" s="320">
        <v>0.32500000000000001</v>
      </c>
      <c r="AR97" s="320">
        <v>0.41</v>
      </c>
      <c r="AS97" s="320">
        <v>0.68400000000000005</v>
      </c>
      <c r="AT97" s="320">
        <v>0.98399999999999999</v>
      </c>
      <c r="AU97" s="320">
        <f t="shared" si="35"/>
        <v>0.68400000000000005</v>
      </c>
      <c r="AV97" s="320">
        <f t="shared" si="36"/>
        <v>0.41</v>
      </c>
      <c r="AW97" s="320">
        <f t="shared" si="37"/>
        <v>0.32500000000000001</v>
      </c>
      <c r="AX97" s="320">
        <f t="shared" si="38"/>
        <v>0.29799999999999999</v>
      </c>
      <c r="AY97" s="320">
        <f t="shared" si="39"/>
        <v>0.29399999999999998</v>
      </c>
      <c r="AZ97" s="320">
        <f t="shared" si="40"/>
        <v>0.308</v>
      </c>
      <c r="BA97" s="321">
        <f t="shared" si="41"/>
        <v>0.36499999999999999</v>
      </c>
      <c r="BB97" s="290"/>
      <c r="BC97" s="322">
        <v>0.504</v>
      </c>
      <c r="BD97" s="320">
        <v>0.40799999999999997</v>
      </c>
      <c r="BE97" s="320">
        <v>0.315</v>
      </c>
      <c r="BF97" s="320">
        <v>0.28999999999999998</v>
      </c>
      <c r="BG97" s="320">
        <v>0.28499999999999998</v>
      </c>
      <c r="BH97" s="320">
        <v>0.29399999999999998</v>
      </c>
      <c r="BI97" s="320">
        <v>0.33900000000000002</v>
      </c>
      <c r="BJ97" s="320">
        <v>0.47799999999999998</v>
      </c>
      <c r="BK97" s="320">
        <v>0.64400000000000002</v>
      </c>
      <c r="BL97" s="320">
        <f t="shared" si="42"/>
        <v>0.47799999999999998</v>
      </c>
      <c r="BM97" s="320">
        <f t="shared" si="43"/>
        <v>0.33900000000000002</v>
      </c>
      <c r="BN97" s="320">
        <f t="shared" si="44"/>
        <v>0.29399999999999998</v>
      </c>
      <c r="BO97" s="320">
        <f t="shared" si="45"/>
        <v>0.28499999999999998</v>
      </c>
      <c r="BP97" s="320">
        <f t="shared" si="46"/>
        <v>0.28999999999999998</v>
      </c>
      <c r="BQ97" s="320">
        <f t="shared" si="47"/>
        <v>0.315</v>
      </c>
      <c r="BR97" s="321">
        <f t="shared" si="48"/>
        <v>0.40799999999999997</v>
      </c>
      <c r="BS97" s="290"/>
    </row>
    <row r="98" spans="1:71" x14ac:dyDescent="0.25">
      <c r="A98" s="290"/>
      <c r="B98" s="692"/>
      <c r="C98" s="328">
        <v>1.55</v>
      </c>
      <c r="D98" s="322">
        <v>0.52500000000000002</v>
      </c>
      <c r="E98" s="320">
        <v>0.433</v>
      </c>
      <c r="F98" s="320">
        <v>0.34599999999999997</v>
      </c>
      <c r="G98" s="320">
        <v>0.314</v>
      </c>
      <c r="H98" s="320">
        <v>0.308</v>
      </c>
      <c r="I98" s="320">
        <v>0.32300000000000001</v>
      </c>
      <c r="J98" s="320">
        <v>0.376</v>
      </c>
      <c r="K98" s="320">
        <v>0.55100000000000005</v>
      </c>
      <c r="L98" s="320">
        <v>0.79700000000000004</v>
      </c>
      <c r="M98" s="320">
        <f t="shared" si="49"/>
        <v>0.55100000000000005</v>
      </c>
      <c r="N98" s="320">
        <f t="shared" si="50"/>
        <v>0.376</v>
      </c>
      <c r="O98" s="320">
        <f t="shared" si="51"/>
        <v>0.32300000000000001</v>
      </c>
      <c r="P98" s="320">
        <f t="shared" si="52"/>
        <v>0.308</v>
      </c>
      <c r="Q98" s="320">
        <f t="shared" si="53"/>
        <v>0.314</v>
      </c>
      <c r="R98" s="320">
        <f t="shared" si="54"/>
        <v>0.34599999999999997</v>
      </c>
      <c r="S98" s="321">
        <f t="shared" si="55"/>
        <v>0.433</v>
      </c>
      <c r="T98" s="290"/>
      <c r="U98" s="322">
        <v>0.442</v>
      </c>
      <c r="V98" s="320">
        <v>0.39700000000000002</v>
      </c>
      <c r="W98" s="320">
        <v>0.32800000000000001</v>
      </c>
      <c r="X98" s="320">
        <v>0.30499999999999999</v>
      </c>
      <c r="Y98" s="320">
        <v>0.307</v>
      </c>
      <c r="Z98" s="320">
        <v>0.33100000000000002</v>
      </c>
      <c r="AA98" s="320">
        <v>0.40400000000000003</v>
      </c>
      <c r="AB98" s="320">
        <v>0.64600000000000002</v>
      </c>
      <c r="AC98" s="320">
        <v>0.92100000000000004</v>
      </c>
      <c r="AD98" s="320">
        <f t="shared" si="28"/>
        <v>0.64600000000000002</v>
      </c>
      <c r="AE98" s="320">
        <f t="shared" si="29"/>
        <v>0.40400000000000003</v>
      </c>
      <c r="AF98" s="320">
        <f t="shared" si="30"/>
        <v>0.33100000000000002</v>
      </c>
      <c r="AG98" s="320">
        <f t="shared" si="31"/>
        <v>0.307</v>
      </c>
      <c r="AH98" s="320">
        <f t="shared" si="32"/>
        <v>0.30499999999999999</v>
      </c>
      <c r="AI98" s="320">
        <f t="shared" si="33"/>
        <v>0.32800000000000001</v>
      </c>
      <c r="AJ98" s="321">
        <f t="shared" si="34"/>
        <v>0.39700000000000002</v>
      </c>
      <c r="AK98" s="290"/>
      <c r="AL98" s="322">
        <v>0.39600000000000002</v>
      </c>
      <c r="AM98" s="320">
        <v>0.36499999999999999</v>
      </c>
      <c r="AN98" s="320">
        <v>0.308</v>
      </c>
      <c r="AO98" s="320">
        <v>0.28999999999999998</v>
      </c>
      <c r="AP98" s="320">
        <v>0.29599999999999999</v>
      </c>
      <c r="AQ98" s="320">
        <v>0.32400000000000001</v>
      </c>
      <c r="AR98" s="320">
        <v>0.40899999999999997</v>
      </c>
      <c r="AS98" s="320">
        <v>0.68400000000000005</v>
      </c>
      <c r="AT98" s="320">
        <v>0.98399999999999999</v>
      </c>
      <c r="AU98" s="320">
        <f t="shared" si="35"/>
        <v>0.68400000000000005</v>
      </c>
      <c r="AV98" s="320">
        <f t="shared" si="36"/>
        <v>0.40899999999999997</v>
      </c>
      <c r="AW98" s="320">
        <f t="shared" si="37"/>
        <v>0.32400000000000001</v>
      </c>
      <c r="AX98" s="320">
        <f t="shared" si="38"/>
        <v>0.29599999999999999</v>
      </c>
      <c r="AY98" s="320">
        <f t="shared" si="39"/>
        <v>0.28999999999999998</v>
      </c>
      <c r="AZ98" s="320">
        <f t="shared" si="40"/>
        <v>0.308</v>
      </c>
      <c r="BA98" s="321">
        <f t="shared" si="41"/>
        <v>0.36499999999999999</v>
      </c>
      <c r="BB98" s="290"/>
      <c r="BC98" s="322">
        <v>0.504</v>
      </c>
      <c r="BD98" s="320">
        <v>0.40799999999999997</v>
      </c>
      <c r="BE98" s="320">
        <v>0.315</v>
      </c>
      <c r="BF98" s="320">
        <v>0.28499999999999998</v>
      </c>
      <c r="BG98" s="320">
        <v>0.28100000000000003</v>
      </c>
      <c r="BH98" s="320">
        <v>0.29199999999999998</v>
      </c>
      <c r="BI98" s="320">
        <v>0.33900000000000002</v>
      </c>
      <c r="BJ98" s="320">
        <v>0.47799999999999998</v>
      </c>
      <c r="BK98" s="320">
        <v>0.64400000000000002</v>
      </c>
      <c r="BL98" s="320">
        <f t="shared" si="42"/>
        <v>0.47799999999999998</v>
      </c>
      <c r="BM98" s="320">
        <f t="shared" si="43"/>
        <v>0.33900000000000002</v>
      </c>
      <c r="BN98" s="320">
        <f t="shared" si="44"/>
        <v>0.29199999999999998</v>
      </c>
      <c r="BO98" s="320">
        <f t="shared" si="45"/>
        <v>0.28100000000000003</v>
      </c>
      <c r="BP98" s="320">
        <f t="shared" si="46"/>
        <v>0.28499999999999998</v>
      </c>
      <c r="BQ98" s="320">
        <f t="shared" si="47"/>
        <v>0.315</v>
      </c>
      <c r="BR98" s="321">
        <f t="shared" si="48"/>
        <v>0.40799999999999997</v>
      </c>
      <c r="BS98" s="290"/>
    </row>
    <row r="99" spans="1:71" x14ac:dyDescent="0.25">
      <c r="A99" s="290"/>
      <c r="B99" s="692"/>
      <c r="C99" s="328">
        <v>1.6</v>
      </c>
      <c r="D99" s="322">
        <v>0.52500000000000002</v>
      </c>
      <c r="E99" s="320">
        <v>0.432</v>
      </c>
      <c r="F99" s="320">
        <v>0.34399999999999997</v>
      </c>
      <c r="G99" s="320">
        <v>0.313</v>
      </c>
      <c r="H99" s="320">
        <v>0.307</v>
      </c>
      <c r="I99" s="320">
        <v>0.32200000000000001</v>
      </c>
      <c r="J99" s="320">
        <v>0.375</v>
      </c>
      <c r="K99" s="320">
        <v>0.55100000000000005</v>
      </c>
      <c r="L99" s="320">
        <v>0.79700000000000004</v>
      </c>
      <c r="M99" s="320">
        <f t="shared" si="49"/>
        <v>0.55100000000000005</v>
      </c>
      <c r="N99" s="320">
        <f t="shared" si="50"/>
        <v>0.375</v>
      </c>
      <c r="O99" s="320">
        <f t="shared" si="51"/>
        <v>0.32200000000000001</v>
      </c>
      <c r="P99" s="320">
        <f t="shared" si="52"/>
        <v>0.307</v>
      </c>
      <c r="Q99" s="320">
        <f t="shared" si="53"/>
        <v>0.313</v>
      </c>
      <c r="R99" s="320">
        <f t="shared" si="54"/>
        <v>0.34399999999999997</v>
      </c>
      <c r="S99" s="321">
        <f t="shared" si="55"/>
        <v>0.432</v>
      </c>
      <c r="T99" s="290"/>
      <c r="U99" s="322">
        <v>0.44</v>
      </c>
      <c r="V99" s="320">
        <v>0.39600000000000002</v>
      </c>
      <c r="W99" s="320">
        <v>0.32700000000000001</v>
      </c>
      <c r="X99" s="320">
        <v>0.30499999999999999</v>
      </c>
      <c r="Y99" s="320">
        <v>0.30599999999999999</v>
      </c>
      <c r="Z99" s="320">
        <v>0.33100000000000002</v>
      </c>
      <c r="AA99" s="320">
        <v>0.40400000000000003</v>
      </c>
      <c r="AB99" s="320">
        <v>0.64600000000000002</v>
      </c>
      <c r="AC99" s="320">
        <v>0.92100000000000004</v>
      </c>
      <c r="AD99" s="320">
        <f t="shared" si="28"/>
        <v>0.64600000000000002</v>
      </c>
      <c r="AE99" s="320">
        <f t="shared" si="29"/>
        <v>0.40400000000000003</v>
      </c>
      <c r="AF99" s="320">
        <f t="shared" si="30"/>
        <v>0.33100000000000002</v>
      </c>
      <c r="AG99" s="320">
        <f t="shared" si="31"/>
        <v>0.30599999999999999</v>
      </c>
      <c r="AH99" s="320">
        <f t="shared" si="32"/>
        <v>0.30499999999999999</v>
      </c>
      <c r="AI99" s="320">
        <f t="shared" si="33"/>
        <v>0.32700000000000001</v>
      </c>
      <c r="AJ99" s="321">
        <f t="shared" si="34"/>
        <v>0.39600000000000002</v>
      </c>
      <c r="AK99" s="290"/>
      <c r="AL99" s="322">
        <v>0.39500000000000002</v>
      </c>
      <c r="AM99" s="320">
        <v>0.36399999999999999</v>
      </c>
      <c r="AN99" s="320">
        <v>0.307</v>
      </c>
      <c r="AO99" s="320">
        <v>0.28899999999999998</v>
      </c>
      <c r="AP99" s="320">
        <v>0.29399999999999998</v>
      </c>
      <c r="AQ99" s="320">
        <v>0.32400000000000001</v>
      </c>
      <c r="AR99" s="320">
        <v>0.40899999999999997</v>
      </c>
      <c r="AS99" s="320">
        <v>0.68400000000000005</v>
      </c>
      <c r="AT99" s="320">
        <v>0.98399999999999999</v>
      </c>
      <c r="AU99" s="320">
        <f t="shared" si="35"/>
        <v>0.68400000000000005</v>
      </c>
      <c r="AV99" s="320">
        <f t="shared" si="36"/>
        <v>0.40899999999999997</v>
      </c>
      <c r="AW99" s="320">
        <f t="shared" si="37"/>
        <v>0.32400000000000001</v>
      </c>
      <c r="AX99" s="320">
        <f t="shared" si="38"/>
        <v>0.29399999999999998</v>
      </c>
      <c r="AY99" s="320">
        <f t="shared" si="39"/>
        <v>0.28899999999999998</v>
      </c>
      <c r="AZ99" s="320">
        <f t="shared" si="40"/>
        <v>0.307</v>
      </c>
      <c r="BA99" s="321">
        <f t="shared" si="41"/>
        <v>0.36399999999999999</v>
      </c>
      <c r="BB99" s="290"/>
      <c r="BC99" s="322">
        <v>0.503</v>
      </c>
      <c r="BD99" s="320">
        <v>0.40699999999999997</v>
      </c>
      <c r="BE99" s="320">
        <v>0.315</v>
      </c>
      <c r="BF99" s="320">
        <v>0.28100000000000003</v>
      </c>
      <c r="BG99" s="320">
        <v>0.27700000000000002</v>
      </c>
      <c r="BH99" s="320">
        <v>0.28999999999999998</v>
      </c>
      <c r="BI99" s="320">
        <v>0.33900000000000002</v>
      </c>
      <c r="BJ99" s="320">
        <v>0.47799999999999998</v>
      </c>
      <c r="BK99" s="320">
        <v>0.64400000000000002</v>
      </c>
      <c r="BL99" s="320">
        <f t="shared" si="42"/>
        <v>0.47799999999999998</v>
      </c>
      <c r="BM99" s="320">
        <f t="shared" si="43"/>
        <v>0.33900000000000002</v>
      </c>
      <c r="BN99" s="320">
        <f t="shared" si="44"/>
        <v>0.28999999999999998</v>
      </c>
      <c r="BO99" s="320">
        <f t="shared" si="45"/>
        <v>0.27700000000000002</v>
      </c>
      <c r="BP99" s="320">
        <f t="shared" si="46"/>
        <v>0.28100000000000003</v>
      </c>
      <c r="BQ99" s="320">
        <f t="shared" si="47"/>
        <v>0.315</v>
      </c>
      <c r="BR99" s="321">
        <f t="shared" si="48"/>
        <v>0.40699999999999997</v>
      </c>
      <c r="BS99" s="290"/>
    </row>
    <row r="100" spans="1:71" x14ac:dyDescent="0.25">
      <c r="A100" s="290"/>
      <c r="B100" s="692"/>
      <c r="C100" s="328">
        <v>1.65</v>
      </c>
      <c r="D100" s="322">
        <v>0.52500000000000002</v>
      </c>
      <c r="E100" s="320">
        <v>0.43</v>
      </c>
      <c r="F100" s="320">
        <v>0.34300000000000003</v>
      </c>
      <c r="G100" s="320">
        <v>0.311</v>
      </c>
      <c r="H100" s="320">
        <v>0.30499999999999999</v>
      </c>
      <c r="I100" s="320">
        <v>0.32</v>
      </c>
      <c r="J100" s="320">
        <v>0.375</v>
      </c>
      <c r="K100" s="320">
        <v>0.55100000000000005</v>
      </c>
      <c r="L100" s="320">
        <v>0.79700000000000004</v>
      </c>
      <c r="M100" s="320">
        <f t="shared" si="49"/>
        <v>0.55100000000000005</v>
      </c>
      <c r="N100" s="320">
        <f t="shared" si="50"/>
        <v>0.375</v>
      </c>
      <c r="O100" s="320">
        <f t="shared" si="51"/>
        <v>0.32</v>
      </c>
      <c r="P100" s="320">
        <f t="shared" si="52"/>
        <v>0.30499999999999999</v>
      </c>
      <c r="Q100" s="320">
        <f t="shared" si="53"/>
        <v>0.311</v>
      </c>
      <c r="R100" s="320">
        <f t="shared" si="54"/>
        <v>0.34300000000000003</v>
      </c>
      <c r="S100" s="321">
        <f t="shared" si="55"/>
        <v>0.43</v>
      </c>
      <c r="T100" s="290"/>
      <c r="U100" s="322">
        <v>0.44</v>
      </c>
      <c r="V100" s="320">
        <v>0.39500000000000002</v>
      </c>
      <c r="W100" s="320">
        <v>0.32600000000000001</v>
      </c>
      <c r="X100" s="320">
        <v>0.30399999999999999</v>
      </c>
      <c r="Y100" s="320">
        <v>0.30499999999999999</v>
      </c>
      <c r="Z100" s="320">
        <v>0.33</v>
      </c>
      <c r="AA100" s="320">
        <v>0.40300000000000002</v>
      </c>
      <c r="AB100" s="320">
        <v>0.64600000000000002</v>
      </c>
      <c r="AC100" s="320">
        <v>0.92100000000000004</v>
      </c>
      <c r="AD100" s="320">
        <f t="shared" si="28"/>
        <v>0.64600000000000002</v>
      </c>
      <c r="AE100" s="320">
        <f t="shared" si="29"/>
        <v>0.40300000000000002</v>
      </c>
      <c r="AF100" s="320">
        <f t="shared" si="30"/>
        <v>0.33</v>
      </c>
      <c r="AG100" s="320">
        <f t="shared" si="31"/>
        <v>0.30499999999999999</v>
      </c>
      <c r="AH100" s="320">
        <f t="shared" si="32"/>
        <v>0.30399999999999999</v>
      </c>
      <c r="AI100" s="320">
        <f t="shared" si="33"/>
        <v>0.32600000000000001</v>
      </c>
      <c r="AJ100" s="321">
        <f t="shared" si="34"/>
        <v>0.39500000000000002</v>
      </c>
      <c r="AK100" s="290"/>
      <c r="AL100" s="322">
        <v>0.39500000000000002</v>
      </c>
      <c r="AM100" s="320">
        <v>0.36399999999999999</v>
      </c>
      <c r="AN100" s="320">
        <v>0.307</v>
      </c>
      <c r="AO100" s="320">
        <v>0.28799999999999998</v>
      </c>
      <c r="AP100" s="320">
        <v>0.29399999999999998</v>
      </c>
      <c r="AQ100" s="320">
        <v>0.32300000000000001</v>
      </c>
      <c r="AR100" s="320">
        <v>0.40899999999999997</v>
      </c>
      <c r="AS100" s="320">
        <v>0.68400000000000005</v>
      </c>
      <c r="AT100" s="320">
        <v>0.98399999999999999</v>
      </c>
      <c r="AU100" s="320">
        <f t="shared" si="35"/>
        <v>0.68400000000000005</v>
      </c>
      <c r="AV100" s="320">
        <f t="shared" si="36"/>
        <v>0.40899999999999997</v>
      </c>
      <c r="AW100" s="320">
        <f t="shared" si="37"/>
        <v>0.32300000000000001</v>
      </c>
      <c r="AX100" s="320">
        <f t="shared" si="38"/>
        <v>0.29399999999999998</v>
      </c>
      <c r="AY100" s="320">
        <f t="shared" si="39"/>
        <v>0.28799999999999998</v>
      </c>
      <c r="AZ100" s="320">
        <f t="shared" si="40"/>
        <v>0.307</v>
      </c>
      <c r="BA100" s="321">
        <f t="shared" si="41"/>
        <v>0.36399999999999999</v>
      </c>
      <c r="BB100" s="290"/>
      <c r="BC100" s="322">
        <v>0.503</v>
      </c>
      <c r="BD100" s="320">
        <v>0.40699999999999997</v>
      </c>
      <c r="BE100" s="320">
        <v>0.315</v>
      </c>
      <c r="BF100" s="320">
        <v>0.28000000000000003</v>
      </c>
      <c r="BG100" s="320">
        <v>0.27600000000000002</v>
      </c>
      <c r="BH100" s="320">
        <v>0.28799999999999998</v>
      </c>
      <c r="BI100" s="320">
        <v>0.33900000000000002</v>
      </c>
      <c r="BJ100" s="320">
        <v>0.47799999999999998</v>
      </c>
      <c r="BK100" s="320">
        <v>0.64400000000000002</v>
      </c>
      <c r="BL100" s="320">
        <f t="shared" si="42"/>
        <v>0.47799999999999998</v>
      </c>
      <c r="BM100" s="320">
        <f t="shared" si="43"/>
        <v>0.33900000000000002</v>
      </c>
      <c r="BN100" s="320">
        <f t="shared" si="44"/>
        <v>0.28799999999999998</v>
      </c>
      <c r="BO100" s="320">
        <f t="shared" si="45"/>
        <v>0.27600000000000002</v>
      </c>
      <c r="BP100" s="320">
        <f t="shared" si="46"/>
        <v>0.28000000000000003</v>
      </c>
      <c r="BQ100" s="320">
        <f t="shared" si="47"/>
        <v>0.315</v>
      </c>
      <c r="BR100" s="321">
        <f t="shared" si="48"/>
        <v>0.40699999999999997</v>
      </c>
      <c r="BS100" s="290"/>
    </row>
    <row r="101" spans="1:71" x14ac:dyDescent="0.25">
      <c r="A101" s="290"/>
      <c r="B101" s="692"/>
      <c r="C101" s="328">
        <v>1.7</v>
      </c>
      <c r="D101" s="322">
        <v>0.52500000000000002</v>
      </c>
      <c r="E101" s="320">
        <v>0.42899999999999999</v>
      </c>
      <c r="F101" s="320">
        <v>0.34100000000000003</v>
      </c>
      <c r="G101" s="320">
        <v>0.31</v>
      </c>
      <c r="H101" s="320">
        <v>0.30399999999999999</v>
      </c>
      <c r="I101" s="320">
        <v>0.31900000000000001</v>
      </c>
      <c r="J101" s="320">
        <v>0.375</v>
      </c>
      <c r="K101" s="320">
        <v>0.55100000000000005</v>
      </c>
      <c r="L101" s="320">
        <v>0.79700000000000004</v>
      </c>
      <c r="M101" s="320">
        <f t="shared" si="49"/>
        <v>0.55100000000000005</v>
      </c>
      <c r="N101" s="320">
        <f t="shared" si="50"/>
        <v>0.375</v>
      </c>
      <c r="O101" s="320">
        <f t="shared" si="51"/>
        <v>0.31900000000000001</v>
      </c>
      <c r="P101" s="320">
        <f t="shared" si="52"/>
        <v>0.30399999999999999</v>
      </c>
      <c r="Q101" s="320">
        <f t="shared" si="53"/>
        <v>0.31</v>
      </c>
      <c r="R101" s="320">
        <f t="shared" si="54"/>
        <v>0.34100000000000003</v>
      </c>
      <c r="S101" s="321">
        <f t="shared" si="55"/>
        <v>0.42899999999999999</v>
      </c>
      <c r="T101" s="290"/>
      <c r="U101" s="322">
        <v>0.44</v>
      </c>
      <c r="V101" s="320">
        <v>0.39500000000000002</v>
      </c>
      <c r="W101" s="320">
        <v>0.32500000000000001</v>
      </c>
      <c r="X101" s="320">
        <v>0.30299999999999999</v>
      </c>
      <c r="Y101" s="320">
        <v>0.30499999999999999</v>
      </c>
      <c r="Z101" s="320">
        <v>0.32900000000000001</v>
      </c>
      <c r="AA101" s="320">
        <v>0.40300000000000002</v>
      </c>
      <c r="AB101" s="320">
        <v>0.64600000000000002</v>
      </c>
      <c r="AC101" s="320">
        <v>0.92100000000000004</v>
      </c>
      <c r="AD101" s="320">
        <f t="shared" si="28"/>
        <v>0.64600000000000002</v>
      </c>
      <c r="AE101" s="320">
        <f t="shared" si="29"/>
        <v>0.40300000000000002</v>
      </c>
      <c r="AF101" s="320">
        <f t="shared" si="30"/>
        <v>0.32900000000000001</v>
      </c>
      <c r="AG101" s="320">
        <f t="shared" si="31"/>
        <v>0.30499999999999999</v>
      </c>
      <c r="AH101" s="320">
        <f t="shared" si="32"/>
        <v>0.30299999999999999</v>
      </c>
      <c r="AI101" s="320">
        <f t="shared" si="33"/>
        <v>0.32500000000000001</v>
      </c>
      <c r="AJ101" s="321">
        <f t="shared" si="34"/>
        <v>0.39500000000000002</v>
      </c>
      <c r="AK101" s="290"/>
      <c r="AL101" s="322">
        <v>0.39400000000000002</v>
      </c>
      <c r="AM101" s="320">
        <v>0.36299999999999999</v>
      </c>
      <c r="AN101" s="320">
        <v>0.30599999999999999</v>
      </c>
      <c r="AO101" s="320">
        <v>0.28799999999999998</v>
      </c>
      <c r="AP101" s="320">
        <v>0.29299999999999998</v>
      </c>
      <c r="AQ101" s="320">
        <v>0.32300000000000001</v>
      </c>
      <c r="AR101" s="320">
        <v>0.40799999999999997</v>
      </c>
      <c r="AS101" s="320">
        <v>0.68400000000000005</v>
      </c>
      <c r="AT101" s="320">
        <v>0.98399999999999999</v>
      </c>
      <c r="AU101" s="320">
        <f t="shared" si="35"/>
        <v>0.68400000000000005</v>
      </c>
      <c r="AV101" s="320">
        <f t="shared" si="36"/>
        <v>0.40799999999999997</v>
      </c>
      <c r="AW101" s="320">
        <f t="shared" si="37"/>
        <v>0.32300000000000001</v>
      </c>
      <c r="AX101" s="320">
        <f t="shared" si="38"/>
        <v>0.29299999999999998</v>
      </c>
      <c r="AY101" s="320">
        <f t="shared" si="39"/>
        <v>0.28799999999999998</v>
      </c>
      <c r="AZ101" s="320">
        <f t="shared" si="40"/>
        <v>0.30599999999999999</v>
      </c>
      <c r="BA101" s="321">
        <f t="shared" si="41"/>
        <v>0.36299999999999999</v>
      </c>
      <c r="BB101" s="290"/>
      <c r="BC101" s="322">
        <v>0.503</v>
      </c>
      <c r="BD101" s="320">
        <v>0.40699999999999997</v>
      </c>
      <c r="BE101" s="320">
        <v>0.315</v>
      </c>
      <c r="BF101" s="320">
        <v>0.28000000000000003</v>
      </c>
      <c r="BG101" s="320">
        <v>0.27400000000000002</v>
      </c>
      <c r="BH101" s="320">
        <v>0.28799999999999998</v>
      </c>
      <c r="BI101" s="320">
        <v>0.33900000000000002</v>
      </c>
      <c r="BJ101" s="320">
        <v>0.47799999999999998</v>
      </c>
      <c r="BK101" s="320">
        <v>0.64400000000000002</v>
      </c>
      <c r="BL101" s="320">
        <f t="shared" si="42"/>
        <v>0.47799999999999998</v>
      </c>
      <c r="BM101" s="320">
        <f t="shared" si="43"/>
        <v>0.33900000000000002</v>
      </c>
      <c r="BN101" s="320">
        <f t="shared" si="44"/>
        <v>0.28799999999999998</v>
      </c>
      <c r="BO101" s="320">
        <f t="shared" si="45"/>
        <v>0.27400000000000002</v>
      </c>
      <c r="BP101" s="320">
        <f t="shared" si="46"/>
        <v>0.28000000000000003</v>
      </c>
      <c r="BQ101" s="320">
        <f t="shared" si="47"/>
        <v>0.315</v>
      </c>
      <c r="BR101" s="321">
        <f t="shared" si="48"/>
        <v>0.40699999999999997</v>
      </c>
      <c r="BS101" s="290"/>
    </row>
    <row r="102" spans="1:71" x14ac:dyDescent="0.25">
      <c r="A102" s="290"/>
      <c r="B102" s="692"/>
      <c r="C102" s="328">
        <v>1.75</v>
      </c>
      <c r="D102" s="322">
        <v>0.52500000000000002</v>
      </c>
      <c r="E102" s="320">
        <v>0.42699999999999999</v>
      </c>
      <c r="F102" s="320">
        <v>0.34</v>
      </c>
      <c r="G102" s="320">
        <v>0.309</v>
      </c>
      <c r="H102" s="320">
        <v>0.30299999999999999</v>
      </c>
      <c r="I102" s="320">
        <v>0.318</v>
      </c>
      <c r="J102" s="320">
        <v>0.375</v>
      </c>
      <c r="K102" s="320">
        <v>0.55100000000000005</v>
      </c>
      <c r="L102" s="320">
        <v>0.79700000000000004</v>
      </c>
      <c r="M102" s="320">
        <f t="shared" si="49"/>
        <v>0.55100000000000005</v>
      </c>
      <c r="N102" s="320">
        <f t="shared" si="50"/>
        <v>0.375</v>
      </c>
      <c r="O102" s="320">
        <f t="shared" si="51"/>
        <v>0.318</v>
      </c>
      <c r="P102" s="320">
        <f t="shared" si="52"/>
        <v>0.30299999999999999</v>
      </c>
      <c r="Q102" s="320">
        <f t="shared" si="53"/>
        <v>0.309</v>
      </c>
      <c r="R102" s="320">
        <f t="shared" si="54"/>
        <v>0.34</v>
      </c>
      <c r="S102" s="321">
        <f t="shared" si="55"/>
        <v>0.42699999999999999</v>
      </c>
      <c r="T102" s="290"/>
      <c r="U102" s="322">
        <v>0.44</v>
      </c>
      <c r="V102" s="320">
        <v>0.39400000000000002</v>
      </c>
      <c r="W102" s="320">
        <v>0.32400000000000001</v>
      </c>
      <c r="X102" s="320">
        <v>0.30199999999999999</v>
      </c>
      <c r="Y102" s="320">
        <v>0.30399999999999999</v>
      </c>
      <c r="Z102" s="320">
        <v>0.32800000000000001</v>
      </c>
      <c r="AA102" s="320">
        <v>0.40200000000000002</v>
      </c>
      <c r="AB102" s="320">
        <v>0.64600000000000002</v>
      </c>
      <c r="AC102" s="320">
        <v>0.92100000000000004</v>
      </c>
      <c r="AD102" s="320">
        <f t="shared" si="28"/>
        <v>0.64600000000000002</v>
      </c>
      <c r="AE102" s="320">
        <f t="shared" si="29"/>
        <v>0.40200000000000002</v>
      </c>
      <c r="AF102" s="320">
        <f t="shared" si="30"/>
        <v>0.32800000000000001</v>
      </c>
      <c r="AG102" s="320">
        <f t="shared" si="31"/>
        <v>0.30399999999999999</v>
      </c>
      <c r="AH102" s="320">
        <f t="shared" si="32"/>
        <v>0.30199999999999999</v>
      </c>
      <c r="AI102" s="320">
        <f t="shared" si="33"/>
        <v>0.32400000000000001</v>
      </c>
      <c r="AJ102" s="321">
        <f t="shared" si="34"/>
        <v>0.39400000000000002</v>
      </c>
      <c r="AK102" s="290"/>
      <c r="AL102" s="322">
        <v>0.39300000000000002</v>
      </c>
      <c r="AM102" s="320">
        <v>0.36299999999999999</v>
      </c>
      <c r="AN102" s="320">
        <v>0.30599999999999999</v>
      </c>
      <c r="AO102" s="320">
        <v>0.28699999999999998</v>
      </c>
      <c r="AP102" s="320">
        <v>0.29299999999999998</v>
      </c>
      <c r="AQ102" s="320">
        <v>0.32200000000000001</v>
      </c>
      <c r="AR102" s="320">
        <v>0.40799999999999997</v>
      </c>
      <c r="AS102" s="320">
        <v>0.68400000000000005</v>
      </c>
      <c r="AT102" s="320">
        <v>0.98399999999999999</v>
      </c>
      <c r="AU102" s="320">
        <f t="shared" si="35"/>
        <v>0.68400000000000005</v>
      </c>
      <c r="AV102" s="320">
        <f t="shared" si="36"/>
        <v>0.40799999999999997</v>
      </c>
      <c r="AW102" s="320">
        <f t="shared" si="37"/>
        <v>0.32200000000000001</v>
      </c>
      <c r="AX102" s="320">
        <f t="shared" si="38"/>
        <v>0.29299999999999998</v>
      </c>
      <c r="AY102" s="320">
        <f t="shared" si="39"/>
        <v>0.28699999999999998</v>
      </c>
      <c r="AZ102" s="320">
        <f t="shared" si="40"/>
        <v>0.30599999999999999</v>
      </c>
      <c r="BA102" s="321">
        <f t="shared" si="41"/>
        <v>0.36299999999999999</v>
      </c>
      <c r="BB102" s="290"/>
      <c r="BC102" s="322">
        <v>0.503</v>
      </c>
      <c r="BD102" s="320">
        <v>0.40699999999999997</v>
      </c>
      <c r="BE102" s="320">
        <v>0.315</v>
      </c>
      <c r="BF102" s="320">
        <v>0.28000000000000003</v>
      </c>
      <c r="BG102" s="320">
        <v>0.27400000000000002</v>
      </c>
      <c r="BH102" s="320">
        <v>0.28799999999999998</v>
      </c>
      <c r="BI102" s="320">
        <v>0.33800000000000002</v>
      </c>
      <c r="BJ102" s="320">
        <v>0.47799999999999998</v>
      </c>
      <c r="BK102" s="320">
        <v>0.64400000000000002</v>
      </c>
      <c r="BL102" s="320">
        <f t="shared" si="42"/>
        <v>0.47799999999999998</v>
      </c>
      <c r="BM102" s="320">
        <f t="shared" si="43"/>
        <v>0.33800000000000002</v>
      </c>
      <c r="BN102" s="320">
        <f t="shared" si="44"/>
        <v>0.28799999999999998</v>
      </c>
      <c r="BO102" s="320">
        <f t="shared" si="45"/>
        <v>0.27400000000000002</v>
      </c>
      <c r="BP102" s="320">
        <f t="shared" si="46"/>
        <v>0.28000000000000003</v>
      </c>
      <c r="BQ102" s="320">
        <f t="shared" si="47"/>
        <v>0.315</v>
      </c>
      <c r="BR102" s="321">
        <f t="shared" si="48"/>
        <v>0.40699999999999997</v>
      </c>
      <c r="BS102" s="290"/>
    </row>
    <row r="103" spans="1:71" x14ac:dyDescent="0.25">
      <c r="A103" s="290"/>
      <c r="B103" s="692"/>
      <c r="C103" s="328">
        <v>1.8</v>
      </c>
      <c r="D103" s="322">
        <v>0.52500000000000002</v>
      </c>
      <c r="E103" s="320">
        <v>0.42499999999999999</v>
      </c>
      <c r="F103" s="320">
        <v>0.33800000000000002</v>
      </c>
      <c r="G103" s="320">
        <v>0.307</v>
      </c>
      <c r="H103" s="320">
        <v>0.30199999999999999</v>
      </c>
      <c r="I103" s="320">
        <v>0.317</v>
      </c>
      <c r="J103" s="320">
        <v>0.375</v>
      </c>
      <c r="K103" s="320">
        <v>0.55100000000000005</v>
      </c>
      <c r="L103" s="320">
        <v>0.79700000000000004</v>
      </c>
      <c r="M103" s="320">
        <f t="shared" si="49"/>
        <v>0.55100000000000005</v>
      </c>
      <c r="N103" s="320">
        <f t="shared" si="50"/>
        <v>0.375</v>
      </c>
      <c r="O103" s="320">
        <f t="shared" si="51"/>
        <v>0.317</v>
      </c>
      <c r="P103" s="320">
        <f t="shared" si="52"/>
        <v>0.30199999999999999</v>
      </c>
      <c r="Q103" s="320">
        <f t="shared" si="53"/>
        <v>0.307</v>
      </c>
      <c r="R103" s="320">
        <f t="shared" si="54"/>
        <v>0.33800000000000002</v>
      </c>
      <c r="S103" s="321">
        <f t="shared" si="55"/>
        <v>0.42499999999999999</v>
      </c>
      <c r="T103" s="290"/>
      <c r="U103" s="322">
        <v>0.44</v>
      </c>
      <c r="V103" s="320">
        <v>0.39300000000000002</v>
      </c>
      <c r="W103" s="320">
        <v>0.32400000000000001</v>
      </c>
      <c r="X103" s="320">
        <v>0.30099999999999999</v>
      </c>
      <c r="Y103" s="320">
        <v>0.30299999999999999</v>
      </c>
      <c r="Z103" s="320">
        <v>0.32800000000000001</v>
      </c>
      <c r="AA103" s="320">
        <v>0.40200000000000002</v>
      </c>
      <c r="AB103" s="320">
        <v>0.64600000000000002</v>
      </c>
      <c r="AC103" s="320">
        <v>0.92100000000000004</v>
      </c>
      <c r="AD103" s="320">
        <f t="shared" si="28"/>
        <v>0.64600000000000002</v>
      </c>
      <c r="AE103" s="320">
        <f t="shared" si="29"/>
        <v>0.40200000000000002</v>
      </c>
      <c r="AF103" s="320">
        <f t="shared" si="30"/>
        <v>0.32800000000000001</v>
      </c>
      <c r="AG103" s="320">
        <f t="shared" si="31"/>
        <v>0.30299999999999999</v>
      </c>
      <c r="AH103" s="320">
        <f t="shared" si="32"/>
        <v>0.30099999999999999</v>
      </c>
      <c r="AI103" s="320">
        <f t="shared" si="33"/>
        <v>0.32400000000000001</v>
      </c>
      <c r="AJ103" s="321">
        <f t="shared" si="34"/>
        <v>0.39300000000000002</v>
      </c>
      <c r="AK103" s="290"/>
      <c r="AL103" s="322">
        <v>0.39300000000000002</v>
      </c>
      <c r="AM103" s="320">
        <v>0.36199999999999999</v>
      </c>
      <c r="AN103" s="320">
        <v>0.30499999999999999</v>
      </c>
      <c r="AO103" s="320">
        <v>0.28699999999999998</v>
      </c>
      <c r="AP103" s="320">
        <v>0.29199999999999998</v>
      </c>
      <c r="AQ103" s="320">
        <v>0.32200000000000001</v>
      </c>
      <c r="AR103" s="320">
        <v>0.40699999999999997</v>
      </c>
      <c r="AS103" s="320">
        <v>0.68400000000000005</v>
      </c>
      <c r="AT103" s="320">
        <v>0.98399999999999999</v>
      </c>
      <c r="AU103" s="320">
        <f t="shared" si="35"/>
        <v>0.68400000000000005</v>
      </c>
      <c r="AV103" s="320">
        <f t="shared" si="36"/>
        <v>0.40699999999999997</v>
      </c>
      <c r="AW103" s="320">
        <f t="shared" si="37"/>
        <v>0.32200000000000001</v>
      </c>
      <c r="AX103" s="320">
        <f t="shared" si="38"/>
        <v>0.29199999999999998</v>
      </c>
      <c r="AY103" s="320">
        <f t="shared" si="39"/>
        <v>0.28699999999999998</v>
      </c>
      <c r="AZ103" s="320">
        <f t="shared" si="40"/>
        <v>0.30499999999999999</v>
      </c>
      <c r="BA103" s="321">
        <f t="shared" si="41"/>
        <v>0.36199999999999999</v>
      </c>
      <c r="BB103" s="290"/>
      <c r="BC103" s="322">
        <v>0.502</v>
      </c>
      <c r="BD103" s="320">
        <v>0.40699999999999997</v>
      </c>
      <c r="BE103" s="320">
        <v>0.314</v>
      </c>
      <c r="BF103" s="320">
        <v>0.28000000000000003</v>
      </c>
      <c r="BG103" s="320">
        <v>0.27400000000000002</v>
      </c>
      <c r="BH103" s="320">
        <v>0.28799999999999998</v>
      </c>
      <c r="BI103" s="320">
        <v>0.33800000000000002</v>
      </c>
      <c r="BJ103" s="320">
        <v>0.47799999999999998</v>
      </c>
      <c r="BK103" s="320">
        <v>0.64400000000000002</v>
      </c>
      <c r="BL103" s="320">
        <f t="shared" si="42"/>
        <v>0.47799999999999998</v>
      </c>
      <c r="BM103" s="320">
        <f t="shared" si="43"/>
        <v>0.33800000000000002</v>
      </c>
      <c r="BN103" s="320">
        <f t="shared" si="44"/>
        <v>0.28799999999999998</v>
      </c>
      <c r="BO103" s="320">
        <f t="shared" si="45"/>
        <v>0.27400000000000002</v>
      </c>
      <c r="BP103" s="320">
        <f t="shared" si="46"/>
        <v>0.28000000000000003</v>
      </c>
      <c r="BQ103" s="320">
        <f t="shared" si="47"/>
        <v>0.314</v>
      </c>
      <c r="BR103" s="321">
        <f t="shared" si="48"/>
        <v>0.40699999999999997</v>
      </c>
      <c r="BS103" s="290"/>
    </row>
    <row r="104" spans="1:71" x14ac:dyDescent="0.25">
      <c r="A104" s="290"/>
      <c r="B104" s="692"/>
      <c r="C104" s="328">
        <v>1.85</v>
      </c>
      <c r="D104" s="322">
        <v>0.52500000000000002</v>
      </c>
      <c r="E104" s="320">
        <v>0.42399999999999999</v>
      </c>
      <c r="F104" s="320">
        <v>0.33700000000000002</v>
      </c>
      <c r="G104" s="320">
        <v>0.30599999999999999</v>
      </c>
      <c r="H104" s="320">
        <v>0.3</v>
      </c>
      <c r="I104" s="320">
        <v>0.316</v>
      </c>
      <c r="J104" s="320">
        <v>0.374</v>
      </c>
      <c r="K104" s="320">
        <v>0.55100000000000005</v>
      </c>
      <c r="L104" s="320">
        <v>0.79700000000000004</v>
      </c>
      <c r="M104" s="320">
        <f t="shared" si="49"/>
        <v>0.55100000000000005</v>
      </c>
      <c r="N104" s="320">
        <f t="shared" si="50"/>
        <v>0.374</v>
      </c>
      <c r="O104" s="320">
        <f t="shared" si="51"/>
        <v>0.316</v>
      </c>
      <c r="P104" s="320">
        <f t="shared" si="52"/>
        <v>0.3</v>
      </c>
      <c r="Q104" s="320">
        <f t="shared" si="53"/>
        <v>0.30599999999999999</v>
      </c>
      <c r="R104" s="320">
        <f t="shared" si="54"/>
        <v>0.33700000000000002</v>
      </c>
      <c r="S104" s="321">
        <f t="shared" si="55"/>
        <v>0.42399999999999999</v>
      </c>
      <c r="T104" s="290"/>
      <c r="U104" s="322">
        <v>0.44</v>
      </c>
      <c r="V104" s="320">
        <v>0.39200000000000002</v>
      </c>
      <c r="W104" s="320">
        <v>0.32300000000000001</v>
      </c>
      <c r="X104" s="320">
        <v>0.30099999999999999</v>
      </c>
      <c r="Y104" s="320">
        <v>0.30199999999999999</v>
      </c>
      <c r="Z104" s="320">
        <v>0.32700000000000001</v>
      </c>
      <c r="AA104" s="320">
        <v>0.40200000000000002</v>
      </c>
      <c r="AB104" s="320">
        <v>0.64600000000000002</v>
      </c>
      <c r="AC104" s="320">
        <v>0.92100000000000004</v>
      </c>
      <c r="AD104" s="320">
        <f t="shared" si="28"/>
        <v>0.64600000000000002</v>
      </c>
      <c r="AE104" s="320">
        <f t="shared" si="29"/>
        <v>0.40200000000000002</v>
      </c>
      <c r="AF104" s="320">
        <f t="shared" si="30"/>
        <v>0.32700000000000001</v>
      </c>
      <c r="AG104" s="320">
        <f t="shared" si="31"/>
        <v>0.30199999999999999</v>
      </c>
      <c r="AH104" s="320">
        <f t="shared" si="32"/>
        <v>0.30099999999999999</v>
      </c>
      <c r="AI104" s="320">
        <f t="shared" si="33"/>
        <v>0.32300000000000001</v>
      </c>
      <c r="AJ104" s="321">
        <f t="shared" si="34"/>
        <v>0.39200000000000002</v>
      </c>
      <c r="AK104" s="290"/>
      <c r="AL104" s="322">
        <v>0.39300000000000002</v>
      </c>
      <c r="AM104" s="320">
        <v>0.36199999999999999</v>
      </c>
      <c r="AN104" s="320">
        <v>0.30499999999999999</v>
      </c>
      <c r="AO104" s="320">
        <v>0.28599999999999998</v>
      </c>
      <c r="AP104" s="320">
        <v>0.29199999999999998</v>
      </c>
      <c r="AQ104" s="320">
        <v>0.32100000000000001</v>
      </c>
      <c r="AR104" s="320">
        <v>0.40699999999999997</v>
      </c>
      <c r="AS104" s="320">
        <v>0.68400000000000005</v>
      </c>
      <c r="AT104" s="320">
        <v>0.98399999999999999</v>
      </c>
      <c r="AU104" s="320">
        <f t="shared" si="35"/>
        <v>0.68400000000000005</v>
      </c>
      <c r="AV104" s="320">
        <f t="shared" si="36"/>
        <v>0.40699999999999997</v>
      </c>
      <c r="AW104" s="320">
        <f t="shared" si="37"/>
        <v>0.32100000000000001</v>
      </c>
      <c r="AX104" s="320">
        <f t="shared" si="38"/>
        <v>0.29199999999999998</v>
      </c>
      <c r="AY104" s="320">
        <f t="shared" si="39"/>
        <v>0.28599999999999998</v>
      </c>
      <c r="AZ104" s="320">
        <f t="shared" si="40"/>
        <v>0.30499999999999999</v>
      </c>
      <c r="BA104" s="321">
        <f t="shared" si="41"/>
        <v>0.36199999999999999</v>
      </c>
      <c r="BB104" s="290"/>
      <c r="BC104" s="322">
        <v>0.502</v>
      </c>
      <c r="BD104" s="320">
        <v>0.40699999999999997</v>
      </c>
      <c r="BE104" s="320">
        <v>0.314</v>
      </c>
      <c r="BF104" s="320">
        <v>0.28000000000000003</v>
      </c>
      <c r="BG104" s="320">
        <v>0.27300000000000002</v>
      </c>
      <c r="BH104" s="320">
        <v>0.28799999999999998</v>
      </c>
      <c r="BI104" s="320">
        <v>0.33800000000000002</v>
      </c>
      <c r="BJ104" s="320">
        <v>0.47799999999999998</v>
      </c>
      <c r="BK104" s="320">
        <v>0.64400000000000002</v>
      </c>
      <c r="BL104" s="320">
        <f t="shared" si="42"/>
        <v>0.47799999999999998</v>
      </c>
      <c r="BM104" s="320">
        <f t="shared" si="43"/>
        <v>0.33800000000000002</v>
      </c>
      <c r="BN104" s="320">
        <f t="shared" si="44"/>
        <v>0.28799999999999998</v>
      </c>
      <c r="BO104" s="320">
        <f t="shared" si="45"/>
        <v>0.27300000000000002</v>
      </c>
      <c r="BP104" s="320">
        <f t="shared" si="46"/>
        <v>0.28000000000000003</v>
      </c>
      <c r="BQ104" s="320">
        <f t="shared" si="47"/>
        <v>0.314</v>
      </c>
      <c r="BR104" s="321">
        <f t="shared" si="48"/>
        <v>0.40699999999999997</v>
      </c>
      <c r="BS104" s="290"/>
    </row>
    <row r="105" spans="1:71" x14ac:dyDescent="0.25">
      <c r="A105" s="290"/>
      <c r="B105" s="692"/>
      <c r="C105" s="328">
        <v>1.9</v>
      </c>
      <c r="D105" s="322">
        <v>0.52500000000000002</v>
      </c>
      <c r="E105" s="320">
        <v>0.42299999999999999</v>
      </c>
      <c r="F105" s="320">
        <v>0.33600000000000002</v>
      </c>
      <c r="G105" s="320">
        <v>0.30399999999999999</v>
      </c>
      <c r="H105" s="320">
        <v>0.29899999999999999</v>
      </c>
      <c r="I105" s="320">
        <v>0.315</v>
      </c>
      <c r="J105" s="320">
        <v>0.374</v>
      </c>
      <c r="K105" s="320">
        <v>0.55100000000000005</v>
      </c>
      <c r="L105" s="320">
        <v>0.79700000000000004</v>
      </c>
      <c r="M105" s="320">
        <f t="shared" si="49"/>
        <v>0.55100000000000005</v>
      </c>
      <c r="N105" s="320">
        <f t="shared" si="50"/>
        <v>0.374</v>
      </c>
      <c r="O105" s="320">
        <f t="shared" si="51"/>
        <v>0.315</v>
      </c>
      <c r="P105" s="320">
        <f t="shared" si="52"/>
        <v>0.29899999999999999</v>
      </c>
      <c r="Q105" s="320">
        <f t="shared" si="53"/>
        <v>0.30399999999999999</v>
      </c>
      <c r="R105" s="320">
        <f t="shared" si="54"/>
        <v>0.33600000000000002</v>
      </c>
      <c r="S105" s="321">
        <f t="shared" si="55"/>
        <v>0.42299999999999999</v>
      </c>
      <c r="T105" s="290"/>
      <c r="U105" s="322">
        <v>0.44</v>
      </c>
      <c r="V105" s="320">
        <v>0.39100000000000001</v>
      </c>
      <c r="W105" s="320">
        <v>0.32200000000000001</v>
      </c>
      <c r="X105" s="320">
        <v>0.3</v>
      </c>
      <c r="Y105" s="320">
        <v>0.30099999999999999</v>
      </c>
      <c r="Z105" s="320">
        <v>0.32600000000000001</v>
      </c>
      <c r="AA105" s="320">
        <v>0.40200000000000002</v>
      </c>
      <c r="AB105" s="320">
        <v>0.64600000000000002</v>
      </c>
      <c r="AC105" s="320">
        <v>0.92100000000000004</v>
      </c>
      <c r="AD105" s="320">
        <f t="shared" si="28"/>
        <v>0.64600000000000002</v>
      </c>
      <c r="AE105" s="320">
        <f t="shared" si="29"/>
        <v>0.40200000000000002</v>
      </c>
      <c r="AF105" s="320">
        <f t="shared" si="30"/>
        <v>0.32600000000000001</v>
      </c>
      <c r="AG105" s="320">
        <f t="shared" si="31"/>
        <v>0.30099999999999999</v>
      </c>
      <c r="AH105" s="320">
        <f t="shared" si="32"/>
        <v>0.3</v>
      </c>
      <c r="AI105" s="320">
        <f t="shared" si="33"/>
        <v>0.32200000000000001</v>
      </c>
      <c r="AJ105" s="321">
        <f t="shared" si="34"/>
        <v>0.39100000000000001</v>
      </c>
      <c r="AK105" s="290"/>
      <c r="AL105" s="322">
        <v>0.39300000000000002</v>
      </c>
      <c r="AM105" s="320">
        <v>0.36099999999999999</v>
      </c>
      <c r="AN105" s="320">
        <v>0.30399999999999999</v>
      </c>
      <c r="AO105" s="320">
        <v>0.28599999999999998</v>
      </c>
      <c r="AP105" s="320">
        <v>0.29099999999999998</v>
      </c>
      <c r="AQ105" s="320">
        <v>0.32100000000000001</v>
      </c>
      <c r="AR105" s="320">
        <v>0.40699999999999997</v>
      </c>
      <c r="AS105" s="320">
        <v>0.68400000000000005</v>
      </c>
      <c r="AT105" s="320">
        <v>0.98399999999999999</v>
      </c>
      <c r="AU105" s="320">
        <f t="shared" si="35"/>
        <v>0.68400000000000005</v>
      </c>
      <c r="AV105" s="320">
        <f t="shared" si="36"/>
        <v>0.40699999999999997</v>
      </c>
      <c r="AW105" s="320">
        <f t="shared" si="37"/>
        <v>0.32100000000000001</v>
      </c>
      <c r="AX105" s="320">
        <f t="shared" si="38"/>
        <v>0.29099999999999998</v>
      </c>
      <c r="AY105" s="320">
        <f t="shared" si="39"/>
        <v>0.28599999999999998</v>
      </c>
      <c r="AZ105" s="320">
        <f t="shared" si="40"/>
        <v>0.30399999999999999</v>
      </c>
      <c r="BA105" s="321">
        <f t="shared" si="41"/>
        <v>0.36099999999999999</v>
      </c>
      <c r="BB105" s="290"/>
      <c r="BC105" s="322">
        <v>0.502</v>
      </c>
      <c r="BD105" s="320">
        <v>0.40600000000000003</v>
      </c>
      <c r="BE105" s="320">
        <v>0.314</v>
      </c>
      <c r="BF105" s="320">
        <v>0.27900000000000003</v>
      </c>
      <c r="BG105" s="320">
        <v>0.27300000000000002</v>
      </c>
      <c r="BH105" s="320">
        <v>0.28699999999999998</v>
      </c>
      <c r="BI105" s="320">
        <v>0.33800000000000002</v>
      </c>
      <c r="BJ105" s="320">
        <v>0.47799999999999998</v>
      </c>
      <c r="BK105" s="320">
        <v>0.64400000000000002</v>
      </c>
      <c r="BL105" s="320">
        <f t="shared" si="42"/>
        <v>0.47799999999999998</v>
      </c>
      <c r="BM105" s="320">
        <f t="shared" si="43"/>
        <v>0.33800000000000002</v>
      </c>
      <c r="BN105" s="320">
        <f t="shared" si="44"/>
        <v>0.28699999999999998</v>
      </c>
      <c r="BO105" s="320">
        <f t="shared" si="45"/>
        <v>0.27300000000000002</v>
      </c>
      <c r="BP105" s="320">
        <f t="shared" si="46"/>
        <v>0.27900000000000003</v>
      </c>
      <c r="BQ105" s="320">
        <f t="shared" si="47"/>
        <v>0.314</v>
      </c>
      <c r="BR105" s="321">
        <f t="shared" si="48"/>
        <v>0.40600000000000003</v>
      </c>
      <c r="BS105" s="290"/>
    </row>
    <row r="106" spans="1:71" x14ac:dyDescent="0.25">
      <c r="A106" s="290"/>
      <c r="B106" s="692"/>
      <c r="C106" s="328">
        <v>1.95</v>
      </c>
      <c r="D106" s="322">
        <v>0.52500000000000002</v>
      </c>
      <c r="E106" s="320">
        <v>0.42199999999999999</v>
      </c>
      <c r="F106" s="320">
        <v>0.33400000000000002</v>
      </c>
      <c r="G106" s="320">
        <v>0.30299999999999999</v>
      </c>
      <c r="H106" s="320">
        <v>0.29799999999999999</v>
      </c>
      <c r="I106" s="320">
        <v>0.314</v>
      </c>
      <c r="J106" s="320">
        <v>0.374</v>
      </c>
      <c r="K106" s="320">
        <v>0.55100000000000005</v>
      </c>
      <c r="L106" s="320">
        <v>0.79700000000000004</v>
      </c>
      <c r="M106" s="320">
        <f t="shared" si="49"/>
        <v>0.55100000000000005</v>
      </c>
      <c r="N106" s="320">
        <f t="shared" si="50"/>
        <v>0.374</v>
      </c>
      <c r="O106" s="320">
        <f t="shared" si="51"/>
        <v>0.314</v>
      </c>
      <c r="P106" s="320">
        <f t="shared" si="52"/>
        <v>0.29799999999999999</v>
      </c>
      <c r="Q106" s="320">
        <f t="shared" si="53"/>
        <v>0.30299999999999999</v>
      </c>
      <c r="R106" s="320">
        <f t="shared" si="54"/>
        <v>0.33400000000000002</v>
      </c>
      <c r="S106" s="321">
        <f t="shared" si="55"/>
        <v>0.42199999999999999</v>
      </c>
      <c r="T106" s="290"/>
      <c r="U106" s="322">
        <v>0.44</v>
      </c>
      <c r="V106" s="320">
        <v>0.39</v>
      </c>
      <c r="W106" s="320">
        <v>0.32100000000000001</v>
      </c>
      <c r="X106" s="320">
        <v>0.29899999999999999</v>
      </c>
      <c r="Y106" s="320">
        <v>0.30099999999999999</v>
      </c>
      <c r="Z106" s="320">
        <v>0.32500000000000001</v>
      </c>
      <c r="AA106" s="320">
        <v>0.40200000000000002</v>
      </c>
      <c r="AB106" s="320">
        <v>0.64600000000000002</v>
      </c>
      <c r="AC106" s="320">
        <v>0.92100000000000004</v>
      </c>
      <c r="AD106" s="320">
        <f t="shared" si="28"/>
        <v>0.64600000000000002</v>
      </c>
      <c r="AE106" s="320">
        <f t="shared" si="29"/>
        <v>0.40200000000000002</v>
      </c>
      <c r="AF106" s="320">
        <f t="shared" si="30"/>
        <v>0.32500000000000001</v>
      </c>
      <c r="AG106" s="320">
        <f t="shared" si="31"/>
        <v>0.30099999999999999</v>
      </c>
      <c r="AH106" s="320">
        <f t="shared" si="32"/>
        <v>0.29899999999999999</v>
      </c>
      <c r="AI106" s="320">
        <f t="shared" si="33"/>
        <v>0.32100000000000001</v>
      </c>
      <c r="AJ106" s="321">
        <f t="shared" si="34"/>
        <v>0.39</v>
      </c>
      <c r="AK106" s="290"/>
      <c r="AL106" s="322">
        <v>0.39300000000000002</v>
      </c>
      <c r="AM106" s="320">
        <v>0.36099999999999999</v>
      </c>
      <c r="AN106" s="320">
        <v>0.30399999999999999</v>
      </c>
      <c r="AO106" s="320">
        <v>0.28499999999999998</v>
      </c>
      <c r="AP106" s="320">
        <v>0.29099999999999998</v>
      </c>
      <c r="AQ106" s="320">
        <v>0.32</v>
      </c>
      <c r="AR106" s="320">
        <v>0.40699999999999997</v>
      </c>
      <c r="AS106" s="320">
        <v>0.68400000000000005</v>
      </c>
      <c r="AT106" s="320">
        <v>0.98399999999999999</v>
      </c>
      <c r="AU106" s="320">
        <f t="shared" si="35"/>
        <v>0.68400000000000005</v>
      </c>
      <c r="AV106" s="320">
        <f t="shared" si="36"/>
        <v>0.40699999999999997</v>
      </c>
      <c r="AW106" s="320">
        <f t="shared" si="37"/>
        <v>0.32</v>
      </c>
      <c r="AX106" s="320">
        <f t="shared" si="38"/>
        <v>0.29099999999999998</v>
      </c>
      <c r="AY106" s="320">
        <f t="shared" si="39"/>
        <v>0.28499999999999998</v>
      </c>
      <c r="AZ106" s="320">
        <f t="shared" si="40"/>
        <v>0.30399999999999999</v>
      </c>
      <c r="BA106" s="321">
        <f t="shared" si="41"/>
        <v>0.36099999999999999</v>
      </c>
      <c r="BB106" s="290"/>
      <c r="BC106" s="322">
        <v>0.502</v>
      </c>
      <c r="BD106" s="320">
        <v>0.40600000000000003</v>
      </c>
      <c r="BE106" s="320">
        <v>0.314</v>
      </c>
      <c r="BF106" s="320">
        <v>0.27900000000000003</v>
      </c>
      <c r="BG106" s="320">
        <v>0.27300000000000002</v>
      </c>
      <c r="BH106" s="320">
        <v>0.28699999999999998</v>
      </c>
      <c r="BI106" s="320">
        <v>0.33800000000000002</v>
      </c>
      <c r="BJ106" s="320">
        <v>0.47799999999999998</v>
      </c>
      <c r="BK106" s="320">
        <v>0.64400000000000002</v>
      </c>
      <c r="BL106" s="320">
        <f t="shared" si="42"/>
        <v>0.47799999999999998</v>
      </c>
      <c r="BM106" s="320">
        <f t="shared" si="43"/>
        <v>0.33800000000000002</v>
      </c>
      <c r="BN106" s="320">
        <f t="shared" si="44"/>
        <v>0.28699999999999998</v>
      </c>
      <c r="BO106" s="320">
        <f t="shared" si="45"/>
        <v>0.27300000000000002</v>
      </c>
      <c r="BP106" s="320">
        <f t="shared" si="46"/>
        <v>0.27900000000000003</v>
      </c>
      <c r="BQ106" s="320">
        <f t="shared" si="47"/>
        <v>0.314</v>
      </c>
      <c r="BR106" s="321">
        <f t="shared" si="48"/>
        <v>0.40600000000000003</v>
      </c>
      <c r="BS106" s="290"/>
    </row>
    <row r="107" spans="1:71" x14ac:dyDescent="0.25">
      <c r="A107" s="290"/>
      <c r="B107" s="692"/>
      <c r="C107" s="328">
        <v>2</v>
      </c>
      <c r="D107" s="322">
        <v>0.52500000000000002</v>
      </c>
      <c r="E107" s="320">
        <v>0.42199999999999999</v>
      </c>
      <c r="F107" s="320">
        <v>0.33300000000000002</v>
      </c>
      <c r="G107" s="320">
        <v>0.30199999999999999</v>
      </c>
      <c r="H107" s="320">
        <v>0.29699999999999999</v>
      </c>
      <c r="I107" s="320">
        <v>0.314</v>
      </c>
      <c r="J107" s="320">
        <v>0.374</v>
      </c>
      <c r="K107" s="320">
        <v>0.55100000000000005</v>
      </c>
      <c r="L107" s="320">
        <v>0.79700000000000004</v>
      </c>
      <c r="M107" s="320">
        <f t="shared" si="49"/>
        <v>0.55100000000000005</v>
      </c>
      <c r="N107" s="320">
        <f t="shared" si="50"/>
        <v>0.374</v>
      </c>
      <c r="O107" s="320">
        <f t="shared" si="51"/>
        <v>0.314</v>
      </c>
      <c r="P107" s="320">
        <f t="shared" si="52"/>
        <v>0.29699999999999999</v>
      </c>
      <c r="Q107" s="320">
        <f t="shared" si="53"/>
        <v>0.30199999999999999</v>
      </c>
      <c r="R107" s="320">
        <f t="shared" si="54"/>
        <v>0.33300000000000002</v>
      </c>
      <c r="S107" s="321">
        <f t="shared" si="55"/>
        <v>0.42199999999999999</v>
      </c>
      <c r="T107" s="290"/>
      <c r="U107" s="322">
        <v>0.44</v>
      </c>
      <c r="V107" s="320">
        <v>0.38900000000000001</v>
      </c>
      <c r="W107" s="320">
        <v>0.32</v>
      </c>
      <c r="X107" s="320">
        <v>0.29799999999999999</v>
      </c>
      <c r="Y107" s="320">
        <v>0.3</v>
      </c>
      <c r="Z107" s="320">
        <v>0.32500000000000001</v>
      </c>
      <c r="AA107" s="320">
        <v>0.40200000000000002</v>
      </c>
      <c r="AB107" s="320">
        <v>0.64600000000000002</v>
      </c>
      <c r="AC107" s="320">
        <v>0.92100000000000004</v>
      </c>
      <c r="AD107" s="320">
        <f t="shared" si="28"/>
        <v>0.64600000000000002</v>
      </c>
      <c r="AE107" s="320">
        <f t="shared" si="29"/>
        <v>0.40200000000000002</v>
      </c>
      <c r="AF107" s="320">
        <f t="shared" si="30"/>
        <v>0.32500000000000001</v>
      </c>
      <c r="AG107" s="320">
        <f t="shared" si="31"/>
        <v>0.3</v>
      </c>
      <c r="AH107" s="320">
        <f t="shared" si="32"/>
        <v>0.29799999999999999</v>
      </c>
      <c r="AI107" s="320">
        <f t="shared" si="33"/>
        <v>0.32</v>
      </c>
      <c r="AJ107" s="321">
        <f t="shared" si="34"/>
        <v>0.38900000000000001</v>
      </c>
      <c r="AK107" s="290"/>
      <c r="AL107" s="322">
        <v>0.39300000000000002</v>
      </c>
      <c r="AM107" s="320">
        <v>0.36</v>
      </c>
      <c r="AN107" s="320">
        <v>0.30299999999999999</v>
      </c>
      <c r="AO107" s="320">
        <v>0.28499999999999998</v>
      </c>
      <c r="AP107" s="320">
        <v>0.28999999999999998</v>
      </c>
      <c r="AQ107" s="320">
        <v>0.32</v>
      </c>
      <c r="AR107" s="320">
        <v>0.40699999999999997</v>
      </c>
      <c r="AS107" s="320">
        <v>0.68400000000000005</v>
      </c>
      <c r="AT107" s="320">
        <v>0.98399999999999999</v>
      </c>
      <c r="AU107" s="320">
        <f t="shared" si="35"/>
        <v>0.68400000000000005</v>
      </c>
      <c r="AV107" s="320">
        <f t="shared" si="36"/>
        <v>0.40699999999999997</v>
      </c>
      <c r="AW107" s="320">
        <f t="shared" si="37"/>
        <v>0.32</v>
      </c>
      <c r="AX107" s="320">
        <f t="shared" si="38"/>
        <v>0.28999999999999998</v>
      </c>
      <c r="AY107" s="320">
        <f t="shared" si="39"/>
        <v>0.28499999999999998</v>
      </c>
      <c r="AZ107" s="320">
        <f t="shared" si="40"/>
        <v>0.30299999999999999</v>
      </c>
      <c r="BA107" s="321">
        <f t="shared" si="41"/>
        <v>0.36</v>
      </c>
      <c r="BB107" s="290"/>
      <c r="BC107" s="322">
        <v>0.502</v>
      </c>
      <c r="BD107" s="320">
        <v>0.40600000000000003</v>
      </c>
      <c r="BE107" s="320">
        <v>0.314</v>
      </c>
      <c r="BF107" s="320">
        <v>0.27900000000000003</v>
      </c>
      <c r="BG107" s="320">
        <v>0.27300000000000002</v>
      </c>
      <c r="BH107" s="320">
        <v>0.28699999999999998</v>
      </c>
      <c r="BI107" s="320">
        <v>0.33800000000000002</v>
      </c>
      <c r="BJ107" s="320">
        <v>0.47799999999999998</v>
      </c>
      <c r="BK107" s="320">
        <v>0.64400000000000002</v>
      </c>
      <c r="BL107" s="320">
        <f t="shared" si="42"/>
        <v>0.47799999999999998</v>
      </c>
      <c r="BM107" s="320">
        <f t="shared" si="43"/>
        <v>0.33800000000000002</v>
      </c>
      <c r="BN107" s="320">
        <f t="shared" si="44"/>
        <v>0.28699999999999998</v>
      </c>
      <c r="BO107" s="320">
        <f t="shared" si="45"/>
        <v>0.27300000000000002</v>
      </c>
      <c r="BP107" s="320">
        <f t="shared" si="46"/>
        <v>0.27900000000000003</v>
      </c>
      <c r="BQ107" s="320">
        <f t="shared" si="47"/>
        <v>0.314</v>
      </c>
      <c r="BR107" s="321">
        <f t="shared" si="48"/>
        <v>0.40600000000000003</v>
      </c>
      <c r="BS107" s="290"/>
    </row>
    <row r="108" spans="1:71" x14ac:dyDescent="0.25">
      <c r="A108" s="290"/>
      <c r="B108" s="692"/>
      <c r="C108" s="328">
        <v>2.0499999999999998</v>
      </c>
      <c r="D108" s="322">
        <v>0.52500000000000002</v>
      </c>
      <c r="E108" s="320">
        <v>0.42199999999999999</v>
      </c>
      <c r="F108" s="320">
        <v>0.33100000000000002</v>
      </c>
      <c r="G108" s="320">
        <v>0.3</v>
      </c>
      <c r="H108" s="320">
        <v>0.29499999999999998</v>
      </c>
      <c r="I108" s="320">
        <v>0.313</v>
      </c>
      <c r="J108" s="320">
        <v>0.374</v>
      </c>
      <c r="K108" s="320">
        <v>0.55100000000000005</v>
      </c>
      <c r="L108" s="320">
        <v>0.79700000000000004</v>
      </c>
      <c r="M108" s="320">
        <f t="shared" si="49"/>
        <v>0.55100000000000005</v>
      </c>
      <c r="N108" s="320">
        <f t="shared" si="50"/>
        <v>0.374</v>
      </c>
      <c r="O108" s="320">
        <f t="shared" si="51"/>
        <v>0.313</v>
      </c>
      <c r="P108" s="320">
        <f t="shared" si="52"/>
        <v>0.29499999999999998</v>
      </c>
      <c r="Q108" s="320">
        <f t="shared" si="53"/>
        <v>0.3</v>
      </c>
      <c r="R108" s="320">
        <f t="shared" si="54"/>
        <v>0.33100000000000002</v>
      </c>
      <c r="S108" s="321">
        <f t="shared" si="55"/>
        <v>0.42199999999999999</v>
      </c>
      <c r="T108" s="290"/>
      <c r="U108" s="322">
        <v>0.44</v>
      </c>
      <c r="V108" s="320">
        <v>0.38800000000000001</v>
      </c>
      <c r="W108" s="320">
        <v>0.31900000000000001</v>
      </c>
      <c r="X108" s="320">
        <v>0.29699999999999999</v>
      </c>
      <c r="Y108" s="320">
        <v>0.29899999999999999</v>
      </c>
      <c r="Z108" s="320">
        <v>0.32400000000000001</v>
      </c>
      <c r="AA108" s="320">
        <v>0.40200000000000002</v>
      </c>
      <c r="AB108" s="320">
        <v>0.64600000000000002</v>
      </c>
      <c r="AC108" s="320">
        <v>0.92100000000000004</v>
      </c>
      <c r="AD108" s="320">
        <f t="shared" si="28"/>
        <v>0.64600000000000002</v>
      </c>
      <c r="AE108" s="320">
        <f t="shared" si="29"/>
        <v>0.40200000000000002</v>
      </c>
      <c r="AF108" s="320">
        <f t="shared" si="30"/>
        <v>0.32400000000000001</v>
      </c>
      <c r="AG108" s="320">
        <f t="shared" si="31"/>
        <v>0.29899999999999999</v>
      </c>
      <c r="AH108" s="320">
        <f t="shared" si="32"/>
        <v>0.29699999999999999</v>
      </c>
      <c r="AI108" s="320">
        <f t="shared" si="33"/>
        <v>0.31900000000000001</v>
      </c>
      <c r="AJ108" s="321">
        <f t="shared" si="34"/>
        <v>0.38800000000000001</v>
      </c>
      <c r="AK108" s="290"/>
      <c r="AL108" s="322">
        <v>0.39300000000000002</v>
      </c>
      <c r="AM108" s="320">
        <v>0.36</v>
      </c>
      <c r="AN108" s="320">
        <v>0.30299999999999999</v>
      </c>
      <c r="AO108" s="320">
        <v>0.28399999999999997</v>
      </c>
      <c r="AP108" s="320">
        <v>0.28999999999999998</v>
      </c>
      <c r="AQ108" s="320">
        <v>0.31900000000000001</v>
      </c>
      <c r="AR108" s="320">
        <v>0.40600000000000003</v>
      </c>
      <c r="AS108" s="320">
        <v>0.68400000000000005</v>
      </c>
      <c r="AT108" s="320">
        <v>0.98399999999999999</v>
      </c>
      <c r="AU108" s="320">
        <f t="shared" si="35"/>
        <v>0.68400000000000005</v>
      </c>
      <c r="AV108" s="320">
        <f t="shared" si="36"/>
        <v>0.40600000000000003</v>
      </c>
      <c r="AW108" s="320">
        <f t="shared" si="37"/>
        <v>0.31900000000000001</v>
      </c>
      <c r="AX108" s="320">
        <f t="shared" si="38"/>
        <v>0.28999999999999998</v>
      </c>
      <c r="AY108" s="320">
        <f t="shared" si="39"/>
        <v>0.28399999999999997</v>
      </c>
      <c r="AZ108" s="320">
        <f t="shared" si="40"/>
        <v>0.30299999999999999</v>
      </c>
      <c r="BA108" s="321">
        <f t="shared" si="41"/>
        <v>0.36</v>
      </c>
      <c r="BB108" s="290"/>
      <c r="BC108" s="322">
        <v>0.502</v>
      </c>
      <c r="BD108" s="320">
        <v>0.40600000000000003</v>
      </c>
      <c r="BE108" s="320">
        <v>0.314</v>
      </c>
      <c r="BF108" s="320">
        <v>0.27900000000000003</v>
      </c>
      <c r="BG108" s="320">
        <v>0.27300000000000002</v>
      </c>
      <c r="BH108" s="320">
        <v>0.28699999999999998</v>
      </c>
      <c r="BI108" s="320">
        <v>0.33800000000000002</v>
      </c>
      <c r="BJ108" s="320">
        <v>0.47799999999999998</v>
      </c>
      <c r="BK108" s="320">
        <v>0.64400000000000002</v>
      </c>
      <c r="BL108" s="320">
        <f t="shared" si="42"/>
        <v>0.47799999999999998</v>
      </c>
      <c r="BM108" s="320">
        <f t="shared" si="43"/>
        <v>0.33800000000000002</v>
      </c>
      <c r="BN108" s="320">
        <f t="shared" si="44"/>
        <v>0.28699999999999998</v>
      </c>
      <c r="BO108" s="320">
        <f t="shared" si="45"/>
        <v>0.27300000000000002</v>
      </c>
      <c r="BP108" s="320">
        <f t="shared" si="46"/>
        <v>0.27900000000000003</v>
      </c>
      <c r="BQ108" s="320">
        <f t="shared" si="47"/>
        <v>0.314</v>
      </c>
      <c r="BR108" s="321">
        <f t="shared" si="48"/>
        <v>0.40600000000000003</v>
      </c>
      <c r="BS108" s="290"/>
    </row>
    <row r="109" spans="1:71" x14ac:dyDescent="0.25">
      <c r="A109" s="290"/>
      <c r="B109" s="692"/>
      <c r="C109" s="328">
        <v>2.1</v>
      </c>
      <c r="D109" s="322">
        <v>0.52500000000000002</v>
      </c>
      <c r="E109" s="320">
        <v>0.42199999999999999</v>
      </c>
      <c r="F109" s="320">
        <v>0.33</v>
      </c>
      <c r="G109" s="320">
        <v>0.29899999999999999</v>
      </c>
      <c r="H109" s="320">
        <v>0.29499999999999998</v>
      </c>
      <c r="I109" s="320">
        <v>0.313</v>
      </c>
      <c r="J109" s="320">
        <v>0.374</v>
      </c>
      <c r="K109" s="320">
        <v>0.55100000000000005</v>
      </c>
      <c r="L109" s="320">
        <v>0.79700000000000004</v>
      </c>
      <c r="M109" s="320">
        <f t="shared" si="49"/>
        <v>0.55100000000000005</v>
      </c>
      <c r="N109" s="320">
        <f t="shared" si="50"/>
        <v>0.374</v>
      </c>
      <c r="O109" s="320">
        <f t="shared" si="51"/>
        <v>0.313</v>
      </c>
      <c r="P109" s="320">
        <f t="shared" si="52"/>
        <v>0.29499999999999998</v>
      </c>
      <c r="Q109" s="320">
        <f t="shared" si="53"/>
        <v>0.29899999999999999</v>
      </c>
      <c r="R109" s="320">
        <f t="shared" si="54"/>
        <v>0.33</v>
      </c>
      <c r="S109" s="321">
        <f t="shared" si="55"/>
        <v>0.42199999999999999</v>
      </c>
      <c r="T109" s="290"/>
      <c r="U109" s="322">
        <v>0.44</v>
      </c>
      <c r="V109" s="320">
        <v>0.38800000000000001</v>
      </c>
      <c r="W109" s="320">
        <v>0.31900000000000001</v>
      </c>
      <c r="X109" s="320">
        <v>0.29599999999999999</v>
      </c>
      <c r="Y109" s="320">
        <v>0.29799999999999999</v>
      </c>
      <c r="Z109" s="320">
        <v>0.32300000000000001</v>
      </c>
      <c r="AA109" s="320">
        <v>0.40200000000000002</v>
      </c>
      <c r="AB109" s="320">
        <v>0.64600000000000002</v>
      </c>
      <c r="AC109" s="320">
        <v>0.92100000000000004</v>
      </c>
      <c r="AD109" s="320">
        <f t="shared" si="28"/>
        <v>0.64600000000000002</v>
      </c>
      <c r="AE109" s="320">
        <f t="shared" si="29"/>
        <v>0.40200000000000002</v>
      </c>
      <c r="AF109" s="320">
        <f t="shared" si="30"/>
        <v>0.32300000000000001</v>
      </c>
      <c r="AG109" s="320">
        <f t="shared" si="31"/>
        <v>0.29799999999999999</v>
      </c>
      <c r="AH109" s="320">
        <f t="shared" si="32"/>
        <v>0.29599999999999999</v>
      </c>
      <c r="AI109" s="320">
        <f t="shared" si="33"/>
        <v>0.31900000000000001</v>
      </c>
      <c r="AJ109" s="321">
        <f t="shared" si="34"/>
        <v>0.38800000000000001</v>
      </c>
      <c r="AK109" s="290"/>
      <c r="AL109" s="322">
        <v>0.39300000000000002</v>
      </c>
      <c r="AM109" s="320">
        <v>0.35899999999999999</v>
      </c>
      <c r="AN109" s="320">
        <v>0.30199999999999999</v>
      </c>
      <c r="AO109" s="320">
        <v>0.28399999999999997</v>
      </c>
      <c r="AP109" s="320">
        <v>0.28899999999999998</v>
      </c>
      <c r="AQ109" s="320">
        <v>0.31900000000000001</v>
      </c>
      <c r="AR109" s="320">
        <v>0.40600000000000003</v>
      </c>
      <c r="AS109" s="320">
        <v>0.68400000000000005</v>
      </c>
      <c r="AT109" s="320">
        <v>0.98399999999999999</v>
      </c>
      <c r="AU109" s="320">
        <f t="shared" si="35"/>
        <v>0.68400000000000005</v>
      </c>
      <c r="AV109" s="320">
        <f t="shared" si="36"/>
        <v>0.40600000000000003</v>
      </c>
      <c r="AW109" s="320">
        <f t="shared" si="37"/>
        <v>0.31900000000000001</v>
      </c>
      <c r="AX109" s="320">
        <f t="shared" si="38"/>
        <v>0.28899999999999998</v>
      </c>
      <c r="AY109" s="320">
        <f t="shared" si="39"/>
        <v>0.28399999999999997</v>
      </c>
      <c r="AZ109" s="320">
        <f t="shared" si="40"/>
        <v>0.30199999999999999</v>
      </c>
      <c r="BA109" s="321">
        <f t="shared" si="41"/>
        <v>0.35899999999999999</v>
      </c>
      <c r="BB109" s="290"/>
      <c r="BC109" s="322">
        <v>0.502</v>
      </c>
      <c r="BD109" s="320">
        <v>0.40600000000000003</v>
      </c>
      <c r="BE109" s="320">
        <v>0.313</v>
      </c>
      <c r="BF109" s="320">
        <v>0.27900000000000003</v>
      </c>
      <c r="BG109" s="320">
        <v>0.27300000000000002</v>
      </c>
      <c r="BH109" s="320">
        <v>0.28699999999999998</v>
      </c>
      <c r="BI109" s="320">
        <v>0.33800000000000002</v>
      </c>
      <c r="BJ109" s="320">
        <v>0.47799999999999998</v>
      </c>
      <c r="BK109" s="320">
        <v>0.64400000000000002</v>
      </c>
      <c r="BL109" s="320">
        <f t="shared" si="42"/>
        <v>0.47799999999999998</v>
      </c>
      <c r="BM109" s="320">
        <f t="shared" si="43"/>
        <v>0.33800000000000002</v>
      </c>
      <c r="BN109" s="320">
        <f t="shared" si="44"/>
        <v>0.28699999999999998</v>
      </c>
      <c r="BO109" s="320">
        <f t="shared" si="45"/>
        <v>0.27300000000000002</v>
      </c>
      <c r="BP109" s="320">
        <f t="shared" si="46"/>
        <v>0.27900000000000003</v>
      </c>
      <c r="BQ109" s="320">
        <f t="shared" si="47"/>
        <v>0.313</v>
      </c>
      <c r="BR109" s="321">
        <f t="shared" si="48"/>
        <v>0.40600000000000003</v>
      </c>
      <c r="BS109" s="290"/>
    </row>
    <row r="110" spans="1:71" x14ac:dyDescent="0.25">
      <c r="A110" s="290"/>
      <c r="B110" s="692"/>
      <c r="C110" s="328">
        <v>2.15</v>
      </c>
      <c r="D110" s="322">
        <v>0.52500000000000002</v>
      </c>
      <c r="E110" s="320">
        <v>0.42199999999999999</v>
      </c>
      <c r="F110" s="320">
        <v>0.33</v>
      </c>
      <c r="G110" s="320">
        <v>0.29799999999999999</v>
      </c>
      <c r="H110" s="320">
        <v>0.29399999999999998</v>
      </c>
      <c r="I110" s="320">
        <v>0.313</v>
      </c>
      <c r="J110" s="320">
        <v>0.374</v>
      </c>
      <c r="K110" s="320">
        <v>0.55100000000000005</v>
      </c>
      <c r="L110" s="320">
        <v>0.79700000000000004</v>
      </c>
      <c r="M110" s="320">
        <f t="shared" si="49"/>
        <v>0.55100000000000005</v>
      </c>
      <c r="N110" s="320">
        <f t="shared" si="50"/>
        <v>0.374</v>
      </c>
      <c r="O110" s="320">
        <f t="shared" si="51"/>
        <v>0.313</v>
      </c>
      <c r="P110" s="320">
        <f t="shared" si="52"/>
        <v>0.29399999999999998</v>
      </c>
      <c r="Q110" s="320">
        <f t="shared" si="53"/>
        <v>0.29799999999999999</v>
      </c>
      <c r="R110" s="320">
        <f t="shared" si="54"/>
        <v>0.33</v>
      </c>
      <c r="S110" s="321">
        <f t="shared" si="55"/>
        <v>0.42199999999999999</v>
      </c>
      <c r="T110" s="290"/>
      <c r="U110" s="322">
        <v>0.44</v>
      </c>
      <c r="V110" s="320">
        <v>0.38800000000000001</v>
      </c>
      <c r="W110" s="320">
        <v>0.318</v>
      </c>
      <c r="X110" s="320">
        <v>0.29599999999999999</v>
      </c>
      <c r="Y110" s="320">
        <v>0.29699999999999999</v>
      </c>
      <c r="Z110" s="320">
        <v>0.32300000000000001</v>
      </c>
      <c r="AA110" s="320">
        <v>0.40200000000000002</v>
      </c>
      <c r="AB110" s="320">
        <v>0.64600000000000002</v>
      </c>
      <c r="AC110" s="320">
        <v>0.92100000000000004</v>
      </c>
      <c r="AD110" s="320">
        <f t="shared" si="28"/>
        <v>0.64600000000000002</v>
      </c>
      <c r="AE110" s="320">
        <f t="shared" si="29"/>
        <v>0.40200000000000002</v>
      </c>
      <c r="AF110" s="320">
        <f t="shared" si="30"/>
        <v>0.32300000000000001</v>
      </c>
      <c r="AG110" s="320">
        <f t="shared" si="31"/>
        <v>0.29699999999999999</v>
      </c>
      <c r="AH110" s="320">
        <f t="shared" si="32"/>
        <v>0.29599999999999999</v>
      </c>
      <c r="AI110" s="320">
        <f t="shared" si="33"/>
        <v>0.318</v>
      </c>
      <c r="AJ110" s="321">
        <f t="shared" si="34"/>
        <v>0.38800000000000001</v>
      </c>
      <c r="AK110" s="290"/>
      <c r="AL110" s="322">
        <v>0.39300000000000002</v>
      </c>
      <c r="AM110" s="320">
        <v>0.35899999999999999</v>
      </c>
      <c r="AN110" s="320">
        <v>0.30199999999999999</v>
      </c>
      <c r="AO110" s="320">
        <v>0.28399999999999997</v>
      </c>
      <c r="AP110" s="320">
        <v>0.28899999999999998</v>
      </c>
      <c r="AQ110" s="320">
        <v>0.31900000000000001</v>
      </c>
      <c r="AR110" s="320">
        <v>0.40600000000000003</v>
      </c>
      <c r="AS110" s="320">
        <v>0.68400000000000005</v>
      </c>
      <c r="AT110" s="320">
        <v>0.98399999999999999</v>
      </c>
      <c r="AU110" s="320">
        <f t="shared" si="35"/>
        <v>0.68400000000000005</v>
      </c>
      <c r="AV110" s="320">
        <f t="shared" si="36"/>
        <v>0.40600000000000003</v>
      </c>
      <c r="AW110" s="320">
        <f t="shared" si="37"/>
        <v>0.31900000000000001</v>
      </c>
      <c r="AX110" s="320">
        <f t="shared" si="38"/>
        <v>0.28899999999999998</v>
      </c>
      <c r="AY110" s="320">
        <f t="shared" si="39"/>
        <v>0.28399999999999997</v>
      </c>
      <c r="AZ110" s="320">
        <f t="shared" si="40"/>
        <v>0.30199999999999999</v>
      </c>
      <c r="BA110" s="321">
        <f t="shared" si="41"/>
        <v>0.35899999999999999</v>
      </c>
      <c r="BB110" s="290"/>
      <c r="BC110" s="322">
        <v>0.502</v>
      </c>
      <c r="BD110" s="320">
        <v>0.40500000000000003</v>
      </c>
      <c r="BE110" s="320">
        <v>0.313</v>
      </c>
      <c r="BF110" s="320">
        <v>0.27900000000000003</v>
      </c>
      <c r="BG110" s="320">
        <v>0.27300000000000002</v>
      </c>
      <c r="BH110" s="320">
        <v>0.28699999999999998</v>
      </c>
      <c r="BI110" s="320">
        <v>0.33800000000000002</v>
      </c>
      <c r="BJ110" s="320">
        <v>0.47799999999999998</v>
      </c>
      <c r="BK110" s="320">
        <v>0.64400000000000002</v>
      </c>
      <c r="BL110" s="320">
        <f t="shared" si="42"/>
        <v>0.47799999999999998</v>
      </c>
      <c r="BM110" s="320">
        <f t="shared" si="43"/>
        <v>0.33800000000000002</v>
      </c>
      <c r="BN110" s="320">
        <f t="shared" si="44"/>
        <v>0.28699999999999998</v>
      </c>
      <c r="BO110" s="320">
        <f t="shared" si="45"/>
        <v>0.27300000000000002</v>
      </c>
      <c r="BP110" s="320">
        <f t="shared" si="46"/>
        <v>0.27900000000000003</v>
      </c>
      <c r="BQ110" s="320">
        <f t="shared" si="47"/>
        <v>0.313</v>
      </c>
      <c r="BR110" s="321">
        <f t="shared" si="48"/>
        <v>0.40500000000000003</v>
      </c>
      <c r="BS110" s="290"/>
    </row>
    <row r="111" spans="1:71" x14ac:dyDescent="0.25">
      <c r="A111" s="290"/>
      <c r="B111" s="692"/>
      <c r="C111" s="328">
        <v>2.2000000000000002</v>
      </c>
      <c r="D111" s="322">
        <v>0.52500000000000002</v>
      </c>
      <c r="E111" s="320">
        <v>0.42199999999999999</v>
      </c>
      <c r="F111" s="320">
        <v>0.33</v>
      </c>
      <c r="G111" s="320">
        <v>0.29799999999999999</v>
      </c>
      <c r="H111" s="320">
        <v>0.29399999999999998</v>
      </c>
      <c r="I111" s="320">
        <v>0.313</v>
      </c>
      <c r="J111" s="320">
        <v>0.374</v>
      </c>
      <c r="K111" s="320">
        <v>0.55100000000000005</v>
      </c>
      <c r="L111" s="320">
        <v>0.79700000000000004</v>
      </c>
      <c r="M111" s="320">
        <f t="shared" si="49"/>
        <v>0.55100000000000005</v>
      </c>
      <c r="N111" s="320">
        <f t="shared" si="50"/>
        <v>0.374</v>
      </c>
      <c r="O111" s="320">
        <f t="shared" si="51"/>
        <v>0.313</v>
      </c>
      <c r="P111" s="320">
        <f t="shared" si="52"/>
        <v>0.29399999999999998</v>
      </c>
      <c r="Q111" s="320">
        <f t="shared" si="53"/>
        <v>0.29799999999999999</v>
      </c>
      <c r="R111" s="320">
        <f t="shared" si="54"/>
        <v>0.33</v>
      </c>
      <c r="S111" s="321">
        <f t="shared" si="55"/>
        <v>0.42199999999999999</v>
      </c>
      <c r="T111" s="290"/>
      <c r="U111" s="322">
        <v>0.44</v>
      </c>
      <c r="V111" s="320">
        <v>0.38800000000000001</v>
      </c>
      <c r="W111" s="320">
        <v>0.317</v>
      </c>
      <c r="X111" s="320">
        <v>0.29499999999999998</v>
      </c>
      <c r="Y111" s="320">
        <v>0.29699999999999999</v>
      </c>
      <c r="Z111" s="320">
        <v>0.32300000000000001</v>
      </c>
      <c r="AA111" s="320">
        <v>0.40100000000000002</v>
      </c>
      <c r="AB111" s="320">
        <v>0.64600000000000002</v>
      </c>
      <c r="AC111" s="320">
        <v>0.92100000000000004</v>
      </c>
      <c r="AD111" s="320">
        <f t="shared" si="28"/>
        <v>0.64600000000000002</v>
      </c>
      <c r="AE111" s="320">
        <f t="shared" si="29"/>
        <v>0.40100000000000002</v>
      </c>
      <c r="AF111" s="320">
        <f t="shared" si="30"/>
        <v>0.32300000000000001</v>
      </c>
      <c r="AG111" s="320">
        <f t="shared" si="31"/>
        <v>0.29699999999999999</v>
      </c>
      <c r="AH111" s="320">
        <f t="shared" si="32"/>
        <v>0.29499999999999998</v>
      </c>
      <c r="AI111" s="320">
        <f t="shared" si="33"/>
        <v>0.317</v>
      </c>
      <c r="AJ111" s="321">
        <f t="shared" si="34"/>
        <v>0.38800000000000001</v>
      </c>
      <c r="AK111" s="290"/>
      <c r="AL111" s="322">
        <v>0.39300000000000002</v>
      </c>
      <c r="AM111" s="320">
        <v>0.35799999999999998</v>
      </c>
      <c r="AN111" s="320">
        <v>0.30099999999999999</v>
      </c>
      <c r="AO111" s="320">
        <v>0.28299999999999997</v>
      </c>
      <c r="AP111" s="320">
        <v>0.28799999999999998</v>
      </c>
      <c r="AQ111" s="320">
        <v>0.318</v>
      </c>
      <c r="AR111" s="320">
        <v>0.40600000000000003</v>
      </c>
      <c r="AS111" s="320">
        <v>0.68400000000000005</v>
      </c>
      <c r="AT111" s="320">
        <v>0.98399999999999999</v>
      </c>
      <c r="AU111" s="320">
        <f t="shared" si="35"/>
        <v>0.68400000000000005</v>
      </c>
      <c r="AV111" s="320">
        <f t="shared" si="36"/>
        <v>0.40600000000000003</v>
      </c>
      <c r="AW111" s="320">
        <f t="shared" si="37"/>
        <v>0.318</v>
      </c>
      <c r="AX111" s="320">
        <f t="shared" si="38"/>
        <v>0.28799999999999998</v>
      </c>
      <c r="AY111" s="320">
        <f t="shared" si="39"/>
        <v>0.28299999999999997</v>
      </c>
      <c r="AZ111" s="320">
        <f t="shared" si="40"/>
        <v>0.30099999999999999</v>
      </c>
      <c r="BA111" s="321">
        <f t="shared" si="41"/>
        <v>0.35799999999999998</v>
      </c>
      <c r="BB111" s="290"/>
      <c r="BC111" s="322">
        <v>0.502</v>
      </c>
      <c r="BD111" s="320">
        <v>0.40500000000000003</v>
      </c>
      <c r="BE111" s="320">
        <v>0.313</v>
      </c>
      <c r="BF111" s="320">
        <v>0.27800000000000002</v>
      </c>
      <c r="BG111" s="320">
        <v>0.27200000000000002</v>
      </c>
      <c r="BH111" s="320">
        <v>0.28699999999999998</v>
      </c>
      <c r="BI111" s="320">
        <v>0.33800000000000002</v>
      </c>
      <c r="BJ111" s="320">
        <v>0.47799999999999998</v>
      </c>
      <c r="BK111" s="320">
        <v>0.64400000000000002</v>
      </c>
      <c r="BL111" s="320">
        <f t="shared" si="42"/>
        <v>0.47799999999999998</v>
      </c>
      <c r="BM111" s="320">
        <f t="shared" si="43"/>
        <v>0.33800000000000002</v>
      </c>
      <c r="BN111" s="320">
        <f t="shared" si="44"/>
        <v>0.28699999999999998</v>
      </c>
      <c r="BO111" s="320">
        <f t="shared" si="45"/>
        <v>0.27200000000000002</v>
      </c>
      <c r="BP111" s="320">
        <f t="shared" si="46"/>
        <v>0.27800000000000002</v>
      </c>
      <c r="BQ111" s="320">
        <f t="shared" si="47"/>
        <v>0.313</v>
      </c>
      <c r="BR111" s="321">
        <f t="shared" si="48"/>
        <v>0.40500000000000003</v>
      </c>
      <c r="BS111" s="290"/>
    </row>
    <row r="112" spans="1:71" x14ac:dyDescent="0.25">
      <c r="A112" s="290"/>
      <c r="B112" s="692"/>
      <c r="C112" s="328">
        <v>2.25</v>
      </c>
      <c r="D112" s="322">
        <v>0.52500000000000002</v>
      </c>
      <c r="E112" s="320">
        <v>0.42199999999999999</v>
      </c>
      <c r="F112" s="320">
        <v>0.33</v>
      </c>
      <c r="G112" s="320">
        <v>0.29799999999999999</v>
      </c>
      <c r="H112" s="320">
        <v>0.29399999999999998</v>
      </c>
      <c r="I112" s="320">
        <v>0.313</v>
      </c>
      <c r="J112" s="320">
        <v>0.374</v>
      </c>
      <c r="K112" s="320">
        <v>0.55100000000000005</v>
      </c>
      <c r="L112" s="320">
        <v>0.79700000000000004</v>
      </c>
      <c r="M112" s="320">
        <f t="shared" si="49"/>
        <v>0.55100000000000005</v>
      </c>
      <c r="N112" s="320">
        <f t="shared" si="50"/>
        <v>0.374</v>
      </c>
      <c r="O112" s="320">
        <f t="shared" si="51"/>
        <v>0.313</v>
      </c>
      <c r="P112" s="320">
        <f t="shared" si="52"/>
        <v>0.29399999999999998</v>
      </c>
      <c r="Q112" s="320">
        <f t="shared" si="53"/>
        <v>0.29799999999999999</v>
      </c>
      <c r="R112" s="320">
        <f t="shared" si="54"/>
        <v>0.33</v>
      </c>
      <c r="S112" s="321">
        <f t="shared" si="55"/>
        <v>0.42199999999999999</v>
      </c>
      <c r="T112" s="290"/>
      <c r="U112" s="322">
        <v>0.44</v>
      </c>
      <c r="V112" s="320">
        <v>0.38800000000000001</v>
      </c>
      <c r="W112" s="320">
        <v>0.316</v>
      </c>
      <c r="X112" s="320">
        <v>0.29399999999999998</v>
      </c>
      <c r="Y112" s="320">
        <v>0.29599999999999999</v>
      </c>
      <c r="Z112" s="320">
        <v>0.32300000000000001</v>
      </c>
      <c r="AA112" s="320">
        <v>0.40100000000000002</v>
      </c>
      <c r="AB112" s="320">
        <v>0.64600000000000002</v>
      </c>
      <c r="AC112" s="320">
        <v>0.92100000000000004</v>
      </c>
      <c r="AD112" s="320">
        <f t="shared" si="28"/>
        <v>0.64600000000000002</v>
      </c>
      <c r="AE112" s="320">
        <f t="shared" si="29"/>
        <v>0.40100000000000002</v>
      </c>
      <c r="AF112" s="320">
        <f t="shared" si="30"/>
        <v>0.32300000000000001</v>
      </c>
      <c r="AG112" s="320">
        <f t="shared" si="31"/>
        <v>0.29599999999999999</v>
      </c>
      <c r="AH112" s="320">
        <f t="shared" si="32"/>
        <v>0.29399999999999998</v>
      </c>
      <c r="AI112" s="320">
        <f t="shared" si="33"/>
        <v>0.316</v>
      </c>
      <c r="AJ112" s="321">
        <f t="shared" si="34"/>
        <v>0.38800000000000001</v>
      </c>
      <c r="AK112" s="290"/>
      <c r="AL112" s="322">
        <v>0.39300000000000002</v>
      </c>
      <c r="AM112" s="320">
        <v>0.35799999999999998</v>
      </c>
      <c r="AN112" s="320">
        <v>0.30099999999999999</v>
      </c>
      <c r="AO112" s="320">
        <v>0.28299999999999997</v>
      </c>
      <c r="AP112" s="320">
        <v>0.28799999999999998</v>
      </c>
      <c r="AQ112" s="320">
        <v>0.318</v>
      </c>
      <c r="AR112" s="320">
        <v>0.40600000000000003</v>
      </c>
      <c r="AS112" s="320">
        <v>0.68400000000000005</v>
      </c>
      <c r="AT112" s="320">
        <v>0.98399999999999999</v>
      </c>
      <c r="AU112" s="320">
        <f t="shared" si="35"/>
        <v>0.68400000000000005</v>
      </c>
      <c r="AV112" s="320">
        <f t="shared" si="36"/>
        <v>0.40600000000000003</v>
      </c>
      <c r="AW112" s="320">
        <f t="shared" si="37"/>
        <v>0.318</v>
      </c>
      <c r="AX112" s="320">
        <f t="shared" si="38"/>
        <v>0.28799999999999998</v>
      </c>
      <c r="AY112" s="320">
        <f t="shared" si="39"/>
        <v>0.28299999999999997</v>
      </c>
      <c r="AZ112" s="320">
        <f t="shared" si="40"/>
        <v>0.30099999999999999</v>
      </c>
      <c r="BA112" s="321">
        <f t="shared" si="41"/>
        <v>0.35799999999999998</v>
      </c>
      <c r="BB112" s="290"/>
      <c r="BC112" s="322">
        <v>0.502</v>
      </c>
      <c r="BD112" s="320">
        <v>0.40500000000000003</v>
      </c>
      <c r="BE112" s="320">
        <v>0.313</v>
      </c>
      <c r="BF112" s="320">
        <v>0.27800000000000002</v>
      </c>
      <c r="BG112" s="320">
        <v>0.27200000000000002</v>
      </c>
      <c r="BH112" s="320">
        <v>0.28699999999999998</v>
      </c>
      <c r="BI112" s="320">
        <v>0.33800000000000002</v>
      </c>
      <c r="BJ112" s="320">
        <v>0.47799999999999998</v>
      </c>
      <c r="BK112" s="320">
        <v>0.64400000000000002</v>
      </c>
      <c r="BL112" s="320">
        <f t="shared" si="42"/>
        <v>0.47799999999999998</v>
      </c>
      <c r="BM112" s="320">
        <f t="shared" si="43"/>
        <v>0.33800000000000002</v>
      </c>
      <c r="BN112" s="320">
        <f t="shared" si="44"/>
        <v>0.28699999999999998</v>
      </c>
      <c r="BO112" s="320">
        <f t="shared" si="45"/>
        <v>0.27200000000000002</v>
      </c>
      <c r="BP112" s="320">
        <f t="shared" si="46"/>
        <v>0.27800000000000002</v>
      </c>
      <c r="BQ112" s="320">
        <f t="shared" si="47"/>
        <v>0.313</v>
      </c>
      <c r="BR112" s="321">
        <f t="shared" si="48"/>
        <v>0.40500000000000003</v>
      </c>
      <c r="BS112" s="290"/>
    </row>
    <row r="113" spans="1:71" x14ac:dyDescent="0.25">
      <c r="A113" s="290"/>
      <c r="B113" s="692"/>
      <c r="C113" s="328">
        <v>2.2999999999999998</v>
      </c>
      <c r="D113" s="322">
        <v>0.52500000000000002</v>
      </c>
      <c r="E113" s="320">
        <v>0.42199999999999999</v>
      </c>
      <c r="F113" s="320">
        <v>0.33</v>
      </c>
      <c r="G113" s="320">
        <v>0.29799999999999999</v>
      </c>
      <c r="H113" s="320">
        <v>0.29399999999999998</v>
      </c>
      <c r="I113" s="320">
        <v>0.313</v>
      </c>
      <c r="J113" s="320">
        <v>0.374</v>
      </c>
      <c r="K113" s="320">
        <v>0.55100000000000005</v>
      </c>
      <c r="L113" s="320">
        <v>0.79700000000000004</v>
      </c>
      <c r="M113" s="320">
        <f t="shared" si="49"/>
        <v>0.55100000000000005</v>
      </c>
      <c r="N113" s="320">
        <f t="shared" si="50"/>
        <v>0.374</v>
      </c>
      <c r="O113" s="320">
        <f t="shared" si="51"/>
        <v>0.313</v>
      </c>
      <c r="P113" s="320">
        <f t="shared" si="52"/>
        <v>0.29399999999999998</v>
      </c>
      <c r="Q113" s="320">
        <f t="shared" si="53"/>
        <v>0.29799999999999999</v>
      </c>
      <c r="R113" s="320">
        <f t="shared" si="54"/>
        <v>0.33</v>
      </c>
      <c r="S113" s="321">
        <f t="shared" si="55"/>
        <v>0.42199999999999999</v>
      </c>
      <c r="T113" s="290"/>
      <c r="U113" s="322">
        <v>0.44</v>
      </c>
      <c r="V113" s="320">
        <v>0.38800000000000001</v>
      </c>
      <c r="W113" s="320">
        <v>0.316</v>
      </c>
      <c r="X113" s="320">
        <v>0.29399999999999998</v>
      </c>
      <c r="Y113" s="320">
        <v>0.29599999999999999</v>
      </c>
      <c r="Z113" s="320">
        <v>0.32300000000000001</v>
      </c>
      <c r="AA113" s="320">
        <v>0.40100000000000002</v>
      </c>
      <c r="AB113" s="320">
        <v>0.64600000000000002</v>
      </c>
      <c r="AC113" s="320">
        <v>0.92100000000000004</v>
      </c>
      <c r="AD113" s="320">
        <f t="shared" si="28"/>
        <v>0.64600000000000002</v>
      </c>
      <c r="AE113" s="320">
        <f t="shared" si="29"/>
        <v>0.40100000000000002</v>
      </c>
      <c r="AF113" s="320">
        <f t="shared" si="30"/>
        <v>0.32300000000000001</v>
      </c>
      <c r="AG113" s="320">
        <f t="shared" si="31"/>
        <v>0.29599999999999999</v>
      </c>
      <c r="AH113" s="320">
        <f t="shared" si="32"/>
        <v>0.29399999999999998</v>
      </c>
      <c r="AI113" s="320">
        <f t="shared" si="33"/>
        <v>0.316</v>
      </c>
      <c r="AJ113" s="321">
        <f t="shared" si="34"/>
        <v>0.38800000000000001</v>
      </c>
      <c r="AK113" s="290"/>
      <c r="AL113" s="322">
        <v>0.39300000000000002</v>
      </c>
      <c r="AM113" s="320">
        <v>0.35799999999999998</v>
      </c>
      <c r="AN113" s="320">
        <v>0.3</v>
      </c>
      <c r="AO113" s="320">
        <v>0.28199999999999997</v>
      </c>
      <c r="AP113" s="320">
        <v>0.28699999999999998</v>
      </c>
      <c r="AQ113" s="320">
        <v>0.318</v>
      </c>
      <c r="AR113" s="320">
        <v>0.40600000000000003</v>
      </c>
      <c r="AS113" s="320">
        <v>0.68400000000000005</v>
      </c>
      <c r="AT113" s="320">
        <v>0.98399999999999999</v>
      </c>
      <c r="AU113" s="320">
        <f t="shared" si="35"/>
        <v>0.68400000000000005</v>
      </c>
      <c r="AV113" s="320">
        <f t="shared" si="36"/>
        <v>0.40600000000000003</v>
      </c>
      <c r="AW113" s="320">
        <f t="shared" si="37"/>
        <v>0.318</v>
      </c>
      <c r="AX113" s="320">
        <f t="shared" si="38"/>
        <v>0.28699999999999998</v>
      </c>
      <c r="AY113" s="320">
        <f t="shared" si="39"/>
        <v>0.28199999999999997</v>
      </c>
      <c r="AZ113" s="320">
        <f t="shared" si="40"/>
        <v>0.3</v>
      </c>
      <c r="BA113" s="321">
        <f t="shared" si="41"/>
        <v>0.35799999999999998</v>
      </c>
      <c r="BB113" s="290"/>
      <c r="BC113" s="322">
        <v>0.502</v>
      </c>
      <c r="BD113" s="320">
        <v>0.40500000000000003</v>
      </c>
      <c r="BE113" s="320">
        <v>0.313</v>
      </c>
      <c r="BF113" s="320">
        <v>0.27800000000000002</v>
      </c>
      <c r="BG113" s="320">
        <v>0.27200000000000002</v>
      </c>
      <c r="BH113" s="320">
        <v>0.28599999999999998</v>
      </c>
      <c r="BI113" s="320">
        <v>0.33800000000000002</v>
      </c>
      <c r="BJ113" s="320">
        <v>0.47799999999999998</v>
      </c>
      <c r="BK113" s="320">
        <v>0.64400000000000002</v>
      </c>
      <c r="BL113" s="320">
        <f t="shared" si="42"/>
        <v>0.47799999999999998</v>
      </c>
      <c r="BM113" s="320">
        <f t="shared" si="43"/>
        <v>0.33800000000000002</v>
      </c>
      <c r="BN113" s="320">
        <f t="shared" si="44"/>
        <v>0.28599999999999998</v>
      </c>
      <c r="BO113" s="320">
        <f t="shared" si="45"/>
        <v>0.27200000000000002</v>
      </c>
      <c r="BP113" s="320">
        <f t="shared" si="46"/>
        <v>0.27800000000000002</v>
      </c>
      <c r="BQ113" s="320">
        <f t="shared" si="47"/>
        <v>0.313</v>
      </c>
      <c r="BR113" s="321">
        <f t="shared" si="48"/>
        <v>0.40500000000000003</v>
      </c>
      <c r="BS113" s="290"/>
    </row>
    <row r="114" spans="1:71" x14ac:dyDescent="0.25">
      <c r="A114" s="290"/>
      <c r="B114" s="692"/>
      <c r="C114" s="328">
        <v>2.35</v>
      </c>
      <c r="D114" s="322">
        <v>0.52500000000000002</v>
      </c>
      <c r="E114" s="320">
        <v>0.42199999999999999</v>
      </c>
      <c r="F114" s="320">
        <v>0.32900000000000001</v>
      </c>
      <c r="G114" s="320">
        <v>0.29799999999999999</v>
      </c>
      <c r="H114" s="320">
        <v>0.29299999999999998</v>
      </c>
      <c r="I114" s="320">
        <v>0.312</v>
      </c>
      <c r="J114" s="320">
        <v>0.374</v>
      </c>
      <c r="K114" s="320">
        <v>0.55100000000000005</v>
      </c>
      <c r="L114" s="320">
        <v>0.79700000000000004</v>
      </c>
      <c r="M114" s="320">
        <f t="shared" si="49"/>
        <v>0.55100000000000005</v>
      </c>
      <c r="N114" s="320">
        <f t="shared" si="50"/>
        <v>0.374</v>
      </c>
      <c r="O114" s="320">
        <f t="shared" si="51"/>
        <v>0.312</v>
      </c>
      <c r="P114" s="320">
        <f t="shared" si="52"/>
        <v>0.29299999999999998</v>
      </c>
      <c r="Q114" s="320">
        <f t="shared" si="53"/>
        <v>0.29799999999999999</v>
      </c>
      <c r="R114" s="320">
        <f t="shared" si="54"/>
        <v>0.32900000000000001</v>
      </c>
      <c r="S114" s="321">
        <f t="shared" si="55"/>
        <v>0.42199999999999999</v>
      </c>
      <c r="T114" s="290"/>
      <c r="U114" s="322">
        <v>0.44</v>
      </c>
      <c r="V114" s="320">
        <v>0.38800000000000001</v>
      </c>
      <c r="W114" s="320">
        <v>0.316</v>
      </c>
      <c r="X114" s="320">
        <v>0.29399999999999998</v>
      </c>
      <c r="Y114" s="320">
        <v>0.29599999999999999</v>
      </c>
      <c r="Z114" s="320">
        <v>0.32300000000000001</v>
      </c>
      <c r="AA114" s="320">
        <v>0.40100000000000002</v>
      </c>
      <c r="AB114" s="320">
        <v>0.64600000000000002</v>
      </c>
      <c r="AC114" s="320">
        <v>0.92100000000000004</v>
      </c>
      <c r="AD114" s="320">
        <f t="shared" si="28"/>
        <v>0.64600000000000002</v>
      </c>
      <c r="AE114" s="320">
        <f t="shared" si="29"/>
        <v>0.40100000000000002</v>
      </c>
      <c r="AF114" s="320">
        <f t="shared" si="30"/>
        <v>0.32300000000000001</v>
      </c>
      <c r="AG114" s="320">
        <f t="shared" si="31"/>
        <v>0.29599999999999999</v>
      </c>
      <c r="AH114" s="320">
        <f t="shared" si="32"/>
        <v>0.29399999999999998</v>
      </c>
      <c r="AI114" s="320">
        <f t="shared" si="33"/>
        <v>0.316</v>
      </c>
      <c r="AJ114" s="321">
        <f t="shared" si="34"/>
        <v>0.38800000000000001</v>
      </c>
      <c r="AK114" s="290"/>
      <c r="AL114" s="322">
        <v>0.39300000000000002</v>
      </c>
      <c r="AM114" s="320">
        <v>0.35799999999999998</v>
      </c>
      <c r="AN114" s="320">
        <v>0.3</v>
      </c>
      <c r="AO114" s="320">
        <v>0.28199999999999997</v>
      </c>
      <c r="AP114" s="320">
        <v>0.28699999999999998</v>
      </c>
      <c r="AQ114" s="320">
        <v>0.318</v>
      </c>
      <c r="AR114" s="320">
        <v>0.40600000000000003</v>
      </c>
      <c r="AS114" s="320">
        <v>0.68400000000000005</v>
      </c>
      <c r="AT114" s="320">
        <v>0.98399999999999999</v>
      </c>
      <c r="AU114" s="320">
        <f t="shared" si="35"/>
        <v>0.68400000000000005</v>
      </c>
      <c r="AV114" s="320">
        <f t="shared" si="36"/>
        <v>0.40600000000000003</v>
      </c>
      <c r="AW114" s="320">
        <f t="shared" si="37"/>
        <v>0.318</v>
      </c>
      <c r="AX114" s="320">
        <f t="shared" si="38"/>
        <v>0.28699999999999998</v>
      </c>
      <c r="AY114" s="320">
        <f t="shared" si="39"/>
        <v>0.28199999999999997</v>
      </c>
      <c r="AZ114" s="320">
        <f t="shared" si="40"/>
        <v>0.3</v>
      </c>
      <c r="BA114" s="321">
        <f t="shared" si="41"/>
        <v>0.35799999999999998</v>
      </c>
      <c r="BB114" s="290"/>
      <c r="BC114" s="322">
        <v>0.502</v>
      </c>
      <c r="BD114" s="320">
        <v>0.40500000000000003</v>
      </c>
      <c r="BE114" s="320">
        <v>0.313</v>
      </c>
      <c r="BF114" s="320">
        <v>0.27800000000000002</v>
      </c>
      <c r="BG114" s="320">
        <v>0.27200000000000002</v>
      </c>
      <c r="BH114" s="320">
        <v>0.28599999999999998</v>
      </c>
      <c r="BI114" s="320">
        <v>0.33800000000000002</v>
      </c>
      <c r="BJ114" s="320">
        <v>0.47799999999999998</v>
      </c>
      <c r="BK114" s="320">
        <v>0.64400000000000002</v>
      </c>
      <c r="BL114" s="320">
        <f t="shared" si="42"/>
        <v>0.47799999999999998</v>
      </c>
      <c r="BM114" s="320">
        <f t="shared" si="43"/>
        <v>0.33800000000000002</v>
      </c>
      <c r="BN114" s="320">
        <f t="shared" si="44"/>
        <v>0.28599999999999998</v>
      </c>
      <c r="BO114" s="320">
        <f t="shared" si="45"/>
        <v>0.27200000000000002</v>
      </c>
      <c r="BP114" s="320">
        <f t="shared" si="46"/>
        <v>0.27800000000000002</v>
      </c>
      <c r="BQ114" s="320">
        <f t="shared" si="47"/>
        <v>0.313</v>
      </c>
      <c r="BR114" s="321">
        <f t="shared" si="48"/>
        <v>0.40500000000000003</v>
      </c>
      <c r="BS114" s="290"/>
    </row>
    <row r="115" spans="1:71" x14ac:dyDescent="0.25">
      <c r="A115" s="290"/>
      <c r="B115" s="692"/>
      <c r="C115" s="328">
        <v>2.4</v>
      </c>
      <c r="D115" s="322">
        <v>0.52500000000000002</v>
      </c>
      <c r="E115" s="320">
        <v>0.42199999999999999</v>
      </c>
      <c r="F115" s="320">
        <v>0.32900000000000001</v>
      </c>
      <c r="G115" s="320">
        <v>0.29699999999999999</v>
      </c>
      <c r="H115" s="320">
        <v>0.29299999999999998</v>
      </c>
      <c r="I115" s="320">
        <v>0.312</v>
      </c>
      <c r="J115" s="320">
        <v>0.374</v>
      </c>
      <c r="K115" s="320">
        <v>0.55100000000000005</v>
      </c>
      <c r="L115" s="320">
        <v>0.79700000000000004</v>
      </c>
      <c r="M115" s="320">
        <f t="shared" si="49"/>
        <v>0.55100000000000005</v>
      </c>
      <c r="N115" s="320">
        <f t="shared" si="50"/>
        <v>0.374</v>
      </c>
      <c r="O115" s="320">
        <f t="shared" si="51"/>
        <v>0.312</v>
      </c>
      <c r="P115" s="320">
        <f t="shared" si="52"/>
        <v>0.29299999999999998</v>
      </c>
      <c r="Q115" s="320">
        <f t="shared" si="53"/>
        <v>0.29699999999999999</v>
      </c>
      <c r="R115" s="320">
        <f t="shared" si="54"/>
        <v>0.32900000000000001</v>
      </c>
      <c r="S115" s="321">
        <f t="shared" si="55"/>
        <v>0.42199999999999999</v>
      </c>
      <c r="T115" s="290"/>
      <c r="U115" s="322">
        <v>0.44</v>
      </c>
      <c r="V115" s="320">
        <v>0.38800000000000001</v>
      </c>
      <c r="W115" s="320">
        <v>0.316</v>
      </c>
      <c r="X115" s="320">
        <v>0.29299999999999998</v>
      </c>
      <c r="Y115" s="320">
        <v>0.29599999999999999</v>
      </c>
      <c r="Z115" s="320">
        <v>0.32300000000000001</v>
      </c>
      <c r="AA115" s="320">
        <v>0.40100000000000002</v>
      </c>
      <c r="AB115" s="320">
        <v>0.64600000000000002</v>
      </c>
      <c r="AC115" s="320">
        <v>0.92100000000000004</v>
      </c>
      <c r="AD115" s="320">
        <f t="shared" si="28"/>
        <v>0.64600000000000002</v>
      </c>
      <c r="AE115" s="320">
        <f t="shared" si="29"/>
        <v>0.40100000000000002</v>
      </c>
      <c r="AF115" s="320">
        <f t="shared" si="30"/>
        <v>0.32300000000000001</v>
      </c>
      <c r="AG115" s="320">
        <f t="shared" si="31"/>
        <v>0.29599999999999999</v>
      </c>
      <c r="AH115" s="320">
        <f t="shared" si="32"/>
        <v>0.29299999999999998</v>
      </c>
      <c r="AI115" s="320">
        <f t="shared" si="33"/>
        <v>0.316</v>
      </c>
      <c r="AJ115" s="321">
        <f t="shared" si="34"/>
        <v>0.38800000000000001</v>
      </c>
      <c r="AK115" s="290"/>
      <c r="AL115" s="322">
        <v>0.39300000000000002</v>
      </c>
      <c r="AM115" s="320">
        <v>0.35799999999999998</v>
      </c>
      <c r="AN115" s="320">
        <v>0.3</v>
      </c>
      <c r="AO115" s="320">
        <v>0.28100000000000003</v>
      </c>
      <c r="AP115" s="320">
        <v>0.28699999999999998</v>
      </c>
      <c r="AQ115" s="320">
        <v>0.318</v>
      </c>
      <c r="AR115" s="320">
        <v>0.40600000000000003</v>
      </c>
      <c r="AS115" s="320">
        <v>0.68400000000000005</v>
      </c>
      <c r="AT115" s="320">
        <v>0.98399999999999999</v>
      </c>
      <c r="AU115" s="320">
        <f t="shared" si="35"/>
        <v>0.68400000000000005</v>
      </c>
      <c r="AV115" s="320">
        <f t="shared" si="36"/>
        <v>0.40600000000000003</v>
      </c>
      <c r="AW115" s="320">
        <f t="shared" si="37"/>
        <v>0.318</v>
      </c>
      <c r="AX115" s="320">
        <f t="shared" si="38"/>
        <v>0.28699999999999998</v>
      </c>
      <c r="AY115" s="320">
        <f t="shared" si="39"/>
        <v>0.28100000000000003</v>
      </c>
      <c r="AZ115" s="320">
        <f t="shared" si="40"/>
        <v>0.3</v>
      </c>
      <c r="BA115" s="321">
        <f t="shared" si="41"/>
        <v>0.35799999999999998</v>
      </c>
      <c r="BB115" s="290"/>
      <c r="BC115" s="322">
        <v>0.502</v>
      </c>
      <c r="BD115" s="320">
        <v>0.40500000000000003</v>
      </c>
      <c r="BE115" s="320">
        <v>0.312</v>
      </c>
      <c r="BF115" s="320">
        <v>0.27800000000000002</v>
      </c>
      <c r="BG115" s="320">
        <v>0.27200000000000002</v>
      </c>
      <c r="BH115" s="320">
        <v>0.28599999999999998</v>
      </c>
      <c r="BI115" s="320">
        <v>0.33800000000000002</v>
      </c>
      <c r="BJ115" s="320">
        <v>0.47799999999999998</v>
      </c>
      <c r="BK115" s="320">
        <v>0.64400000000000002</v>
      </c>
      <c r="BL115" s="320">
        <f t="shared" si="42"/>
        <v>0.47799999999999998</v>
      </c>
      <c r="BM115" s="320">
        <f t="shared" si="43"/>
        <v>0.33800000000000002</v>
      </c>
      <c r="BN115" s="320">
        <f t="shared" si="44"/>
        <v>0.28599999999999998</v>
      </c>
      <c r="BO115" s="320">
        <f t="shared" si="45"/>
        <v>0.27200000000000002</v>
      </c>
      <c r="BP115" s="320">
        <f t="shared" si="46"/>
        <v>0.27800000000000002</v>
      </c>
      <c r="BQ115" s="320">
        <f t="shared" si="47"/>
        <v>0.312</v>
      </c>
      <c r="BR115" s="321">
        <f t="shared" si="48"/>
        <v>0.40500000000000003</v>
      </c>
      <c r="BS115" s="290"/>
    </row>
    <row r="116" spans="1:71" x14ac:dyDescent="0.25">
      <c r="A116" s="290"/>
      <c r="B116" s="692"/>
      <c r="C116" s="328">
        <v>2.4500000000000002</v>
      </c>
      <c r="D116" s="322">
        <v>0.52500000000000002</v>
      </c>
      <c r="E116" s="320">
        <v>0.42199999999999999</v>
      </c>
      <c r="F116" s="320">
        <v>0.32900000000000001</v>
      </c>
      <c r="G116" s="320">
        <v>0.29699999999999999</v>
      </c>
      <c r="H116" s="320">
        <v>0.29299999999999998</v>
      </c>
      <c r="I116" s="320">
        <v>0.312</v>
      </c>
      <c r="J116" s="320">
        <v>0.374</v>
      </c>
      <c r="K116" s="320">
        <v>0.55100000000000005</v>
      </c>
      <c r="L116" s="320">
        <v>0.79700000000000004</v>
      </c>
      <c r="M116" s="320">
        <f t="shared" si="49"/>
        <v>0.55100000000000005</v>
      </c>
      <c r="N116" s="320">
        <f t="shared" si="50"/>
        <v>0.374</v>
      </c>
      <c r="O116" s="320">
        <f t="shared" si="51"/>
        <v>0.312</v>
      </c>
      <c r="P116" s="320">
        <f t="shared" si="52"/>
        <v>0.29299999999999998</v>
      </c>
      <c r="Q116" s="320">
        <f t="shared" si="53"/>
        <v>0.29699999999999999</v>
      </c>
      <c r="R116" s="320">
        <f t="shared" si="54"/>
        <v>0.32900000000000001</v>
      </c>
      <c r="S116" s="321">
        <f t="shared" si="55"/>
        <v>0.42199999999999999</v>
      </c>
      <c r="T116" s="290"/>
      <c r="U116" s="322">
        <v>0.44</v>
      </c>
      <c r="V116" s="320">
        <v>0.38800000000000001</v>
      </c>
      <c r="W116" s="320">
        <v>0.316</v>
      </c>
      <c r="X116" s="320">
        <v>0.29299999999999998</v>
      </c>
      <c r="Y116" s="320">
        <v>0.29599999999999999</v>
      </c>
      <c r="Z116" s="320">
        <v>0.32300000000000001</v>
      </c>
      <c r="AA116" s="320">
        <v>0.40100000000000002</v>
      </c>
      <c r="AB116" s="320">
        <v>0.64600000000000002</v>
      </c>
      <c r="AC116" s="320">
        <v>0.92100000000000004</v>
      </c>
      <c r="AD116" s="320">
        <f t="shared" si="28"/>
        <v>0.64600000000000002</v>
      </c>
      <c r="AE116" s="320">
        <f t="shared" si="29"/>
        <v>0.40100000000000002</v>
      </c>
      <c r="AF116" s="320">
        <f t="shared" si="30"/>
        <v>0.32300000000000001</v>
      </c>
      <c r="AG116" s="320">
        <f t="shared" si="31"/>
        <v>0.29599999999999999</v>
      </c>
      <c r="AH116" s="320">
        <f t="shared" si="32"/>
        <v>0.29299999999999998</v>
      </c>
      <c r="AI116" s="320">
        <f t="shared" si="33"/>
        <v>0.316</v>
      </c>
      <c r="AJ116" s="321">
        <f t="shared" si="34"/>
        <v>0.38800000000000001</v>
      </c>
      <c r="AK116" s="290"/>
      <c r="AL116" s="322">
        <v>0.39300000000000002</v>
      </c>
      <c r="AM116" s="320">
        <v>0.35799999999999998</v>
      </c>
      <c r="AN116" s="320">
        <v>0.3</v>
      </c>
      <c r="AO116" s="320">
        <v>0.28100000000000003</v>
      </c>
      <c r="AP116" s="320">
        <v>0.28699999999999998</v>
      </c>
      <c r="AQ116" s="320">
        <v>0.318</v>
      </c>
      <c r="AR116" s="320">
        <v>0.40600000000000003</v>
      </c>
      <c r="AS116" s="320">
        <v>0.68400000000000005</v>
      </c>
      <c r="AT116" s="320">
        <v>0.98399999999999999</v>
      </c>
      <c r="AU116" s="320">
        <f t="shared" si="35"/>
        <v>0.68400000000000005</v>
      </c>
      <c r="AV116" s="320">
        <f t="shared" si="36"/>
        <v>0.40600000000000003</v>
      </c>
      <c r="AW116" s="320">
        <f t="shared" si="37"/>
        <v>0.318</v>
      </c>
      <c r="AX116" s="320">
        <f t="shared" si="38"/>
        <v>0.28699999999999998</v>
      </c>
      <c r="AY116" s="320">
        <f t="shared" si="39"/>
        <v>0.28100000000000003</v>
      </c>
      <c r="AZ116" s="320">
        <f t="shared" si="40"/>
        <v>0.3</v>
      </c>
      <c r="BA116" s="321">
        <f t="shared" si="41"/>
        <v>0.35799999999999998</v>
      </c>
      <c r="BB116" s="290"/>
      <c r="BC116" s="322">
        <v>0.502</v>
      </c>
      <c r="BD116" s="320">
        <v>0.40500000000000003</v>
      </c>
      <c r="BE116" s="320">
        <v>0.312</v>
      </c>
      <c r="BF116" s="320">
        <v>0.27800000000000002</v>
      </c>
      <c r="BG116" s="320">
        <v>0.27200000000000002</v>
      </c>
      <c r="BH116" s="320">
        <v>0.28599999999999998</v>
      </c>
      <c r="BI116" s="320">
        <v>0.33800000000000002</v>
      </c>
      <c r="BJ116" s="320">
        <v>0.47799999999999998</v>
      </c>
      <c r="BK116" s="320">
        <v>0.64400000000000002</v>
      </c>
      <c r="BL116" s="320">
        <f t="shared" si="42"/>
        <v>0.47799999999999998</v>
      </c>
      <c r="BM116" s="320">
        <f t="shared" si="43"/>
        <v>0.33800000000000002</v>
      </c>
      <c r="BN116" s="320">
        <f t="shared" si="44"/>
        <v>0.28599999999999998</v>
      </c>
      <c r="BO116" s="320">
        <f t="shared" si="45"/>
        <v>0.27200000000000002</v>
      </c>
      <c r="BP116" s="320">
        <f t="shared" si="46"/>
        <v>0.27800000000000002</v>
      </c>
      <c r="BQ116" s="320">
        <f t="shared" si="47"/>
        <v>0.312</v>
      </c>
      <c r="BR116" s="321">
        <f t="shared" si="48"/>
        <v>0.40500000000000003</v>
      </c>
      <c r="BS116" s="290"/>
    </row>
    <row r="117" spans="1:71" x14ac:dyDescent="0.25">
      <c r="A117" s="290"/>
      <c r="B117" s="692"/>
      <c r="C117" s="328">
        <v>2.5</v>
      </c>
      <c r="D117" s="322">
        <v>0.52500000000000002</v>
      </c>
      <c r="E117" s="320">
        <v>0.42199999999999999</v>
      </c>
      <c r="F117" s="320">
        <v>0.32900000000000001</v>
      </c>
      <c r="G117" s="320">
        <v>0.29699999999999999</v>
      </c>
      <c r="H117" s="320">
        <v>0.29299999999999998</v>
      </c>
      <c r="I117" s="320">
        <v>0.312</v>
      </c>
      <c r="J117" s="320">
        <v>0.374</v>
      </c>
      <c r="K117" s="320">
        <v>0.55100000000000005</v>
      </c>
      <c r="L117" s="320">
        <v>0.79700000000000004</v>
      </c>
      <c r="M117" s="320">
        <f t="shared" si="49"/>
        <v>0.55100000000000005</v>
      </c>
      <c r="N117" s="320">
        <f t="shared" si="50"/>
        <v>0.374</v>
      </c>
      <c r="O117" s="320">
        <f t="shared" si="51"/>
        <v>0.312</v>
      </c>
      <c r="P117" s="320">
        <f t="shared" si="52"/>
        <v>0.29299999999999998</v>
      </c>
      <c r="Q117" s="320">
        <f t="shared" si="53"/>
        <v>0.29699999999999999</v>
      </c>
      <c r="R117" s="320">
        <f t="shared" si="54"/>
        <v>0.32900000000000001</v>
      </c>
      <c r="S117" s="321">
        <f t="shared" si="55"/>
        <v>0.42199999999999999</v>
      </c>
      <c r="T117" s="290"/>
      <c r="U117" s="322">
        <v>0.44</v>
      </c>
      <c r="V117" s="320">
        <v>0.38800000000000001</v>
      </c>
      <c r="W117" s="320">
        <v>0.316</v>
      </c>
      <c r="X117" s="320">
        <v>0.29299999999999998</v>
      </c>
      <c r="Y117" s="320">
        <v>0.29599999999999999</v>
      </c>
      <c r="Z117" s="320">
        <v>0.32300000000000001</v>
      </c>
      <c r="AA117" s="320">
        <v>0.40100000000000002</v>
      </c>
      <c r="AB117" s="320">
        <v>0.64600000000000002</v>
      </c>
      <c r="AC117" s="320">
        <v>0.92100000000000004</v>
      </c>
      <c r="AD117" s="320">
        <f t="shared" si="28"/>
        <v>0.64600000000000002</v>
      </c>
      <c r="AE117" s="320">
        <f t="shared" si="29"/>
        <v>0.40100000000000002</v>
      </c>
      <c r="AF117" s="320">
        <f t="shared" si="30"/>
        <v>0.32300000000000001</v>
      </c>
      <c r="AG117" s="320">
        <f t="shared" si="31"/>
        <v>0.29599999999999999</v>
      </c>
      <c r="AH117" s="320">
        <f t="shared" si="32"/>
        <v>0.29299999999999998</v>
      </c>
      <c r="AI117" s="320">
        <f t="shared" si="33"/>
        <v>0.316</v>
      </c>
      <c r="AJ117" s="321">
        <f t="shared" si="34"/>
        <v>0.38800000000000001</v>
      </c>
      <c r="AK117" s="290"/>
      <c r="AL117" s="322">
        <v>0.39300000000000002</v>
      </c>
      <c r="AM117" s="320">
        <v>0.35799999999999998</v>
      </c>
      <c r="AN117" s="320">
        <v>0.3</v>
      </c>
      <c r="AO117" s="320">
        <v>0.28100000000000003</v>
      </c>
      <c r="AP117" s="320">
        <v>0.28699999999999998</v>
      </c>
      <c r="AQ117" s="320">
        <v>0.318</v>
      </c>
      <c r="AR117" s="320">
        <v>0.40600000000000003</v>
      </c>
      <c r="AS117" s="320">
        <v>0.68400000000000005</v>
      </c>
      <c r="AT117" s="320">
        <v>0.98399999999999999</v>
      </c>
      <c r="AU117" s="320">
        <f t="shared" si="35"/>
        <v>0.68400000000000005</v>
      </c>
      <c r="AV117" s="320">
        <f t="shared" si="36"/>
        <v>0.40600000000000003</v>
      </c>
      <c r="AW117" s="320">
        <f t="shared" si="37"/>
        <v>0.318</v>
      </c>
      <c r="AX117" s="320">
        <f t="shared" si="38"/>
        <v>0.28699999999999998</v>
      </c>
      <c r="AY117" s="320">
        <f t="shared" si="39"/>
        <v>0.28100000000000003</v>
      </c>
      <c r="AZ117" s="320">
        <f t="shared" si="40"/>
        <v>0.3</v>
      </c>
      <c r="BA117" s="321">
        <f t="shared" si="41"/>
        <v>0.35799999999999998</v>
      </c>
      <c r="BB117" s="290"/>
      <c r="BC117" s="322">
        <v>0.502</v>
      </c>
      <c r="BD117" s="320">
        <v>0.40500000000000003</v>
      </c>
      <c r="BE117" s="320">
        <v>0.312</v>
      </c>
      <c r="BF117" s="320">
        <v>0.27800000000000002</v>
      </c>
      <c r="BG117" s="320">
        <v>0.27200000000000002</v>
      </c>
      <c r="BH117" s="320">
        <v>0.28599999999999998</v>
      </c>
      <c r="BI117" s="320">
        <v>0.33800000000000002</v>
      </c>
      <c r="BJ117" s="320">
        <v>0.47799999999999998</v>
      </c>
      <c r="BK117" s="320">
        <v>0.64400000000000002</v>
      </c>
      <c r="BL117" s="320">
        <f t="shared" si="42"/>
        <v>0.47799999999999998</v>
      </c>
      <c r="BM117" s="320">
        <f t="shared" si="43"/>
        <v>0.33800000000000002</v>
      </c>
      <c r="BN117" s="320">
        <f t="shared" si="44"/>
        <v>0.28599999999999998</v>
      </c>
      <c r="BO117" s="320">
        <f t="shared" si="45"/>
        <v>0.27200000000000002</v>
      </c>
      <c r="BP117" s="320">
        <f t="shared" si="46"/>
        <v>0.27800000000000002</v>
      </c>
      <c r="BQ117" s="320">
        <f t="shared" si="47"/>
        <v>0.312</v>
      </c>
      <c r="BR117" s="321">
        <f t="shared" si="48"/>
        <v>0.40500000000000003</v>
      </c>
      <c r="BS117" s="290"/>
    </row>
    <row r="118" spans="1:71" x14ac:dyDescent="0.25">
      <c r="A118" s="290"/>
      <c r="B118" s="692"/>
      <c r="C118" s="328">
        <v>2.5499999999999998</v>
      </c>
      <c r="D118" s="322">
        <v>0.52500000000000002</v>
      </c>
      <c r="E118" s="320">
        <v>0.42199999999999999</v>
      </c>
      <c r="F118" s="320">
        <v>0.32900000000000001</v>
      </c>
      <c r="G118" s="320">
        <v>0.29699999999999999</v>
      </c>
      <c r="H118" s="320">
        <v>0.29299999999999998</v>
      </c>
      <c r="I118" s="320">
        <v>0.312</v>
      </c>
      <c r="J118" s="320">
        <v>0.374</v>
      </c>
      <c r="K118" s="320">
        <v>0.55100000000000005</v>
      </c>
      <c r="L118" s="320">
        <v>0.79700000000000004</v>
      </c>
      <c r="M118" s="320">
        <f t="shared" si="49"/>
        <v>0.55100000000000005</v>
      </c>
      <c r="N118" s="320">
        <f t="shared" si="50"/>
        <v>0.374</v>
      </c>
      <c r="O118" s="320">
        <f t="shared" si="51"/>
        <v>0.312</v>
      </c>
      <c r="P118" s="320">
        <f t="shared" si="52"/>
        <v>0.29299999999999998</v>
      </c>
      <c r="Q118" s="320">
        <f t="shared" si="53"/>
        <v>0.29699999999999999</v>
      </c>
      <c r="R118" s="320">
        <f t="shared" si="54"/>
        <v>0.32900000000000001</v>
      </c>
      <c r="S118" s="321">
        <f t="shared" si="55"/>
        <v>0.42199999999999999</v>
      </c>
      <c r="T118" s="290"/>
      <c r="U118" s="322">
        <v>0.44</v>
      </c>
      <c r="V118" s="320">
        <v>0.38800000000000001</v>
      </c>
      <c r="W118" s="320">
        <v>0.316</v>
      </c>
      <c r="X118" s="320">
        <v>0.29299999999999998</v>
      </c>
      <c r="Y118" s="320">
        <v>0.29599999999999999</v>
      </c>
      <c r="Z118" s="320">
        <v>0.32300000000000001</v>
      </c>
      <c r="AA118" s="320">
        <v>0.40100000000000002</v>
      </c>
      <c r="AB118" s="320">
        <v>0.64600000000000002</v>
      </c>
      <c r="AC118" s="320">
        <v>0.92100000000000004</v>
      </c>
      <c r="AD118" s="320">
        <f t="shared" si="28"/>
        <v>0.64600000000000002</v>
      </c>
      <c r="AE118" s="320">
        <f t="shared" si="29"/>
        <v>0.40100000000000002</v>
      </c>
      <c r="AF118" s="320">
        <f t="shared" si="30"/>
        <v>0.32300000000000001</v>
      </c>
      <c r="AG118" s="320">
        <f t="shared" si="31"/>
        <v>0.29599999999999999</v>
      </c>
      <c r="AH118" s="320">
        <f t="shared" si="32"/>
        <v>0.29299999999999998</v>
      </c>
      <c r="AI118" s="320">
        <f t="shared" si="33"/>
        <v>0.316</v>
      </c>
      <c r="AJ118" s="321">
        <f t="shared" si="34"/>
        <v>0.38800000000000001</v>
      </c>
      <c r="AK118" s="290"/>
      <c r="AL118" s="322">
        <v>0.39300000000000002</v>
      </c>
      <c r="AM118" s="320">
        <v>0.35799999999999998</v>
      </c>
      <c r="AN118" s="320">
        <v>0.3</v>
      </c>
      <c r="AO118" s="320">
        <v>0.28100000000000003</v>
      </c>
      <c r="AP118" s="320">
        <v>0.28699999999999998</v>
      </c>
      <c r="AQ118" s="320">
        <v>0.318</v>
      </c>
      <c r="AR118" s="320">
        <v>0.40600000000000003</v>
      </c>
      <c r="AS118" s="320">
        <v>0.68400000000000005</v>
      </c>
      <c r="AT118" s="320">
        <v>0.98399999999999999</v>
      </c>
      <c r="AU118" s="320">
        <f t="shared" si="35"/>
        <v>0.68400000000000005</v>
      </c>
      <c r="AV118" s="320">
        <f t="shared" si="36"/>
        <v>0.40600000000000003</v>
      </c>
      <c r="AW118" s="320">
        <f t="shared" si="37"/>
        <v>0.318</v>
      </c>
      <c r="AX118" s="320">
        <f t="shared" si="38"/>
        <v>0.28699999999999998</v>
      </c>
      <c r="AY118" s="320">
        <f t="shared" si="39"/>
        <v>0.28100000000000003</v>
      </c>
      <c r="AZ118" s="320">
        <f t="shared" si="40"/>
        <v>0.3</v>
      </c>
      <c r="BA118" s="321">
        <f t="shared" si="41"/>
        <v>0.35799999999999998</v>
      </c>
      <c r="BB118" s="290"/>
      <c r="BC118" s="322">
        <v>0.502</v>
      </c>
      <c r="BD118" s="320">
        <v>0.40500000000000003</v>
      </c>
      <c r="BE118" s="320">
        <v>0.312</v>
      </c>
      <c r="BF118" s="320">
        <v>0.27800000000000002</v>
      </c>
      <c r="BG118" s="320">
        <v>0.27200000000000002</v>
      </c>
      <c r="BH118" s="320">
        <v>0.28599999999999998</v>
      </c>
      <c r="BI118" s="320">
        <v>0.33800000000000002</v>
      </c>
      <c r="BJ118" s="320">
        <v>0.47799999999999998</v>
      </c>
      <c r="BK118" s="320">
        <v>0.64400000000000002</v>
      </c>
      <c r="BL118" s="320">
        <f t="shared" si="42"/>
        <v>0.47799999999999998</v>
      </c>
      <c r="BM118" s="320">
        <f t="shared" si="43"/>
        <v>0.33800000000000002</v>
      </c>
      <c r="BN118" s="320">
        <f t="shared" si="44"/>
        <v>0.28599999999999998</v>
      </c>
      <c r="BO118" s="320">
        <f t="shared" si="45"/>
        <v>0.27200000000000002</v>
      </c>
      <c r="BP118" s="320">
        <f t="shared" si="46"/>
        <v>0.27800000000000002</v>
      </c>
      <c r="BQ118" s="320">
        <f t="shared" si="47"/>
        <v>0.312</v>
      </c>
      <c r="BR118" s="321">
        <f t="shared" si="48"/>
        <v>0.40500000000000003</v>
      </c>
      <c r="BS118" s="290"/>
    </row>
    <row r="119" spans="1:71" x14ac:dyDescent="0.25">
      <c r="A119" s="290"/>
      <c r="B119" s="692"/>
      <c r="C119" s="328">
        <v>2.6</v>
      </c>
      <c r="D119" s="322">
        <v>0.52500000000000002</v>
      </c>
      <c r="E119" s="320">
        <v>0.42199999999999999</v>
      </c>
      <c r="F119" s="320">
        <v>0.32900000000000001</v>
      </c>
      <c r="G119" s="320">
        <v>0.29699999999999999</v>
      </c>
      <c r="H119" s="320">
        <v>0.29299999999999998</v>
      </c>
      <c r="I119" s="320">
        <v>0.312</v>
      </c>
      <c r="J119" s="320">
        <v>0.374</v>
      </c>
      <c r="K119" s="320">
        <v>0.55100000000000005</v>
      </c>
      <c r="L119" s="320">
        <v>0.79700000000000004</v>
      </c>
      <c r="M119" s="320">
        <f t="shared" si="49"/>
        <v>0.55100000000000005</v>
      </c>
      <c r="N119" s="320">
        <f t="shared" si="50"/>
        <v>0.374</v>
      </c>
      <c r="O119" s="320">
        <f t="shared" si="51"/>
        <v>0.312</v>
      </c>
      <c r="P119" s="320">
        <f t="shared" si="52"/>
        <v>0.29299999999999998</v>
      </c>
      <c r="Q119" s="320">
        <f t="shared" si="53"/>
        <v>0.29699999999999999</v>
      </c>
      <c r="R119" s="320">
        <f t="shared" si="54"/>
        <v>0.32900000000000001</v>
      </c>
      <c r="S119" s="321">
        <f t="shared" si="55"/>
        <v>0.42199999999999999</v>
      </c>
      <c r="T119" s="290"/>
      <c r="U119" s="322">
        <v>0.44</v>
      </c>
      <c r="V119" s="320">
        <v>0.38800000000000001</v>
      </c>
      <c r="W119" s="320">
        <v>0.316</v>
      </c>
      <c r="X119" s="320">
        <v>0.29299999999999998</v>
      </c>
      <c r="Y119" s="320">
        <v>0.29599999999999999</v>
      </c>
      <c r="Z119" s="320">
        <v>0.32300000000000001</v>
      </c>
      <c r="AA119" s="320">
        <v>0.40100000000000002</v>
      </c>
      <c r="AB119" s="320">
        <v>0.64600000000000002</v>
      </c>
      <c r="AC119" s="320">
        <v>0.92100000000000004</v>
      </c>
      <c r="AD119" s="320">
        <f t="shared" si="28"/>
        <v>0.64600000000000002</v>
      </c>
      <c r="AE119" s="320">
        <f t="shared" si="29"/>
        <v>0.40100000000000002</v>
      </c>
      <c r="AF119" s="320">
        <f t="shared" si="30"/>
        <v>0.32300000000000001</v>
      </c>
      <c r="AG119" s="320">
        <f t="shared" si="31"/>
        <v>0.29599999999999999</v>
      </c>
      <c r="AH119" s="320">
        <f t="shared" si="32"/>
        <v>0.29299999999999998</v>
      </c>
      <c r="AI119" s="320">
        <f t="shared" si="33"/>
        <v>0.316</v>
      </c>
      <c r="AJ119" s="321">
        <f t="shared" si="34"/>
        <v>0.38800000000000001</v>
      </c>
      <c r="AK119" s="290"/>
      <c r="AL119" s="322">
        <v>0.39300000000000002</v>
      </c>
      <c r="AM119" s="320">
        <v>0.35799999999999998</v>
      </c>
      <c r="AN119" s="320">
        <v>0.3</v>
      </c>
      <c r="AO119" s="320">
        <v>0.28100000000000003</v>
      </c>
      <c r="AP119" s="320">
        <v>0.28699999999999998</v>
      </c>
      <c r="AQ119" s="320">
        <v>0.318</v>
      </c>
      <c r="AR119" s="320">
        <v>0.40600000000000003</v>
      </c>
      <c r="AS119" s="320">
        <v>0.68400000000000005</v>
      </c>
      <c r="AT119" s="320">
        <v>0.98399999999999999</v>
      </c>
      <c r="AU119" s="320">
        <f t="shared" si="35"/>
        <v>0.68400000000000005</v>
      </c>
      <c r="AV119" s="320">
        <f t="shared" si="36"/>
        <v>0.40600000000000003</v>
      </c>
      <c r="AW119" s="320">
        <f t="shared" si="37"/>
        <v>0.318</v>
      </c>
      <c r="AX119" s="320">
        <f t="shared" si="38"/>
        <v>0.28699999999999998</v>
      </c>
      <c r="AY119" s="320">
        <f t="shared" si="39"/>
        <v>0.28100000000000003</v>
      </c>
      <c r="AZ119" s="320">
        <f t="shared" si="40"/>
        <v>0.3</v>
      </c>
      <c r="BA119" s="321">
        <f t="shared" si="41"/>
        <v>0.35799999999999998</v>
      </c>
      <c r="BB119" s="290"/>
      <c r="BC119" s="322">
        <v>0.502</v>
      </c>
      <c r="BD119" s="320">
        <v>0.40500000000000003</v>
      </c>
      <c r="BE119" s="320">
        <v>0.312</v>
      </c>
      <c r="BF119" s="320">
        <v>0.27800000000000002</v>
      </c>
      <c r="BG119" s="320">
        <v>0.27200000000000002</v>
      </c>
      <c r="BH119" s="320">
        <v>0.28599999999999998</v>
      </c>
      <c r="BI119" s="320">
        <v>0.33800000000000002</v>
      </c>
      <c r="BJ119" s="320">
        <v>0.47799999999999998</v>
      </c>
      <c r="BK119" s="320">
        <v>0.64400000000000002</v>
      </c>
      <c r="BL119" s="320">
        <f t="shared" si="42"/>
        <v>0.47799999999999998</v>
      </c>
      <c r="BM119" s="320">
        <f t="shared" si="43"/>
        <v>0.33800000000000002</v>
      </c>
      <c r="BN119" s="320">
        <f t="shared" si="44"/>
        <v>0.28599999999999998</v>
      </c>
      <c r="BO119" s="320">
        <f t="shared" si="45"/>
        <v>0.27200000000000002</v>
      </c>
      <c r="BP119" s="320">
        <f t="shared" si="46"/>
        <v>0.27800000000000002</v>
      </c>
      <c r="BQ119" s="320">
        <f t="shared" si="47"/>
        <v>0.312</v>
      </c>
      <c r="BR119" s="321">
        <f t="shared" si="48"/>
        <v>0.40500000000000003</v>
      </c>
      <c r="BS119" s="290"/>
    </row>
    <row r="120" spans="1:71" x14ac:dyDescent="0.25">
      <c r="A120" s="290"/>
      <c r="B120" s="692"/>
      <c r="C120" s="328">
        <v>2.65</v>
      </c>
      <c r="D120" s="322">
        <v>0.52500000000000002</v>
      </c>
      <c r="E120" s="320">
        <v>0.42199999999999999</v>
      </c>
      <c r="F120" s="320">
        <v>0.32900000000000001</v>
      </c>
      <c r="G120" s="320">
        <v>0.29699999999999999</v>
      </c>
      <c r="H120" s="320">
        <v>0.29299999999999998</v>
      </c>
      <c r="I120" s="320">
        <v>0.312</v>
      </c>
      <c r="J120" s="320">
        <v>0.374</v>
      </c>
      <c r="K120" s="320">
        <v>0.55100000000000005</v>
      </c>
      <c r="L120" s="320">
        <v>0.79700000000000004</v>
      </c>
      <c r="M120" s="320">
        <f t="shared" si="49"/>
        <v>0.55100000000000005</v>
      </c>
      <c r="N120" s="320">
        <f t="shared" si="50"/>
        <v>0.374</v>
      </c>
      <c r="O120" s="320">
        <f t="shared" si="51"/>
        <v>0.312</v>
      </c>
      <c r="P120" s="320">
        <f t="shared" si="52"/>
        <v>0.29299999999999998</v>
      </c>
      <c r="Q120" s="320">
        <f t="shared" si="53"/>
        <v>0.29699999999999999</v>
      </c>
      <c r="R120" s="320">
        <f t="shared" si="54"/>
        <v>0.32900000000000001</v>
      </c>
      <c r="S120" s="321">
        <f t="shared" si="55"/>
        <v>0.42199999999999999</v>
      </c>
      <c r="T120" s="290"/>
      <c r="U120" s="322">
        <v>0.44</v>
      </c>
      <c r="V120" s="320">
        <v>0.38800000000000001</v>
      </c>
      <c r="W120" s="320">
        <v>0.316</v>
      </c>
      <c r="X120" s="320">
        <v>0.29299999999999998</v>
      </c>
      <c r="Y120" s="320">
        <v>0.29599999999999999</v>
      </c>
      <c r="Z120" s="320">
        <v>0.32300000000000001</v>
      </c>
      <c r="AA120" s="320">
        <v>0.40100000000000002</v>
      </c>
      <c r="AB120" s="320">
        <v>0.64600000000000002</v>
      </c>
      <c r="AC120" s="320">
        <v>0.92100000000000004</v>
      </c>
      <c r="AD120" s="320">
        <f t="shared" si="28"/>
        <v>0.64600000000000002</v>
      </c>
      <c r="AE120" s="320">
        <f t="shared" si="29"/>
        <v>0.40100000000000002</v>
      </c>
      <c r="AF120" s="320">
        <f t="shared" si="30"/>
        <v>0.32300000000000001</v>
      </c>
      <c r="AG120" s="320">
        <f t="shared" si="31"/>
        <v>0.29599999999999999</v>
      </c>
      <c r="AH120" s="320">
        <f t="shared" si="32"/>
        <v>0.29299999999999998</v>
      </c>
      <c r="AI120" s="320">
        <f t="shared" si="33"/>
        <v>0.316</v>
      </c>
      <c r="AJ120" s="321">
        <f t="shared" si="34"/>
        <v>0.38800000000000001</v>
      </c>
      <c r="AK120" s="290"/>
      <c r="AL120" s="322">
        <v>0.39300000000000002</v>
      </c>
      <c r="AM120" s="320">
        <v>0.35799999999999998</v>
      </c>
      <c r="AN120" s="320">
        <v>0.3</v>
      </c>
      <c r="AO120" s="320">
        <v>0.28100000000000003</v>
      </c>
      <c r="AP120" s="320">
        <v>0.28699999999999998</v>
      </c>
      <c r="AQ120" s="320">
        <v>0.318</v>
      </c>
      <c r="AR120" s="320">
        <v>0.40600000000000003</v>
      </c>
      <c r="AS120" s="320">
        <v>0.68400000000000005</v>
      </c>
      <c r="AT120" s="320">
        <v>0.98399999999999999</v>
      </c>
      <c r="AU120" s="320">
        <f t="shared" si="35"/>
        <v>0.68400000000000005</v>
      </c>
      <c r="AV120" s="320">
        <f t="shared" si="36"/>
        <v>0.40600000000000003</v>
      </c>
      <c r="AW120" s="320">
        <f t="shared" si="37"/>
        <v>0.318</v>
      </c>
      <c r="AX120" s="320">
        <f t="shared" si="38"/>
        <v>0.28699999999999998</v>
      </c>
      <c r="AY120" s="320">
        <f t="shared" si="39"/>
        <v>0.28100000000000003</v>
      </c>
      <c r="AZ120" s="320">
        <f t="shared" si="40"/>
        <v>0.3</v>
      </c>
      <c r="BA120" s="321">
        <f t="shared" si="41"/>
        <v>0.35799999999999998</v>
      </c>
      <c r="BB120" s="290"/>
      <c r="BC120" s="322">
        <v>0.502</v>
      </c>
      <c r="BD120" s="320">
        <v>0.40500000000000003</v>
      </c>
      <c r="BE120" s="320">
        <v>0.312</v>
      </c>
      <c r="BF120" s="320">
        <v>0.27800000000000002</v>
      </c>
      <c r="BG120" s="320">
        <v>0.27200000000000002</v>
      </c>
      <c r="BH120" s="320">
        <v>0.28599999999999998</v>
      </c>
      <c r="BI120" s="320">
        <v>0.33800000000000002</v>
      </c>
      <c r="BJ120" s="320">
        <v>0.47799999999999998</v>
      </c>
      <c r="BK120" s="320">
        <v>0.64400000000000002</v>
      </c>
      <c r="BL120" s="320">
        <f t="shared" si="42"/>
        <v>0.47799999999999998</v>
      </c>
      <c r="BM120" s="320">
        <f t="shared" si="43"/>
        <v>0.33800000000000002</v>
      </c>
      <c r="BN120" s="320">
        <f t="shared" si="44"/>
        <v>0.28599999999999998</v>
      </c>
      <c r="BO120" s="320">
        <f t="shared" si="45"/>
        <v>0.27200000000000002</v>
      </c>
      <c r="BP120" s="320">
        <f t="shared" si="46"/>
        <v>0.27800000000000002</v>
      </c>
      <c r="BQ120" s="320">
        <f t="shared" si="47"/>
        <v>0.312</v>
      </c>
      <c r="BR120" s="321">
        <f t="shared" si="48"/>
        <v>0.40500000000000003</v>
      </c>
      <c r="BS120" s="290"/>
    </row>
    <row r="121" spans="1:71" x14ac:dyDescent="0.25">
      <c r="A121" s="290"/>
      <c r="B121" s="692"/>
      <c r="C121" s="328">
        <v>2.7</v>
      </c>
      <c r="D121" s="322">
        <v>0.52500000000000002</v>
      </c>
      <c r="E121" s="320">
        <v>0.42199999999999999</v>
      </c>
      <c r="F121" s="320">
        <v>0.32900000000000001</v>
      </c>
      <c r="G121" s="320">
        <v>0.29699999999999999</v>
      </c>
      <c r="H121" s="320">
        <v>0.29299999999999998</v>
      </c>
      <c r="I121" s="320">
        <v>0.312</v>
      </c>
      <c r="J121" s="320">
        <v>0.374</v>
      </c>
      <c r="K121" s="320">
        <v>0.55100000000000005</v>
      </c>
      <c r="L121" s="320">
        <v>0.79700000000000004</v>
      </c>
      <c r="M121" s="320">
        <f t="shared" si="49"/>
        <v>0.55100000000000005</v>
      </c>
      <c r="N121" s="320">
        <f t="shared" si="50"/>
        <v>0.374</v>
      </c>
      <c r="O121" s="320">
        <f t="shared" si="51"/>
        <v>0.312</v>
      </c>
      <c r="P121" s="320">
        <f t="shared" si="52"/>
        <v>0.29299999999999998</v>
      </c>
      <c r="Q121" s="320">
        <f t="shared" si="53"/>
        <v>0.29699999999999999</v>
      </c>
      <c r="R121" s="320">
        <f t="shared" si="54"/>
        <v>0.32900000000000001</v>
      </c>
      <c r="S121" s="321">
        <f t="shared" si="55"/>
        <v>0.42199999999999999</v>
      </c>
      <c r="T121" s="290"/>
      <c r="U121" s="322">
        <v>0.44</v>
      </c>
      <c r="V121" s="320">
        <v>0.38800000000000001</v>
      </c>
      <c r="W121" s="320">
        <v>0.316</v>
      </c>
      <c r="X121" s="320">
        <v>0.29299999999999998</v>
      </c>
      <c r="Y121" s="320">
        <v>0.29599999999999999</v>
      </c>
      <c r="Z121" s="320">
        <v>0.32300000000000001</v>
      </c>
      <c r="AA121" s="320">
        <v>0.40100000000000002</v>
      </c>
      <c r="AB121" s="320">
        <v>0.64600000000000002</v>
      </c>
      <c r="AC121" s="320">
        <v>0.92100000000000004</v>
      </c>
      <c r="AD121" s="320">
        <f t="shared" si="28"/>
        <v>0.64600000000000002</v>
      </c>
      <c r="AE121" s="320">
        <f t="shared" si="29"/>
        <v>0.40100000000000002</v>
      </c>
      <c r="AF121" s="320">
        <f t="shared" si="30"/>
        <v>0.32300000000000001</v>
      </c>
      <c r="AG121" s="320">
        <f t="shared" si="31"/>
        <v>0.29599999999999999</v>
      </c>
      <c r="AH121" s="320">
        <f t="shared" si="32"/>
        <v>0.29299999999999998</v>
      </c>
      <c r="AI121" s="320">
        <f t="shared" si="33"/>
        <v>0.316</v>
      </c>
      <c r="AJ121" s="321">
        <f t="shared" si="34"/>
        <v>0.38800000000000001</v>
      </c>
      <c r="AK121" s="290"/>
      <c r="AL121" s="322">
        <v>0.39300000000000002</v>
      </c>
      <c r="AM121" s="320">
        <v>0.35799999999999998</v>
      </c>
      <c r="AN121" s="320">
        <v>0.3</v>
      </c>
      <c r="AO121" s="320">
        <v>0.28100000000000003</v>
      </c>
      <c r="AP121" s="320">
        <v>0.28699999999999998</v>
      </c>
      <c r="AQ121" s="320">
        <v>0.318</v>
      </c>
      <c r="AR121" s="320">
        <v>0.40600000000000003</v>
      </c>
      <c r="AS121" s="320">
        <v>0.68400000000000005</v>
      </c>
      <c r="AT121" s="320">
        <v>0.98399999999999999</v>
      </c>
      <c r="AU121" s="320">
        <f t="shared" si="35"/>
        <v>0.68400000000000005</v>
      </c>
      <c r="AV121" s="320">
        <f t="shared" si="36"/>
        <v>0.40600000000000003</v>
      </c>
      <c r="AW121" s="320">
        <f t="shared" si="37"/>
        <v>0.318</v>
      </c>
      <c r="AX121" s="320">
        <f t="shared" si="38"/>
        <v>0.28699999999999998</v>
      </c>
      <c r="AY121" s="320">
        <f t="shared" si="39"/>
        <v>0.28100000000000003</v>
      </c>
      <c r="AZ121" s="320">
        <f t="shared" si="40"/>
        <v>0.3</v>
      </c>
      <c r="BA121" s="321">
        <f t="shared" si="41"/>
        <v>0.35799999999999998</v>
      </c>
      <c r="BB121" s="290"/>
      <c r="BC121" s="322">
        <v>0.502</v>
      </c>
      <c r="BD121" s="320">
        <v>0.40500000000000003</v>
      </c>
      <c r="BE121" s="320">
        <v>0.312</v>
      </c>
      <c r="BF121" s="320">
        <v>0.27800000000000002</v>
      </c>
      <c r="BG121" s="320">
        <v>0.27200000000000002</v>
      </c>
      <c r="BH121" s="320">
        <v>0.28599999999999998</v>
      </c>
      <c r="BI121" s="320">
        <v>0.33800000000000002</v>
      </c>
      <c r="BJ121" s="320">
        <v>0.47799999999999998</v>
      </c>
      <c r="BK121" s="320">
        <v>0.64400000000000002</v>
      </c>
      <c r="BL121" s="320">
        <f t="shared" si="42"/>
        <v>0.47799999999999998</v>
      </c>
      <c r="BM121" s="320">
        <f t="shared" si="43"/>
        <v>0.33800000000000002</v>
      </c>
      <c r="BN121" s="320">
        <f t="shared" si="44"/>
        <v>0.28599999999999998</v>
      </c>
      <c r="BO121" s="320">
        <f t="shared" si="45"/>
        <v>0.27200000000000002</v>
      </c>
      <c r="BP121" s="320">
        <f t="shared" si="46"/>
        <v>0.27800000000000002</v>
      </c>
      <c r="BQ121" s="320">
        <f t="shared" si="47"/>
        <v>0.312</v>
      </c>
      <c r="BR121" s="321">
        <f t="shared" si="48"/>
        <v>0.40500000000000003</v>
      </c>
      <c r="BS121" s="290"/>
    </row>
    <row r="122" spans="1:71" x14ac:dyDescent="0.25">
      <c r="A122" s="290"/>
      <c r="B122" s="692"/>
      <c r="C122" s="328">
        <v>2.75</v>
      </c>
      <c r="D122" s="322">
        <v>0.52500000000000002</v>
      </c>
      <c r="E122" s="320">
        <v>0.42199999999999999</v>
      </c>
      <c r="F122" s="320">
        <v>0.32900000000000001</v>
      </c>
      <c r="G122" s="320">
        <v>0.29699999999999999</v>
      </c>
      <c r="H122" s="320">
        <v>0.29299999999999998</v>
      </c>
      <c r="I122" s="320">
        <v>0.312</v>
      </c>
      <c r="J122" s="320">
        <v>0.374</v>
      </c>
      <c r="K122" s="320">
        <v>0.55100000000000005</v>
      </c>
      <c r="L122" s="320">
        <v>0.79700000000000004</v>
      </c>
      <c r="M122" s="320">
        <f t="shared" si="49"/>
        <v>0.55100000000000005</v>
      </c>
      <c r="N122" s="320">
        <f t="shared" si="50"/>
        <v>0.374</v>
      </c>
      <c r="O122" s="320">
        <f t="shared" si="51"/>
        <v>0.312</v>
      </c>
      <c r="P122" s="320">
        <f t="shared" si="52"/>
        <v>0.29299999999999998</v>
      </c>
      <c r="Q122" s="320">
        <f t="shared" si="53"/>
        <v>0.29699999999999999</v>
      </c>
      <c r="R122" s="320">
        <f t="shared" si="54"/>
        <v>0.32900000000000001</v>
      </c>
      <c r="S122" s="321">
        <f t="shared" si="55"/>
        <v>0.42199999999999999</v>
      </c>
      <c r="T122" s="290"/>
      <c r="U122" s="322">
        <v>0.44</v>
      </c>
      <c r="V122" s="320">
        <v>0.38800000000000001</v>
      </c>
      <c r="W122" s="320">
        <v>0.316</v>
      </c>
      <c r="X122" s="320">
        <v>0.29299999999999998</v>
      </c>
      <c r="Y122" s="320">
        <v>0.29599999999999999</v>
      </c>
      <c r="Z122" s="320">
        <v>0.32300000000000001</v>
      </c>
      <c r="AA122" s="320">
        <v>0.40100000000000002</v>
      </c>
      <c r="AB122" s="320">
        <v>0.64600000000000002</v>
      </c>
      <c r="AC122" s="320">
        <v>0.92100000000000004</v>
      </c>
      <c r="AD122" s="320">
        <f t="shared" si="28"/>
        <v>0.64600000000000002</v>
      </c>
      <c r="AE122" s="320">
        <f t="shared" si="29"/>
        <v>0.40100000000000002</v>
      </c>
      <c r="AF122" s="320">
        <f t="shared" si="30"/>
        <v>0.32300000000000001</v>
      </c>
      <c r="AG122" s="320">
        <f t="shared" si="31"/>
        <v>0.29599999999999999</v>
      </c>
      <c r="AH122" s="320">
        <f t="shared" si="32"/>
        <v>0.29299999999999998</v>
      </c>
      <c r="AI122" s="320">
        <f t="shared" si="33"/>
        <v>0.316</v>
      </c>
      <c r="AJ122" s="321">
        <f t="shared" si="34"/>
        <v>0.38800000000000001</v>
      </c>
      <c r="AK122" s="290"/>
      <c r="AL122" s="322">
        <v>0.39300000000000002</v>
      </c>
      <c r="AM122" s="320">
        <v>0.35799999999999998</v>
      </c>
      <c r="AN122" s="320">
        <v>0.3</v>
      </c>
      <c r="AO122" s="320">
        <v>0.28100000000000003</v>
      </c>
      <c r="AP122" s="320">
        <v>0.28699999999999998</v>
      </c>
      <c r="AQ122" s="320">
        <v>0.318</v>
      </c>
      <c r="AR122" s="320">
        <v>0.40600000000000003</v>
      </c>
      <c r="AS122" s="320">
        <v>0.68400000000000005</v>
      </c>
      <c r="AT122" s="320">
        <v>0.98399999999999999</v>
      </c>
      <c r="AU122" s="320">
        <f t="shared" si="35"/>
        <v>0.68400000000000005</v>
      </c>
      <c r="AV122" s="320">
        <f t="shared" si="36"/>
        <v>0.40600000000000003</v>
      </c>
      <c r="AW122" s="320">
        <f t="shared" si="37"/>
        <v>0.318</v>
      </c>
      <c r="AX122" s="320">
        <f t="shared" si="38"/>
        <v>0.28699999999999998</v>
      </c>
      <c r="AY122" s="320">
        <f t="shared" si="39"/>
        <v>0.28100000000000003</v>
      </c>
      <c r="AZ122" s="320">
        <f t="shared" si="40"/>
        <v>0.3</v>
      </c>
      <c r="BA122" s="321">
        <f t="shared" si="41"/>
        <v>0.35799999999999998</v>
      </c>
      <c r="BB122" s="290"/>
      <c r="BC122" s="322">
        <v>0.502</v>
      </c>
      <c r="BD122" s="320">
        <v>0.40500000000000003</v>
      </c>
      <c r="BE122" s="320">
        <v>0.312</v>
      </c>
      <c r="BF122" s="320">
        <v>0.27800000000000002</v>
      </c>
      <c r="BG122" s="320">
        <v>0.27200000000000002</v>
      </c>
      <c r="BH122" s="320">
        <v>0.28599999999999998</v>
      </c>
      <c r="BI122" s="320">
        <v>0.33800000000000002</v>
      </c>
      <c r="BJ122" s="320">
        <v>0.47799999999999998</v>
      </c>
      <c r="BK122" s="320">
        <v>0.64400000000000002</v>
      </c>
      <c r="BL122" s="320">
        <f t="shared" si="42"/>
        <v>0.47799999999999998</v>
      </c>
      <c r="BM122" s="320">
        <f t="shared" si="43"/>
        <v>0.33800000000000002</v>
      </c>
      <c r="BN122" s="320">
        <f t="shared" si="44"/>
        <v>0.28599999999999998</v>
      </c>
      <c r="BO122" s="320">
        <f t="shared" si="45"/>
        <v>0.27200000000000002</v>
      </c>
      <c r="BP122" s="320">
        <f t="shared" si="46"/>
        <v>0.27800000000000002</v>
      </c>
      <c r="BQ122" s="320">
        <f t="shared" si="47"/>
        <v>0.312</v>
      </c>
      <c r="BR122" s="321">
        <f t="shared" si="48"/>
        <v>0.40500000000000003</v>
      </c>
      <c r="BS122" s="290"/>
    </row>
    <row r="123" spans="1:71" x14ac:dyDescent="0.25">
      <c r="A123" s="290"/>
      <c r="B123" s="692"/>
      <c r="C123" s="328">
        <v>2.8</v>
      </c>
      <c r="D123" s="322">
        <v>0.52500000000000002</v>
      </c>
      <c r="E123" s="320">
        <v>0.42199999999999999</v>
      </c>
      <c r="F123" s="320">
        <v>0.32900000000000001</v>
      </c>
      <c r="G123" s="320">
        <v>0.29699999999999999</v>
      </c>
      <c r="H123" s="320">
        <v>0.29299999999999998</v>
      </c>
      <c r="I123" s="320">
        <v>0.312</v>
      </c>
      <c r="J123" s="320">
        <v>0.374</v>
      </c>
      <c r="K123" s="320">
        <v>0.55100000000000005</v>
      </c>
      <c r="L123" s="320">
        <v>0.79700000000000004</v>
      </c>
      <c r="M123" s="320">
        <f t="shared" si="49"/>
        <v>0.55100000000000005</v>
      </c>
      <c r="N123" s="320">
        <f t="shared" si="50"/>
        <v>0.374</v>
      </c>
      <c r="O123" s="320">
        <f t="shared" si="51"/>
        <v>0.312</v>
      </c>
      <c r="P123" s="320">
        <f t="shared" si="52"/>
        <v>0.29299999999999998</v>
      </c>
      <c r="Q123" s="320">
        <f t="shared" si="53"/>
        <v>0.29699999999999999</v>
      </c>
      <c r="R123" s="320">
        <f t="shared" si="54"/>
        <v>0.32900000000000001</v>
      </c>
      <c r="S123" s="321">
        <f t="shared" si="55"/>
        <v>0.42199999999999999</v>
      </c>
      <c r="T123" s="290"/>
      <c r="U123" s="322">
        <v>0.44</v>
      </c>
      <c r="V123" s="320">
        <v>0.38800000000000001</v>
      </c>
      <c r="W123" s="320">
        <v>0.316</v>
      </c>
      <c r="X123" s="320">
        <v>0.29299999999999998</v>
      </c>
      <c r="Y123" s="320">
        <v>0.29599999999999999</v>
      </c>
      <c r="Z123" s="320">
        <v>0.32300000000000001</v>
      </c>
      <c r="AA123" s="320">
        <v>0.40100000000000002</v>
      </c>
      <c r="AB123" s="320">
        <v>0.64600000000000002</v>
      </c>
      <c r="AC123" s="320">
        <v>0.92100000000000004</v>
      </c>
      <c r="AD123" s="320">
        <f t="shared" si="28"/>
        <v>0.64600000000000002</v>
      </c>
      <c r="AE123" s="320">
        <f t="shared" si="29"/>
        <v>0.40100000000000002</v>
      </c>
      <c r="AF123" s="320">
        <f t="shared" si="30"/>
        <v>0.32300000000000001</v>
      </c>
      <c r="AG123" s="320">
        <f t="shared" si="31"/>
        <v>0.29599999999999999</v>
      </c>
      <c r="AH123" s="320">
        <f t="shared" si="32"/>
        <v>0.29299999999999998</v>
      </c>
      <c r="AI123" s="320">
        <f t="shared" si="33"/>
        <v>0.316</v>
      </c>
      <c r="AJ123" s="321">
        <f t="shared" si="34"/>
        <v>0.38800000000000001</v>
      </c>
      <c r="AK123" s="290"/>
      <c r="AL123" s="322">
        <v>0.39300000000000002</v>
      </c>
      <c r="AM123" s="320">
        <v>0.35799999999999998</v>
      </c>
      <c r="AN123" s="320">
        <v>0.3</v>
      </c>
      <c r="AO123" s="320">
        <v>0.28100000000000003</v>
      </c>
      <c r="AP123" s="320">
        <v>0.28699999999999998</v>
      </c>
      <c r="AQ123" s="320">
        <v>0.318</v>
      </c>
      <c r="AR123" s="320">
        <v>0.40600000000000003</v>
      </c>
      <c r="AS123" s="320">
        <v>0.68400000000000005</v>
      </c>
      <c r="AT123" s="320">
        <v>0.98399999999999999</v>
      </c>
      <c r="AU123" s="320">
        <f t="shared" si="35"/>
        <v>0.68400000000000005</v>
      </c>
      <c r="AV123" s="320">
        <f t="shared" si="36"/>
        <v>0.40600000000000003</v>
      </c>
      <c r="AW123" s="320">
        <f t="shared" si="37"/>
        <v>0.318</v>
      </c>
      <c r="AX123" s="320">
        <f t="shared" si="38"/>
        <v>0.28699999999999998</v>
      </c>
      <c r="AY123" s="320">
        <f t="shared" si="39"/>
        <v>0.28100000000000003</v>
      </c>
      <c r="AZ123" s="320">
        <f t="shared" si="40"/>
        <v>0.3</v>
      </c>
      <c r="BA123" s="321">
        <f t="shared" si="41"/>
        <v>0.35799999999999998</v>
      </c>
      <c r="BB123" s="290"/>
      <c r="BC123" s="322">
        <v>0.502</v>
      </c>
      <c r="BD123" s="320">
        <v>0.40500000000000003</v>
      </c>
      <c r="BE123" s="320">
        <v>0.312</v>
      </c>
      <c r="BF123" s="320">
        <v>0.27800000000000002</v>
      </c>
      <c r="BG123" s="320">
        <v>0.27200000000000002</v>
      </c>
      <c r="BH123" s="320">
        <v>0.28599999999999998</v>
      </c>
      <c r="BI123" s="320">
        <v>0.33800000000000002</v>
      </c>
      <c r="BJ123" s="320">
        <v>0.47799999999999998</v>
      </c>
      <c r="BK123" s="320">
        <v>0.64400000000000002</v>
      </c>
      <c r="BL123" s="320">
        <f t="shared" si="42"/>
        <v>0.47799999999999998</v>
      </c>
      <c r="BM123" s="320">
        <f t="shared" si="43"/>
        <v>0.33800000000000002</v>
      </c>
      <c r="BN123" s="320">
        <f t="shared" si="44"/>
        <v>0.28599999999999998</v>
      </c>
      <c r="BO123" s="320">
        <f t="shared" si="45"/>
        <v>0.27200000000000002</v>
      </c>
      <c r="BP123" s="320">
        <f t="shared" si="46"/>
        <v>0.27800000000000002</v>
      </c>
      <c r="BQ123" s="320">
        <f t="shared" si="47"/>
        <v>0.312</v>
      </c>
      <c r="BR123" s="321">
        <f t="shared" si="48"/>
        <v>0.40500000000000003</v>
      </c>
      <c r="BS123" s="290"/>
    </row>
    <row r="124" spans="1:71" x14ac:dyDescent="0.25">
      <c r="A124" s="290"/>
      <c r="B124" s="692"/>
      <c r="C124" s="328">
        <v>2.85</v>
      </c>
      <c r="D124" s="322">
        <v>0.52500000000000002</v>
      </c>
      <c r="E124" s="320">
        <v>0.42199999999999999</v>
      </c>
      <c r="F124" s="320">
        <v>0.32900000000000001</v>
      </c>
      <c r="G124" s="320">
        <v>0.29699999999999999</v>
      </c>
      <c r="H124" s="320">
        <v>0.29299999999999998</v>
      </c>
      <c r="I124" s="320">
        <v>0.312</v>
      </c>
      <c r="J124" s="320">
        <v>0.374</v>
      </c>
      <c r="K124" s="320">
        <v>0.55100000000000005</v>
      </c>
      <c r="L124" s="320">
        <v>0.79700000000000004</v>
      </c>
      <c r="M124" s="320">
        <f t="shared" si="49"/>
        <v>0.55100000000000005</v>
      </c>
      <c r="N124" s="320">
        <f t="shared" si="50"/>
        <v>0.374</v>
      </c>
      <c r="O124" s="320">
        <f t="shared" si="51"/>
        <v>0.312</v>
      </c>
      <c r="P124" s="320">
        <f t="shared" si="52"/>
        <v>0.29299999999999998</v>
      </c>
      <c r="Q124" s="320">
        <f t="shared" si="53"/>
        <v>0.29699999999999999</v>
      </c>
      <c r="R124" s="320">
        <f t="shared" si="54"/>
        <v>0.32900000000000001</v>
      </c>
      <c r="S124" s="321">
        <f t="shared" si="55"/>
        <v>0.42199999999999999</v>
      </c>
      <c r="T124" s="290"/>
      <c r="U124" s="322">
        <v>0.44</v>
      </c>
      <c r="V124" s="320">
        <v>0.38800000000000001</v>
      </c>
      <c r="W124" s="320">
        <v>0.316</v>
      </c>
      <c r="X124" s="320">
        <v>0.29299999999999998</v>
      </c>
      <c r="Y124" s="320">
        <v>0.29599999999999999</v>
      </c>
      <c r="Z124" s="320">
        <v>0.32300000000000001</v>
      </c>
      <c r="AA124" s="320">
        <v>0.40100000000000002</v>
      </c>
      <c r="AB124" s="320">
        <v>0.64600000000000002</v>
      </c>
      <c r="AC124" s="320">
        <v>0.92100000000000004</v>
      </c>
      <c r="AD124" s="320">
        <f t="shared" si="28"/>
        <v>0.64600000000000002</v>
      </c>
      <c r="AE124" s="320">
        <f t="shared" si="29"/>
        <v>0.40100000000000002</v>
      </c>
      <c r="AF124" s="320">
        <f t="shared" si="30"/>
        <v>0.32300000000000001</v>
      </c>
      <c r="AG124" s="320">
        <f t="shared" si="31"/>
        <v>0.29599999999999999</v>
      </c>
      <c r="AH124" s="320">
        <f t="shared" si="32"/>
        <v>0.29299999999999998</v>
      </c>
      <c r="AI124" s="320">
        <f t="shared" si="33"/>
        <v>0.316</v>
      </c>
      <c r="AJ124" s="321">
        <f t="shared" si="34"/>
        <v>0.38800000000000001</v>
      </c>
      <c r="AK124" s="290"/>
      <c r="AL124" s="322">
        <v>0.39300000000000002</v>
      </c>
      <c r="AM124" s="320">
        <v>0.35799999999999998</v>
      </c>
      <c r="AN124" s="320">
        <v>0.3</v>
      </c>
      <c r="AO124" s="320">
        <v>0.28100000000000003</v>
      </c>
      <c r="AP124" s="320">
        <v>0.28699999999999998</v>
      </c>
      <c r="AQ124" s="320">
        <v>0.318</v>
      </c>
      <c r="AR124" s="320">
        <v>0.40600000000000003</v>
      </c>
      <c r="AS124" s="320">
        <v>0.68400000000000005</v>
      </c>
      <c r="AT124" s="320">
        <v>0.98399999999999999</v>
      </c>
      <c r="AU124" s="320">
        <f t="shared" si="35"/>
        <v>0.68400000000000005</v>
      </c>
      <c r="AV124" s="320">
        <f t="shared" si="36"/>
        <v>0.40600000000000003</v>
      </c>
      <c r="AW124" s="320">
        <f t="shared" si="37"/>
        <v>0.318</v>
      </c>
      <c r="AX124" s="320">
        <f t="shared" si="38"/>
        <v>0.28699999999999998</v>
      </c>
      <c r="AY124" s="320">
        <f t="shared" si="39"/>
        <v>0.28100000000000003</v>
      </c>
      <c r="AZ124" s="320">
        <f t="shared" si="40"/>
        <v>0.3</v>
      </c>
      <c r="BA124" s="321">
        <f t="shared" si="41"/>
        <v>0.35799999999999998</v>
      </c>
      <c r="BB124" s="290"/>
      <c r="BC124" s="322">
        <v>0.502</v>
      </c>
      <c r="BD124" s="320">
        <v>0.40500000000000003</v>
      </c>
      <c r="BE124" s="320">
        <v>0.312</v>
      </c>
      <c r="BF124" s="320">
        <v>0.27800000000000002</v>
      </c>
      <c r="BG124" s="320">
        <v>0.27200000000000002</v>
      </c>
      <c r="BH124" s="320">
        <v>0.28599999999999998</v>
      </c>
      <c r="BI124" s="320">
        <v>0.33800000000000002</v>
      </c>
      <c r="BJ124" s="320">
        <v>0.47799999999999998</v>
      </c>
      <c r="BK124" s="320">
        <v>0.64400000000000002</v>
      </c>
      <c r="BL124" s="320">
        <f t="shared" si="42"/>
        <v>0.47799999999999998</v>
      </c>
      <c r="BM124" s="320">
        <f t="shared" si="43"/>
        <v>0.33800000000000002</v>
      </c>
      <c r="BN124" s="320">
        <f t="shared" si="44"/>
        <v>0.28599999999999998</v>
      </c>
      <c r="BO124" s="320">
        <f t="shared" si="45"/>
        <v>0.27200000000000002</v>
      </c>
      <c r="BP124" s="320">
        <f t="shared" si="46"/>
        <v>0.27800000000000002</v>
      </c>
      <c r="BQ124" s="320">
        <f t="shared" si="47"/>
        <v>0.312</v>
      </c>
      <c r="BR124" s="321">
        <f t="shared" si="48"/>
        <v>0.40500000000000003</v>
      </c>
      <c r="BS124" s="290"/>
    </row>
    <row r="125" spans="1:71" x14ac:dyDescent="0.25">
      <c r="A125" s="290"/>
      <c r="B125" s="692"/>
      <c r="C125" s="328">
        <v>2.9</v>
      </c>
      <c r="D125" s="322">
        <v>0.52500000000000002</v>
      </c>
      <c r="E125" s="320">
        <v>0.42199999999999999</v>
      </c>
      <c r="F125" s="320">
        <v>0.32900000000000001</v>
      </c>
      <c r="G125" s="320">
        <v>0.29699999999999999</v>
      </c>
      <c r="H125" s="320">
        <v>0.29299999999999998</v>
      </c>
      <c r="I125" s="320">
        <v>0.312</v>
      </c>
      <c r="J125" s="320">
        <v>0.374</v>
      </c>
      <c r="K125" s="320">
        <v>0.55100000000000005</v>
      </c>
      <c r="L125" s="320">
        <v>0.79700000000000004</v>
      </c>
      <c r="M125" s="320">
        <f t="shared" si="49"/>
        <v>0.55100000000000005</v>
      </c>
      <c r="N125" s="320">
        <f t="shared" si="50"/>
        <v>0.374</v>
      </c>
      <c r="O125" s="320">
        <f t="shared" si="51"/>
        <v>0.312</v>
      </c>
      <c r="P125" s="320">
        <f t="shared" si="52"/>
        <v>0.29299999999999998</v>
      </c>
      <c r="Q125" s="320">
        <f t="shared" si="53"/>
        <v>0.29699999999999999</v>
      </c>
      <c r="R125" s="320">
        <f t="shared" si="54"/>
        <v>0.32900000000000001</v>
      </c>
      <c r="S125" s="321">
        <f t="shared" si="55"/>
        <v>0.42199999999999999</v>
      </c>
      <c r="T125" s="290"/>
      <c r="U125" s="322">
        <v>0.44</v>
      </c>
      <c r="V125" s="320">
        <v>0.38800000000000001</v>
      </c>
      <c r="W125" s="320">
        <v>0.316</v>
      </c>
      <c r="X125" s="320">
        <v>0.29299999999999998</v>
      </c>
      <c r="Y125" s="320">
        <v>0.29599999999999999</v>
      </c>
      <c r="Z125" s="320">
        <v>0.32300000000000001</v>
      </c>
      <c r="AA125" s="320">
        <v>0.40100000000000002</v>
      </c>
      <c r="AB125" s="320">
        <v>0.64600000000000002</v>
      </c>
      <c r="AC125" s="320">
        <v>0.92100000000000004</v>
      </c>
      <c r="AD125" s="320">
        <f t="shared" si="28"/>
        <v>0.64600000000000002</v>
      </c>
      <c r="AE125" s="320">
        <f t="shared" si="29"/>
        <v>0.40100000000000002</v>
      </c>
      <c r="AF125" s="320">
        <f t="shared" si="30"/>
        <v>0.32300000000000001</v>
      </c>
      <c r="AG125" s="320">
        <f t="shared" si="31"/>
        <v>0.29599999999999999</v>
      </c>
      <c r="AH125" s="320">
        <f t="shared" si="32"/>
        <v>0.29299999999999998</v>
      </c>
      <c r="AI125" s="320">
        <f t="shared" si="33"/>
        <v>0.316</v>
      </c>
      <c r="AJ125" s="321">
        <f t="shared" si="34"/>
        <v>0.38800000000000001</v>
      </c>
      <c r="AK125" s="290"/>
      <c r="AL125" s="322">
        <v>0.39300000000000002</v>
      </c>
      <c r="AM125" s="320">
        <v>0.35799999999999998</v>
      </c>
      <c r="AN125" s="320">
        <v>0.3</v>
      </c>
      <c r="AO125" s="320">
        <v>0.28100000000000003</v>
      </c>
      <c r="AP125" s="320">
        <v>0.28699999999999998</v>
      </c>
      <c r="AQ125" s="320">
        <v>0.318</v>
      </c>
      <c r="AR125" s="320">
        <v>0.40600000000000003</v>
      </c>
      <c r="AS125" s="320">
        <v>0.68400000000000005</v>
      </c>
      <c r="AT125" s="320">
        <v>0.98399999999999999</v>
      </c>
      <c r="AU125" s="320">
        <f t="shared" si="35"/>
        <v>0.68400000000000005</v>
      </c>
      <c r="AV125" s="320">
        <f t="shared" si="36"/>
        <v>0.40600000000000003</v>
      </c>
      <c r="AW125" s="320">
        <f t="shared" si="37"/>
        <v>0.318</v>
      </c>
      <c r="AX125" s="320">
        <f t="shared" si="38"/>
        <v>0.28699999999999998</v>
      </c>
      <c r="AY125" s="320">
        <f t="shared" si="39"/>
        <v>0.28100000000000003</v>
      </c>
      <c r="AZ125" s="320">
        <f t="shared" si="40"/>
        <v>0.3</v>
      </c>
      <c r="BA125" s="321">
        <f t="shared" si="41"/>
        <v>0.35799999999999998</v>
      </c>
      <c r="BB125" s="290"/>
      <c r="BC125" s="322">
        <v>0.502</v>
      </c>
      <c r="BD125" s="320">
        <v>0.40500000000000003</v>
      </c>
      <c r="BE125" s="320">
        <v>0.312</v>
      </c>
      <c r="BF125" s="320">
        <v>0.27800000000000002</v>
      </c>
      <c r="BG125" s="320">
        <v>0.27200000000000002</v>
      </c>
      <c r="BH125" s="320">
        <v>0.28599999999999998</v>
      </c>
      <c r="BI125" s="320">
        <v>0.33800000000000002</v>
      </c>
      <c r="BJ125" s="320">
        <v>0.47799999999999998</v>
      </c>
      <c r="BK125" s="320">
        <v>0.64400000000000002</v>
      </c>
      <c r="BL125" s="320">
        <f t="shared" si="42"/>
        <v>0.47799999999999998</v>
      </c>
      <c r="BM125" s="320">
        <f t="shared" si="43"/>
        <v>0.33800000000000002</v>
      </c>
      <c r="BN125" s="320">
        <f t="shared" si="44"/>
        <v>0.28599999999999998</v>
      </c>
      <c r="BO125" s="320">
        <f t="shared" si="45"/>
        <v>0.27200000000000002</v>
      </c>
      <c r="BP125" s="320">
        <f t="shared" si="46"/>
        <v>0.27800000000000002</v>
      </c>
      <c r="BQ125" s="320">
        <f t="shared" si="47"/>
        <v>0.312</v>
      </c>
      <c r="BR125" s="321">
        <f t="shared" si="48"/>
        <v>0.40500000000000003</v>
      </c>
      <c r="BS125" s="290"/>
    </row>
    <row r="126" spans="1:71" x14ac:dyDescent="0.25">
      <c r="A126" s="290"/>
      <c r="B126" s="692"/>
      <c r="C126" s="328">
        <v>2.95</v>
      </c>
      <c r="D126" s="322">
        <v>0.52500000000000002</v>
      </c>
      <c r="E126" s="320">
        <v>0.42199999999999999</v>
      </c>
      <c r="F126" s="320">
        <v>0.32900000000000001</v>
      </c>
      <c r="G126" s="320">
        <v>0.29699999999999999</v>
      </c>
      <c r="H126" s="320">
        <v>0.29299999999999998</v>
      </c>
      <c r="I126" s="320">
        <v>0.312</v>
      </c>
      <c r="J126" s="320">
        <v>0.374</v>
      </c>
      <c r="K126" s="320">
        <v>0.55100000000000005</v>
      </c>
      <c r="L126" s="320">
        <v>0.79700000000000004</v>
      </c>
      <c r="M126" s="320">
        <f t="shared" si="49"/>
        <v>0.55100000000000005</v>
      </c>
      <c r="N126" s="320">
        <f t="shared" si="50"/>
        <v>0.374</v>
      </c>
      <c r="O126" s="320">
        <f t="shared" si="51"/>
        <v>0.312</v>
      </c>
      <c r="P126" s="320">
        <f t="shared" si="52"/>
        <v>0.29299999999999998</v>
      </c>
      <c r="Q126" s="320">
        <f t="shared" si="53"/>
        <v>0.29699999999999999</v>
      </c>
      <c r="R126" s="320">
        <f t="shared" si="54"/>
        <v>0.32900000000000001</v>
      </c>
      <c r="S126" s="321">
        <f t="shared" si="55"/>
        <v>0.42199999999999999</v>
      </c>
      <c r="T126" s="290"/>
      <c r="U126" s="322">
        <v>0.44</v>
      </c>
      <c r="V126" s="320">
        <v>0.38800000000000001</v>
      </c>
      <c r="W126" s="320">
        <v>0.316</v>
      </c>
      <c r="X126" s="320">
        <v>0.29299999999999998</v>
      </c>
      <c r="Y126" s="320">
        <v>0.29599999999999999</v>
      </c>
      <c r="Z126" s="320">
        <v>0.32300000000000001</v>
      </c>
      <c r="AA126" s="320">
        <v>0.40100000000000002</v>
      </c>
      <c r="AB126" s="320">
        <v>0.64600000000000002</v>
      </c>
      <c r="AC126" s="320">
        <v>0.92100000000000004</v>
      </c>
      <c r="AD126" s="320">
        <f t="shared" si="28"/>
        <v>0.64600000000000002</v>
      </c>
      <c r="AE126" s="320">
        <f t="shared" si="29"/>
        <v>0.40100000000000002</v>
      </c>
      <c r="AF126" s="320">
        <f t="shared" si="30"/>
        <v>0.32300000000000001</v>
      </c>
      <c r="AG126" s="320">
        <f t="shared" si="31"/>
        <v>0.29599999999999999</v>
      </c>
      <c r="AH126" s="320">
        <f t="shared" si="32"/>
        <v>0.29299999999999998</v>
      </c>
      <c r="AI126" s="320">
        <f t="shared" si="33"/>
        <v>0.316</v>
      </c>
      <c r="AJ126" s="321">
        <f t="shared" si="34"/>
        <v>0.38800000000000001</v>
      </c>
      <c r="AK126" s="290"/>
      <c r="AL126" s="322">
        <v>0.39300000000000002</v>
      </c>
      <c r="AM126" s="320">
        <v>0.35799999999999998</v>
      </c>
      <c r="AN126" s="320">
        <v>0.3</v>
      </c>
      <c r="AO126" s="320">
        <v>0.28100000000000003</v>
      </c>
      <c r="AP126" s="320">
        <v>0.28699999999999998</v>
      </c>
      <c r="AQ126" s="320">
        <v>0.318</v>
      </c>
      <c r="AR126" s="320">
        <v>0.40600000000000003</v>
      </c>
      <c r="AS126" s="320">
        <v>0.68400000000000005</v>
      </c>
      <c r="AT126" s="320">
        <v>0.98399999999999999</v>
      </c>
      <c r="AU126" s="320">
        <f t="shared" si="35"/>
        <v>0.68400000000000005</v>
      </c>
      <c r="AV126" s="320">
        <f t="shared" si="36"/>
        <v>0.40600000000000003</v>
      </c>
      <c r="AW126" s="320">
        <f t="shared" si="37"/>
        <v>0.318</v>
      </c>
      <c r="AX126" s="320">
        <f t="shared" si="38"/>
        <v>0.28699999999999998</v>
      </c>
      <c r="AY126" s="320">
        <f t="shared" si="39"/>
        <v>0.28100000000000003</v>
      </c>
      <c r="AZ126" s="320">
        <f t="shared" si="40"/>
        <v>0.3</v>
      </c>
      <c r="BA126" s="321">
        <f t="shared" si="41"/>
        <v>0.35799999999999998</v>
      </c>
      <c r="BB126" s="290"/>
      <c r="BC126" s="322">
        <v>0.502</v>
      </c>
      <c r="BD126" s="320">
        <v>0.40500000000000003</v>
      </c>
      <c r="BE126" s="320">
        <v>0.312</v>
      </c>
      <c r="BF126" s="320">
        <v>0.27800000000000002</v>
      </c>
      <c r="BG126" s="320">
        <v>0.27200000000000002</v>
      </c>
      <c r="BH126" s="320">
        <v>0.28599999999999998</v>
      </c>
      <c r="BI126" s="320">
        <v>0.33800000000000002</v>
      </c>
      <c r="BJ126" s="320">
        <v>0.47799999999999998</v>
      </c>
      <c r="BK126" s="320">
        <v>0.64400000000000002</v>
      </c>
      <c r="BL126" s="320">
        <f t="shared" si="42"/>
        <v>0.47799999999999998</v>
      </c>
      <c r="BM126" s="320">
        <f t="shared" si="43"/>
        <v>0.33800000000000002</v>
      </c>
      <c r="BN126" s="320">
        <f t="shared" si="44"/>
        <v>0.28599999999999998</v>
      </c>
      <c r="BO126" s="320">
        <f t="shared" si="45"/>
        <v>0.27200000000000002</v>
      </c>
      <c r="BP126" s="320">
        <f t="shared" si="46"/>
        <v>0.27800000000000002</v>
      </c>
      <c r="BQ126" s="320">
        <f t="shared" si="47"/>
        <v>0.312</v>
      </c>
      <c r="BR126" s="321">
        <f t="shared" si="48"/>
        <v>0.40500000000000003</v>
      </c>
      <c r="BS126" s="290"/>
    </row>
    <row r="127" spans="1:71" x14ac:dyDescent="0.25">
      <c r="A127" s="290"/>
      <c r="B127" s="692"/>
      <c r="C127" s="328">
        <v>3</v>
      </c>
      <c r="D127" s="326">
        <v>0.52500000000000002</v>
      </c>
      <c r="E127" s="324">
        <v>0.42199999999999999</v>
      </c>
      <c r="F127" s="324">
        <v>0.32900000000000001</v>
      </c>
      <c r="G127" s="324">
        <v>0.29699999999999999</v>
      </c>
      <c r="H127" s="324">
        <v>0.29299999999999998</v>
      </c>
      <c r="I127" s="324">
        <v>0.312</v>
      </c>
      <c r="J127" s="324">
        <v>0.374</v>
      </c>
      <c r="K127" s="324">
        <v>0.55100000000000005</v>
      </c>
      <c r="L127" s="324">
        <v>0.79700000000000004</v>
      </c>
      <c r="M127" s="324">
        <f t="shared" si="49"/>
        <v>0.55100000000000005</v>
      </c>
      <c r="N127" s="324">
        <f t="shared" si="50"/>
        <v>0.374</v>
      </c>
      <c r="O127" s="324">
        <f t="shared" si="51"/>
        <v>0.312</v>
      </c>
      <c r="P127" s="324">
        <f t="shared" si="52"/>
        <v>0.29299999999999998</v>
      </c>
      <c r="Q127" s="324">
        <f t="shared" si="53"/>
        <v>0.29699999999999999</v>
      </c>
      <c r="R127" s="324">
        <f t="shared" si="54"/>
        <v>0.32900000000000001</v>
      </c>
      <c r="S127" s="325">
        <f t="shared" si="55"/>
        <v>0.42199999999999999</v>
      </c>
      <c r="T127" s="290"/>
      <c r="U127" s="326">
        <v>0.44</v>
      </c>
      <c r="V127" s="324">
        <v>0.38800000000000001</v>
      </c>
      <c r="W127" s="324">
        <v>0.316</v>
      </c>
      <c r="X127" s="324">
        <v>0.29299999999999998</v>
      </c>
      <c r="Y127" s="324">
        <v>0.29599999999999999</v>
      </c>
      <c r="Z127" s="324">
        <v>0.32300000000000001</v>
      </c>
      <c r="AA127" s="324">
        <v>0.40100000000000002</v>
      </c>
      <c r="AB127" s="324">
        <v>0.64600000000000002</v>
      </c>
      <c r="AC127" s="324">
        <v>0.92100000000000004</v>
      </c>
      <c r="AD127" s="324">
        <f t="shared" si="28"/>
        <v>0.64600000000000002</v>
      </c>
      <c r="AE127" s="324">
        <f t="shared" si="29"/>
        <v>0.40100000000000002</v>
      </c>
      <c r="AF127" s="324">
        <f t="shared" si="30"/>
        <v>0.32300000000000001</v>
      </c>
      <c r="AG127" s="324">
        <f t="shared" si="31"/>
        <v>0.29599999999999999</v>
      </c>
      <c r="AH127" s="324">
        <f t="shared" si="32"/>
        <v>0.29299999999999998</v>
      </c>
      <c r="AI127" s="324">
        <f t="shared" si="33"/>
        <v>0.316</v>
      </c>
      <c r="AJ127" s="325">
        <f t="shared" si="34"/>
        <v>0.38800000000000001</v>
      </c>
      <c r="AK127" s="290"/>
      <c r="AL127" s="326">
        <v>0.39300000000000002</v>
      </c>
      <c r="AM127" s="324">
        <v>0.35799999999999998</v>
      </c>
      <c r="AN127" s="324">
        <v>0.3</v>
      </c>
      <c r="AO127" s="324">
        <v>0.28100000000000003</v>
      </c>
      <c r="AP127" s="324">
        <v>0.28699999999999998</v>
      </c>
      <c r="AQ127" s="324">
        <v>0.318</v>
      </c>
      <c r="AR127" s="324">
        <v>0.40600000000000003</v>
      </c>
      <c r="AS127" s="324">
        <v>0.68400000000000005</v>
      </c>
      <c r="AT127" s="324">
        <v>0.98399999999999999</v>
      </c>
      <c r="AU127" s="324">
        <f t="shared" si="35"/>
        <v>0.68400000000000005</v>
      </c>
      <c r="AV127" s="324">
        <f t="shared" si="36"/>
        <v>0.40600000000000003</v>
      </c>
      <c r="AW127" s="324">
        <f t="shared" si="37"/>
        <v>0.318</v>
      </c>
      <c r="AX127" s="324">
        <f t="shared" si="38"/>
        <v>0.28699999999999998</v>
      </c>
      <c r="AY127" s="324">
        <f t="shared" si="39"/>
        <v>0.28100000000000003</v>
      </c>
      <c r="AZ127" s="324">
        <f t="shared" si="40"/>
        <v>0.3</v>
      </c>
      <c r="BA127" s="325">
        <f t="shared" si="41"/>
        <v>0.35799999999999998</v>
      </c>
      <c r="BB127" s="290"/>
      <c r="BC127" s="326">
        <v>0.502</v>
      </c>
      <c r="BD127" s="324">
        <v>0.40500000000000003</v>
      </c>
      <c r="BE127" s="324">
        <v>0.312</v>
      </c>
      <c r="BF127" s="324">
        <v>0.27800000000000002</v>
      </c>
      <c r="BG127" s="324">
        <v>0.27200000000000002</v>
      </c>
      <c r="BH127" s="324">
        <v>0.28599999999999998</v>
      </c>
      <c r="BI127" s="324">
        <v>0.33800000000000002</v>
      </c>
      <c r="BJ127" s="324">
        <v>0.47799999999999998</v>
      </c>
      <c r="BK127" s="324">
        <v>0.64400000000000002</v>
      </c>
      <c r="BL127" s="324">
        <f t="shared" si="42"/>
        <v>0.47799999999999998</v>
      </c>
      <c r="BM127" s="324">
        <f t="shared" si="43"/>
        <v>0.33800000000000002</v>
      </c>
      <c r="BN127" s="324">
        <f t="shared" si="44"/>
        <v>0.28599999999999998</v>
      </c>
      <c r="BO127" s="324">
        <f t="shared" si="45"/>
        <v>0.27200000000000002</v>
      </c>
      <c r="BP127" s="324">
        <f t="shared" si="46"/>
        <v>0.27800000000000002</v>
      </c>
      <c r="BQ127" s="324">
        <f t="shared" si="47"/>
        <v>0.312</v>
      </c>
      <c r="BR127" s="325">
        <f t="shared" si="48"/>
        <v>0.40500000000000003</v>
      </c>
      <c r="BS127" s="290"/>
    </row>
    <row r="128" spans="1:71" x14ac:dyDescent="0.25">
      <c r="A128" s="290"/>
      <c r="B128" s="290"/>
      <c r="C128" s="290"/>
      <c r="D128" s="290"/>
      <c r="E128" s="290"/>
      <c r="F128" s="290"/>
      <c r="G128" s="329"/>
      <c r="H128" s="329"/>
      <c r="I128" s="329"/>
      <c r="J128" s="329"/>
      <c r="K128" s="329"/>
      <c r="L128" s="329"/>
      <c r="M128" s="290"/>
      <c r="N128" s="290"/>
      <c r="O128" s="290"/>
      <c r="P128" s="290"/>
      <c r="Q128" s="290"/>
      <c r="R128" s="290"/>
      <c r="S128" s="290"/>
      <c r="T128" s="290"/>
      <c r="U128" s="329"/>
      <c r="V128" s="329"/>
      <c r="W128" s="329"/>
      <c r="X128" s="329"/>
      <c r="Y128" s="329"/>
      <c r="Z128" s="329"/>
      <c r="AA128" s="329"/>
      <c r="AB128" s="329"/>
      <c r="AC128" s="329"/>
      <c r="AD128" s="290"/>
      <c r="AE128" s="290"/>
      <c r="AF128" s="290"/>
      <c r="AG128" s="290"/>
      <c r="AH128" s="290"/>
      <c r="AI128" s="290"/>
      <c r="AJ128" s="290"/>
      <c r="AK128" s="290"/>
      <c r="AL128" s="329"/>
      <c r="AM128" s="329"/>
      <c r="AN128" s="329"/>
      <c r="AO128" s="329"/>
      <c r="AP128" s="329"/>
      <c r="AQ128" s="329"/>
      <c r="AR128" s="329"/>
      <c r="AS128" s="329"/>
      <c r="AT128" s="329"/>
      <c r="AU128" s="290"/>
      <c r="AV128" s="290"/>
      <c r="AW128" s="290"/>
      <c r="AX128" s="290"/>
      <c r="AY128" s="290"/>
      <c r="AZ128" s="290"/>
      <c r="BA128" s="290"/>
      <c r="BB128" s="290"/>
      <c r="BC128" s="329"/>
      <c r="BD128" s="329"/>
      <c r="BE128" s="329"/>
      <c r="BF128" s="329"/>
      <c r="BG128" s="329"/>
      <c r="BH128" s="329"/>
      <c r="BI128" s="329"/>
      <c r="BJ128" s="329"/>
      <c r="BK128" s="329"/>
      <c r="BL128" s="290"/>
      <c r="BM128" s="290"/>
      <c r="BN128" s="290"/>
      <c r="BO128" s="290"/>
      <c r="BP128" s="290"/>
      <c r="BQ128" s="290"/>
      <c r="BR128" s="330"/>
      <c r="BS128" s="290"/>
    </row>
    <row r="129" spans="1:71" x14ac:dyDescent="0.25">
      <c r="A129" s="290"/>
      <c r="B129" s="290"/>
      <c r="C129" s="328" t="s">
        <v>224</v>
      </c>
      <c r="D129" s="318" t="s">
        <v>87</v>
      </c>
      <c r="E129" s="315" t="s">
        <v>96</v>
      </c>
      <c r="F129" s="315" t="s">
        <v>89</v>
      </c>
      <c r="G129" s="315" t="s">
        <v>97</v>
      </c>
      <c r="H129" s="315" t="s">
        <v>90</v>
      </c>
      <c r="I129" s="315" t="s">
        <v>98</v>
      </c>
      <c r="J129" s="315" t="s">
        <v>91</v>
      </c>
      <c r="K129" s="315" t="s">
        <v>99</v>
      </c>
      <c r="L129" s="315" t="s">
        <v>88</v>
      </c>
      <c r="M129" s="315" t="s">
        <v>100</v>
      </c>
      <c r="N129" s="315" t="s">
        <v>92</v>
      </c>
      <c r="O129" s="315" t="s">
        <v>101</v>
      </c>
      <c r="P129" s="315" t="s">
        <v>93</v>
      </c>
      <c r="Q129" s="315" t="s">
        <v>102</v>
      </c>
      <c r="R129" s="315" t="s">
        <v>94</v>
      </c>
      <c r="S129" s="316" t="s">
        <v>103</v>
      </c>
      <c r="T129" s="317"/>
      <c r="U129" s="318" t="s">
        <v>87</v>
      </c>
      <c r="V129" s="315" t="s">
        <v>96</v>
      </c>
      <c r="W129" s="315" t="s">
        <v>89</v>
      </c>
      <c r="X129" s="315" t="s">
        <v>97</v>
      </c>
      <c r="Y129" s="315" t="s">
        <v>90</v>
      </c>
      <c r="Z129" s="315" t="s">
        <v>98</v>
      </c>
      <c r="AA129" s="315" t="s">
        <v>91</v>
      </c>
      <c r="AB129" s="315" t="s">
        <v>99</v>
      </c>
      <c r="AC129" s="315" t="s">
        <v>88</v>
      </c>
      <c r="AD129" s="315" t="s">
        <v>100</v>
      </c>
      <c r="AE129" s="315" t="s">
        <v>92</v>
      </c>
      <c r="AF129" s="315" t="s">
        <v>101</v>
      </c>
      <c r="AG129" s="315" t="s">
        <v>93</v>
      </c>
      <c r="AH129" s="315" t="s">
        <v>102</v>
      </c>
      <c r="AI129" s="315" t="s">
        <v>94</v>
      </c>
      <c r="AJ129" s="316" t="s">
        <v>103</v>
      </c>
      <c r="AK129" s="317"/>
      <c r="AL129" s="331" t="s">
        <v>87</v>
      </c>
      <c r="AM129" s="331" t="s">
        <v>96</v>
      </c>
      <c r="AN129" s="331" t="s">
        <v>89</v>
      </c>
      <c r="AO129" s="331" t="s">
        <v>97</v>
      </c>
      <c r="AP129" s="331" t="s">
        <v>90</v>
      </c>
      <c r="AQ129" s="331" t="s">
        <v>98</v>
      </c>
      <c r="AR129" s="331" t="s">
        <v>91</v>
      </c>
      <c r="AS129" s="331" t="s">
        <v>99</v>
      </c>
      <c r="AT129" s="331" t="s">
        <v>88</v>
      </c>
      <c r="AU129" s="331" t="s">
        <v>100</v>
      </c>
      <c r="AV129" s="331" t="s">
        <v>92</v>
      </c>
      <c r="AW129" s="331" t="s">
        <v>101</v>
      </c>
      <c r="AX129" s="331" t="s">
        <v>93</v>
      </c>
      <c r="AY129" s="331" t="s">
        <v>102</v>
      </c>
      <c r="AZ129" s="331" t="s">
        <v>94</v>
      </c>
      <c r="BA129" s="332" t="s">
        <v>103</v>
      </c>
      <c r="BB129" s="317"/>
      <c r="BC129" s="331" t="s">
        <v>87</v>
      </c>
      <c r="BD129" s="331" t="s">
        <v>96</v>
      </c>
      <c r="BE129" s="331"/>
      <c r="BF129" s="331" t="s">
        <v>97</v>
      </c>
      <c r="BG129" s="331" t="s">
        <v>90</v>
      </c>
      <c r="BH129" s="331" t="s">
        <v>98</v>
      </c>
      <c r="BI129" s="331" t="s">
        <v>91</v>
      </c>
      <c r="BJ129" s="331" t="s">
        <v>99</v>
      </c>
      <c r="BK129" s="331" t="s">
        <v>88</v>
      </c>
      <c r="BL129" s="331" t="s">
        <v>100</v>
      </c>
      <c r="BM129" s="331" t="s">
        <v>92</v>
      </c>
      <c r="BN129" s="331" t="s">
        <v>101</v>
      </c>
      <c r="BO129" s="331" t="s">
        <v>93</v>
      </c>
      <c r="BP129" s="331" t="s">
        <v>102</v>
      </c>
      <c r="BQ129" s="331" t="s">
        <v>94</v>
      </c>
      <c r="BR129" s="331" t="s">
        <v>103</v>
      </c>
      <c r="BS129" s="290"/>
    </row>
    <row r="130" spans="1:71" x14ac:dyDescent="0.25">
      <c r="A130" s="290"/>
      <c r="B130" s="692" t="s">
        <v>227</v>
      </c>
      <c r="C130" s="328">
        <v>0.1</v>
      </c>
      <c r="D130" s="322">
        <v>0.81799999999999995</v>
      </c>
      <c r="E130" s="320">
        <v>0.86699999999999999</v>
      </c>
      <c r="F130" s="320">
        <v>0.88300000000000001</v>
      </c>
      <c r="G130" s="320">
        <v>0.89300000000000002</v>
      </c>
      <c r="H130" s="320">
        <v>0.89600000000000002</v>
      </c>
      <c r="I130" s="320">
        <v>0.88400000000000001</v>
      </c>
      <c r="J130" s="320">
        <v>0.86099999999999999</v>
      </c>
      <c r="K130" s="320">
        <v>0.80900000000000005</v>
      </c>
      <c r="L130" s="320">
        <v>0.85399999999999998</v>
      </c>
      <c r="M130" s="320">
        <f t="shared" ref="M130:M140" si="56">K130</f>
        <v>0.80900000000000005</v>
      </c>
      <c r="N130" s="320">
        <f t="shared" ref="N130:N140" si="57">J130</f>
        <v>0.86099999999999999</v>
      </c>
      <c r="O130" s="320">
        <f t="shared" ref="O130:O140" si="58">I130</f>
        <v>0.88400000000000001</v>
      </c>
      <c r="P130" s="320">
        <f t="shared" ref="P130:P140" si="59">H130</f>
        <v>0.89600000000000002</v>
      </c>
      <c r="Q130" s="320">
        <f t="shared" ref="Q130:Q140" si="60">G130</f>
        <v>0.89300000000000002</v>
      </c>
      <c r="R130" s="320">
        <f t="shared" ref="R130:R140" si="61">F130</f>
        <v>0.88300000000000001</v>
      </c>
      <c r="S130" s="321">
        <f t="shared" ref="S130:S140" si="62">E130</f>
        <v>0.86699999999999999</v>
      </c>
      <c r="T130" s="290"/>
      <c r="U130" s="322">
        <v>0.77900000000000003</v>
      </c>
      <c r="V130" s="320">
        <v>0.85299999999999998</v>
      </c>
      <c r="W130" s="320">
        <v>0.876</v>
      </c>
      <c r="X130" s="320">
        <v>0.89</v>
      </c>
      <c r="Y130" s="320">
        <v>0.89500000000000002</v>
      </c>
      <c r="Z130" s="320">
        <v>0.88400000000000001</v>
      </c>
      <c r="AA130" s="320">
        <v>0.85899999999999999</v>
      </c>
      <c r="AB130" s="320">
        <v>0.83199999999999996</v>
      </c>
      <c r="AC130" s="320">
        <v>0.92100000000000004</v>
      </c>
      <c r="AD130" s="320">
        <f>AB130</f>
        <v>0.83199999999999996</v>
      </c>
      <c r="AE130" s="320">
        <f>AA130</f>
        <v>0.85899999999999999</v>
      </c>
      <c r="AF130" s="320">
        <f>Z130</f>
        <v>0.88400000000000001</v>
      </c>
      <c r="AG130" s="320">
        <f>Y130</f>
        <v>0.89500000000000002</v>
      </c>
      <c r="AH130" s="320">
        <f>X130</f>
        <v>0.89</v>
      </c>
      <c r="AI130" s="320">
        <f>W130</f>
        <v>0.876</v>
      </c>
      <c r="AJ130" s="321">
        <f>V130</f>
        <v>0.85299999999999998</v>
      </c>
      <c r="AK130" s="290"/>
      <c r="AL130" s="322">
        <v>0.78500000000000003</v>
      </c>
      <c r="AM130" s="320">
        <v>0.84099999999999997</v>
      </c>
      <c r="AN130" s="320">
        <v>0.874</v>
      </c>
      <c r="AO130" s="320">
        <v>0.88600000000000001</v>
      </c>
      <c r="AP130" s="320">
        <v>0.89300000000000002</v>
      </c>
      <c r="AQ130" s="320">
        <v>0.88200000000000001</v>
      </c>
      <c r="AR130" s="320">
        <v>0.86299999999999999</v>
      </c>
      <c r="AS130" s="320">
        <v>0.85299999999999998</v>
      </c>
      <c r="AT130" s="320">
        <v>0.98399999999999999</v>
      </c>
      <c r="AU130" s="320">
        <f>AS130</f>
        <v>0.85299999999999998</v>
      </c>
      <c r="AV130" s="320">
        <f>AR130</f>
        <v>0.86299999999999999</v>
      </c>
      <c r="AW130" s="320">
        <f>AQ130</f>
        <v>0.88200000000000001</v>
      </c>
      <c r="AX130" s="320">
        <f>AP130</f>
        <v>0.89300000000000002</v>
      </c>
      <c r="AY130" s="320">
        <f>AO130</f>
        <v>0.88600000000000001</v>
      </c>
      <c r="AZ130" s="320">
        <f>AN130</f>
        <v>0.874</v>
      </c>
      <c r="BA130" s="321">
        <f>AM130</f>
        <v>0.84099999999999997</v>
      </c>
      <c r="BB130" s="290"/>
      <c r="BC130" s="322">
        <v>0.79700000000000004</v>
      </c>
      <c r="BD130" s="320">
        <v>0.84799999999999998</v>
      </c>
      <c r="BE130" s="320">
        <v>0.873</v>
      </c>
      <c r="BF130" s="320">
        <v>0.88500000000000001</v>
      </c>
      <c r="BG130" s="320">
        <v>0.89300000000000002</v>
      </c>
      <c r="BH130" s="320">
        <v>0.88</v>
      </c>
      <c r="BI130" s="320">
        <v>0.86299999999999999</v>
      </c>
      <c r="BJ130" s="320">
        <v>0.82699999999999996</v>
      </c>
      <c r="BK130" s="320">
        <v>0.82</v>
      </c>
      <c r="BL130" s="320">
        <f>BJ130</f>
        <v>0.82699999999999996</v>
      </c>
      <c r="BM130" s="320">
        <f>BI130</f>
        <v>0.86299999999999999</v>
      </c>
      <c r="BN130" s="320">
        <f>BH130</f>
        <v>0.88</v>
      </c>
      <c r="BO130" s="320">
        <f>BG130</f>
        <v>0.89300000000000002</v>
      </c>
      <c r="BP130" s="320">
        <f>BF130</f>
        <v>0.88500000000000001</v>
      </c>
      <c r="BQ130" s="320">
        <f>BE130</f>
        <v>0.873</v>
      </c>
      <c r="BR130" s="321">
        <f>BD130</f>
        <v>0.84799999999999998</v>
      </c>
      <c r="BS130" s="290"/>
    </row>
    <row r="131" spans="1:71" x14ac:dyDescent="0.25">
      <c r="A131" s="290"/>
      <c r="B131" s="692"/>
      <c r="C131" s="328">
        <v>0.15</v>
      </c>
      <c r="D131" s="322">
        <v>0.76400000000000001</v>
      </c>
      <c r="E131" s="320">
        <v>0.81100000000000005</v>
      </c>
      <c r="F131" s="320">
        <v>0.83</v>
      </c>
      <c r="G131" s="320">
        <v>0.84099999999999997</v>
      </c>
      <c r="H131" s="320">
        <v>0.84399999999999997</v>
      </c>
      <c r="I131" s="320">
        <v>0.82899999999999996</v>
      </c>
      <c r="J131" s="320">
        <v>0.79600000000000004</v>
      </c>
      <c r="K131" s="320">
        <v>0.73399999999999999</v>
      </c>
      <c r="L131" s="320">
        <v>0.80300000000000005</v>
      </c>
      <c r="M131" s="320">
        <f t="shared" si="56"/>
        <v>0.73399999999999999</v>
      </c>
      <c r="N131" s="320">
        <f t="shared" si="57"/>
        <v>0.79600000000000004</v>
      </c>
      <c r="O131" s="320">
        <f t="shared" si="58"/>
        <v>0.82899999999999996</v>
      </c>
      <c r="P131" s="320">
        <f t="shared" si="59"/>
        <v>0.84399999999999997</v>
      </c>
      <c r="Q131" s="320">
        <f t="shared" si="60"/>
        <v>0.84099999999999997</v>
      </c>
      <c r="R131" s="320">
        <f t="shared" si="61"/>
        <v>0.83</v>
      </c>
      <c r="S131" s="321">
        <f t="shared" si="62"/>
        <v>0.81100000000000005</v>
      </c>
      <c r="T131" s="290"/>
      <c r="U131" s="322">
        <v>0.69299999999999995</v>
      </c>
      <c r="V131" s="320">
        <v>0.79100000000000004</v>
      </c>
      <c r="W131" s="320">
        <v>0.82099999999999995</v>
      </c>
      <c r="X131" s="320">
        <v>0.83799999999999997</v>
      </c>
      <c r="Y131" s="320">
        <v>0.84199999999999997</v>
      </c>
      <c r="Z131" s="320">
        <v>0.82699999999999996</v>
      </c>
      <c r="AA131" s="320">
        <v>0.8</v>
      </c>
      <c r="AB131" s="320">
        <v>0.77500000000000002</v>
      </c>
      <c r="AC131" s="320">
        <v>0.92100000000000004</v>
      </c>
      <c r="AD131" s="320">
        <f>AB131</f>
        <v>0.77500000000000002</v>
      </c>
      <c r="AE131" s="320">
        <f>AA131</f>
        <v>0.8</v>
      </c>
      <c r="AF131" s="320">
        <f>Z131</f>
        <v>0.82699999999999996</v>
      </c>
      <c r="AG131" s="320">
        <f>Y131</f>
        <v>0.84199999999999997</v>
      </c>
      <c r="AH131" s="320">
        <f>X131</f>
        <v>0.83799999999999997</v>
      </c>
      <c r="AI131" s="320">
        <f>W131</f>
        <v>0.82099999999999995</v>
      </c>
      <c r="AJ131" s="321">
        <f>V131</f>
        <v>0.79100000000000004</v>
      </c>
      <c r="AK131" s="290"/>
      <c r="AL131" s="322">
        <v>0.68600000000000005</v>
      </c>
      <c r="AM131" s="320">
        <v>0.77600000000000002</v>
      </c>
      <c r="AN131" s="320">
        <v>0.81599999999999995</v>
      </c>
      <c r="AO131" s="320">
        <v>0.83399999999999996</v>
      </c>
      <c r="AP131" s="320">
        <v>0.84</v>
      </c>
      <c r="AQ131" s="320">
        <v>0.82399999999999995</v>
      </c>
      <c r="AR131" s="320">
        <v>0.80200000000000005</v>
      </c>
      <c r="AS131" s="320">
        <v>0.80600000000000005</v>
      </c>
      <c r="AT131" s="320">
        <v>0.98399999999999999</v>
      </c>
      <c r="AU131" s="320">
        <f>AS131</f>
        <v>0.80600000000000005</v>
      </c>
      <c r="AV131" s="320">
        <f>AR131</f>
        <v>0.80200000000000005</v>
      </c>
      <c r="AW131" s="320">
        <f>AQ131</f>
        <v>0.82399999999999995</v>
      </c>
      <c r="AX131" s="320">
        <f>AP131</f>
        <v>0.84</v>
      </c>
      <c r="AY131" s="320">
        <f>AO131</f>
        <v>0.83399999999999996</v>
      </c>
      <c r="AZ131" s="320">
        <f>AN131</f>
        <v>0.81599999999999995</v>
      </c>
      <c r="BA131" s="321">
        <f>AM131</f>
        <v>0.77600000000000002</v>
      </c>
      <c r="BB131" s="290"/>
      <c r="BC131" s="322">
        <v>0.71899999999999997</v>
      </c>
      <c r="BD131" s="320">
        <v>0.78300000000000003</v>
      </c>
      <c r="BE131" s="320">
        <v>0.81499999999999995</v>
      </c>
      <c r="BF131" s="320">
        <v>0.83099999999999996</v>
      </c>
      <c r="BG131" s="320">
        <v>0.83899999999999997</v>
      </c>
      <c r="BH131" s="320">
        <v>0.82399999999999995</v>
      </c>
      <c r="BI131" s="320">
        <v>0.79900000000000004</v>
      </c>
      <c r="BJ131" s="320">
        <v>0.76</v>
      </c>
      <c r="BK131" s="320">
        <v>0.73099999999999998</v>
      </c>
      <c r="BL131" s="320">
        <f>BJ131</f>
        <v>0.76</v>
      </c>
      <c r="BM131" s="320">
        <f>BI131</f>
        <v>0.79900000000000004</v>
      </c>
      <c r="BN131" s="320">
        <f>BH131</f>
        <v>0.82399999999999995</v>
      </c>
      <c r="BO131" s="320">
        <f>BG131</f>
        <v>0.83899999999999997</v>
      </c>
      <c r="BP131" s="320">
        <f>BF131</f>
        <v>0.83099999999999996</v>
      </c>
      <c r="BQ131" s="320">
        <f>BE131</f>
        <v>0.81499999999999995</v>
      </c>
      <c r="BR131" s="321">
        <f>BD131</f>
        <v>0.78300000000000003</v>
      </c>
      <c r="BS131" s="290"/>
    </row>
    <row r="132" spans="1:71" x14ac:dyDescent="0.25">
      <c r="A132" s="290"/>
      <c r="B132" s="692"/>
      <c r="C132" s="328">
        <v>0.2</v>
      </c>
      <c r="D132" s="322">
        <v>0.72</v>
      </c>
      <c r="E132" s="320">
        <v>0.76300000000000001</v>
      </c>
      <c r="F132" s="320">
        <v>0.77800000000000002</v>
      </c>
      <c r="G132" s="320">
        <v>0.78800000000000003</v>
      </c>
      <c r="H132" s="320">
        <v>0.79200000000000004</v>
      </c>
      <c r="I132" s="320">
        <v>0.77400000000000002</v>
      </c>
      <c r="J132" s="320">
        <v>0.73899999999999999</v>
      </c>
      <c r="K132" s="320">
        <v>0.67700000000000005</v>
      </c>
      <c r="L132" s="320">
        <v>0.79700000000000004</v>
      </c>
      <c r="M132" s="320">
        <f t="shared" si="56"/>
        <v>0.67700000000000005</v>
      </c>
      <c r="N132" s="320">
        <f t="shared" si="57"/>
        <v>0.73899999999999999</v>
      </c>
      <c r="O132" s="320">
        <f t="shared" si="58"/>
        <v>0.77400000000000002</v>
      </c>
      <c r="P132" s="320">
        <f t="shared" si="59"/>
        <v>0.79200000000000004</v>
      </c>
      <c r="Q132" s="320">
        <f t="shared" si="60"/>
        <v>0.78800000000000003</v>
      </c>
      <c r="R132" s="320">
        <f t="shared" si="61"/>
        <v>0.77800000000000002</v>
      </c>
      <c r="S132" s="321">
        <f t="shared" si="62"/>
        <v>0.76300000000000001</v>
      </c>
      <c r="T132" s="290"/>
      <c r="U132" s="322">
        <v>0.63700000000000001</v>
      </c>
      <c r="V132" s="320">
        <v>0.73399999999999999</v>
      </c>
      <c r="W132" s="320">
        <v>0.76900000000000002</v>
      </c>
      <c r="X132" s="320">
        <v>0.78600000000000003</v>
      </c>
      <c r="Y132" s="320">
        <v>0.79</v>
      </c>
      <c r="Z132" s="320">
        <v>0.77200000000000002</v>
      </c>
      <c r="AA132" s="320">
        <v>0.74299999999999999</v>
      </c>
      <c r="AB132" s="320">
        <v>0.73699999999999999</v>
      </c>
      <c r="AC132" s="320">
        <v>0.92100000000000004</v>
      </c>
      <c r="AD132" s="320">
        <f>AB132</f>
        <v>0.73699999999999999</v>
      </c>
      <c r="AE132" s="320">
        <f>AA132</f>
        <v>0.74299999999999999</v>
      </c>
      <c r="AF132" s="320">
        <f>Z132</f>
        <v>0.77200000000000002</v>
      </c>
      <c r="AG132" s="320">
        <f>Y132</f>
        <v>0.79</v>
      </c>
      <c r="AH132" s="320">
        <f>X132</f>
        <v>0.78600000000000003</v>
      </c>
      <c r="AI132" s="320">
        <f>W132</f>
        <v>0.76900000000000002</v>
      </c>
      <c r="AJ132" s="321">
        <f>V132</f>
        <v>0.73399999999999999</v>
      </c>
      <c r="AK132" s="290"/>
      <c r="AL132" s="322">
        <v>0.60699999999999998</v>
      </c>
      <c r="AM132" s="320">
        <v>0.71699999999999997</v>
      </c>
      <c r="AN132" s="320">
        <v>0.76300000000000001</v>
      </c>
      <c r="AO132" s="320">
        <v>0.78200000000000003</v>
      </c>
      <c r="AP132" s="320">
        <v>0.78700000000000003</v>
      </c>
      <c r="AQ132" s="320">
        <v>0.77</v>
      </c>
      <c r="AR132" s="320">
        <v>0.74199999999999999</v>
      </c>
      <c r="AS132" s="320">
        <v>0.76900000000000002</v>
      </c>
      <c r="AT132" s="320">
        <v>0.98399999999999999</v>
      </c>
      <c r="AU132" s="320">
        <f>AS132</f>
        <v>0.76900000000000002</v>
      </c>
      <c r="AV132" s="320">
        <f>AR132</f>
        <v>0.74199999999999999</v>
      </c>
      <c r="AW132" s="320">
        <f>AQ132</f>
        <v>0.77</v>
      </c>
      <c r="AX132" s="320">
        <f>AP132</f>
        <v>0.78700000000000003</v>
      </c>
      <c r="AY132" s="320">
        <f>AO132</f>
        <v>0.78200000000000003</v>
      </c>
      <c r="AZ132" s="320">
        <f>AN132</f>
        <v>0.76300000000000001</v>
      </c>
      <c r="BA132" s="321">
        <f>AM132</f>
        <v>0.71699999999999997</v>
      </c>
      <c r="BB132" s="290"/>
      <c r="BC132" s="322">
        <v>0.65200000000000002</v>
      </c>
      <c r="BD132" s="320">
        <v>0.72699999999999998</v>
      </c>
      <c r="BE132" s="320">
        <v>0.76</v>
      </c>
      <c r="BF132" s="320">
        <v>0.77700000000000002</v>
      </c>
      <c r="BG132" s="320">
        <v>0.78500000000000003</v>
      </c>
      <c r="BH132" s="320">
        <v>0.77</v>
      </c>
      <c r="BI132" s="320">
        <v>0.74099999999999999</v>
      </c>
      <c r="BJ132" s="320">
        <v>0.70099999999999996</v>
      </c>
      <c r="BK132" s="320">
        <v>0.64400000000000002</v>
      </c>
      <c r="BL132" s="320">
        <f>BJ132</f>
        <v>0.70099999999999996</v>
      </c>
      <c r="BM132" s="320">
        <f>BI132</f>
        <v>0.74099999999999999</v>
      </c>
      <c r="BN132" s="320">
        <f>BH132</f>
        <v>0.77</v>
      </c>
      <c r="BO132" s="320">
        <f>BG132</f>
        <v>0.78500000000000003</v>
      </c>
      <c r="BP132" s="320">
        <f>BF132</f>
        <v>0.77700000000000002</v>
      </c>
      <c r="BQ132" s="320">
        <f>BE132</f>
        <v>0.76</v>
      </c>
      <c r="BR132" s="321">
        <f>BD132</f>
        <v>0.72699999999999998</v>
      </c>
      <c r="BS132" s="290"/>
    </row>
    <row r="133" spans="1:71" x14ac:dyDescent="0.25">
      <c r="A133" s="290"/>
      <c r="B133" s="692"/>
      <c r="C133" s="328">
        <v>0.25</v>
      </c>
      <c r="D133" s="322">
        <v>0.68600000000000005</v>
      </c>
      <c r="E133" s="320">
        <v>0.71599999999999997</v>
      </c>
      <c r="F133" s="320">
        <v>0.73199999999999998</v>
      </c>
      <c r="G133" s="320">
        <v>0.74099999999999999</v>
      </c>
      <c r="H133" s="320">
        <v>0.74</v>
      </c>
      <c r="I133" s="320">
        <v>0.72399999999999998</v>
      </c>
      <c r="J133" s="320">
        <v>0.68500000000000005</v>
      </c>
      <c r="K133" s="320">
        <v>0.63600000000000001</v>
      </c>
      <c r="L133" s="320">
        <v>0.79700000000000004</v>
      </c>
      <c r="M133" s="320">
        <f t="shared" si="56"/>
        <v>0.63600000000000001</v>
      </c>
      <c r="N133" s="320">
        <f t="shared" si="57"/>
        <v>0.68500000000000005</v>
      </c>
      <c r="O133" s="320">
        <f t="shared" si="58"/>
        <v>0.72399999999999998</v>
      </c>
      <c r="P133" s="320">
        <f t="shared" si="59"/>
        <v>0.74</v>
      </c>
      <c r="Q133" s="320">
        <f t="shared" si="60"/>
        <v>0.74099999999999999</v>
      </c>
      <c r="R133" s="320">
        <f t="shared" si="61"/>
        <v>0.73199999999999998</v>
      </c>
      <c r="S133" s="321">
        <f t="shared" si="62"/>
        <v>0.71599999999999997</v>
      </c>
      <c r="T133" s="290"/>
      <c r="U133" s="322">
        <v>0.59799999999999998</v>
      </c>
      <c r="V133" s="320">
        <v>0.68799999999999994</v>
      </c>
      <c r="W133" s="320">
        <v>0.71899999999999997</v>
      </c>
      <c r="X133" s="320">
        <v>0.73599999999999999</v>
      </c>
      <c r="Y133" s="320">
        <v>0.73699999999999999</v>
      </c>
      <c r="Z133" s="320">
        <v>0.72399999999999998</v>
      </c>
      <c r="AA133" s="320">
        <v>0.68899999999999995</v>
      </c>
      <c r="AB133" s="320">
        <v>0.70699999999999996</v>
      </c>
      <c r="AC133" s="320">
        <v>0.92100000000000004</v>
      </c>
      <c r="AD133" s="320">
        <f t="shared" ref="AD133:AD197" si="63">AB133</f>
        <v>0.70699999999999996</v>
      </c>
      <c r="AE133" s="320">
        <f t="shared" ref="AE133:AE197" si="64">AA133</f>
        <v>0.68899999999999995</v>
      </c>
      <c r="AF133" s="320">
        <f t="shared" ref="AF133:AF197" si="65">Z133</f>
        <v>0.72399999999999998</v>
      </c>
      <c r="AG133" s="320">
        <f t="shared" ref="AG133:AG197" si="66">Y133</f>
        <v>0.73699999999999999</v>
      </c>
      <c r="AH133" s="320">
        <f t="shared" ref="AH133:AH197" si="67">X133</f>
        <v>0.73599999999999999</v>
      </c>
      <c r="AI133" s="320">
        <f t="shared" ref="AI133:AI197" si="68">W133</f>
        <v>0.71899999999999997</v>
      </c>
      <c r="AJ133" s="321">
        <f t="shared" ref="AJ133:AJ197" si="69">V133</f>
        <v>0.68799999999999994</v>
      </c>
      <c r="AK133" s="290"/>
      <c r="AL133" s="322">
        <v>0.55400000000000005</v>
      </c>
      <c r="AM133" s="320">
        <v>0.66400000000000003</v>
      </c>
      <c r="AN133" s="320">
        <v>0.71199999999999997</v>
      </c>
      <c r="AO133" s="320">
        <v>0.73099999999999998</v>
      </c>
      <c r="AP133" s="320">
        <v>0.73399999999999999</v>
      </c>
      <c r="AQ133" s="320">
        <v>0.72099999999999997</v>
      </c>
      <c r="AR133" s="320">
        <v>0.69299999999999995</v>
      </c>
      <c r="AS133" s="320">
        <v>0.745</v>
      </c>
      <c r="AT133" s="320">
        <v>0.98399999999999999</v>
      </c>
      <c r="AU133" s="320">
        <f t="shared" ref="AU133:AU197" si="70">AS133</f>
        <v>0.745</v>
      </c>
      <c r="AV133" s="320">
        <f t="shared" ref="AV133:AV197" si="71">AR133</f>
        <v>0.69299999999999995</v>
      </c>
      <c r="AW133" s="320">
        <f t="shared" ref="AW133:AW197" si="72">AQ133</f>
        <v>0.72099999999999997</v>
      </c>
      <c r="AX133" s="320">
        <f t="shared" ref="AX133:AX197" si="73">AP133</f>
        <v>0.73399999999999999</v>
      </c>
      <c r="AY133" s="320">
        <f t="shared" ref="AY133:AY197" si="74">AO133</f>
        <v>0.73099999999999998</v>
      </c>
      <c r="AZ133" s="320">
        <f t="shared" ref="AZ133:AZ197" si="75">AN133</f>
        <v>0.71199999999999997</v>
      </c>
      <c r="BA133" s="321">
        <f t="shared" ref="BA133:BA197" si="76">AM133</f>
        <v>0.66400000000000003</v>
      </c>
      <c r="BB133" s="290"/>
      <c r="BC133" s="322">
        <v>0.61399999999999999</v>
      </c>
      <c r="BD133" s="320">
        <v>0.67500000000000004</v>
      </c>
      <c r="BE133" s="320">
        <v>0.70899999999999996</v>
      </c>
      <c r="BF133" s="320">
        <v>0.72699999999999998</v>
      </c>
      <c r="BG133" s="320">
        <v>0.73199999999999998</v>
      </c>
      <c r="BH133" s="320">
        <v>0.71899999999999997</v>
      </c>
      <c r="BI133" s="320">
        <v>0.68799999999999994</v>
      </c>
      <c r="BJ133" s="320">
        <v>0.65400000000000003</v>
      </c>
      <c r="BK133" s="320">
        <v>0.64400000000000002</v>
      </c>
      <c r="BL133" s="320">
        <f t="shared" ref="BL133:BL197" si="77">BJ133</f>
        <v>0.65400000000000003</v>
      </c>
      <c r="BM133" s="320">
        <f t="shared" ref="BM133:BM197" si="78">BI133</f>
        <v>0.68799999999999994</v>
      </c>
      <c r="BN133" s="320">
        <f t="shared" ref="BN133:BN197" si="79">BH133</f>
        <v>0.71899999999999997</v>
      </c>
      <c r="BO133" s="320">
        <f t="shared" ref="BO133:BO197" si="80">BG133</f>
        <v>0.73199999999999998</v>
      </c>
      <c r="BP133" s="320">
        <f t="shared" ref="BP133:BP197" si="81">BF133</f>
        <v>0.72699999999999998</v>
      </c>
      <c r="BQ133" s="320">
        <f t="shared" ref="BQ133:BQ197" si="82">BE133</f>
        <v>0.70899999999999996</v>
      </c>
      <c r="BR133" s="321">
        <f t="shared" ref="BR133:BR197" si="83">BD133</f>
        <v>0.67500000000000004</v>
      </c>
      <c r="BS133" s="290"/>
    </row>
    <row r="134" spans="1:71" x14ac:dyDescent="0.25">
      <c r="A134" s="290"/>
      <c r="B134" s="692"/>
      <c r="C134" s="328">
        <v>0.3</v>
      </c>
      <c r="D134" s="322">
        <v>0.65500000000000003</v>
      </c>
      <c r="E134" s="320">
        <v>0.67600000000000005</v>
      </c>
      <c r="F134" s="320">
        <v>0.68700000000000006</v>
      </c>
      <c r="G134" s="320">
        <v>0.7</v>
      </c>
      <c r="H134" s="320">
        <v>0.69799999999999995</v>
      </c>
      <c r="I134" s="320">
        <v>0.67700000000000005</v>
      </c>
      <c r="J134" s="320">
        <v>0.63400000000000001</v>
      </c>
      <c r="K134" s="320">
        <v>0.60799999999999998</v>
      </c>
      <c r="L134" s="320">
        <v>0.79700000000000004</v>
      </c>
      <c r="M134" s="320">
        <f t="shared" si="56"/>
        <v>0.60799999999999998</v>
      </c>
      <c r="N134" s="320">
        <f t="shared" si="57"/>
        <v>0.63400000000000001</v>
      </c>
      <c r="O134" s="320">
        <f t="shared" si="58"/>
        <v>0.67700000000000005</v>
      </c>
      <c r="P134" s="320">
        <f t="shared" si="59"/>
        <v>0.69799999999999995</v>
      </c>
      <c r="Q134" s="320">
        <f t="shared" si="60"/>
        <v>0.7</v>
      </c>
      <c r="R134" s="320">
        <f t="shared" si="61"/>
        <v>0.68700000000000006</v>
      </c>
      <c r="S134" s="321">
        <f t="shared" si="62"/>
        <v>0.67600000000000005</v>
      </c>
      <c r="T134" s="290"/>
      <c r="U134" s="322">
        <v>0.56599999999999995</v>
      </c>
      <c r="V134" s="320">
        <v>0.64500000000000002</v>
      </c>
      <c r="W134" s="320">
        <v>0.67400000000000004</v>
      </c>
      <c r="X134" s="320">
        <v>0.69199999999999995</v>
      </c>
      <c r="Y134" s="320">
        <v>0.69599999999999995</v>
      </c>
      <c r="Z134" s="320">
        <v>0.67900000000000005</v>
      </c>
      <c r="AA134" s="320">
        <v>0.64500000000000002</v>
      </c>
      <c r="AB134" s="320">
        <v>0.68799999999999994</v>
      </c>
      <c r="AC134" s="320">
        <v>0.92100000000000004</v>
      </c>
      <c r="AD134" s="320">
        <f t="shared" si="63"/>
        <v>0.68799999999999994</v>
      </c>
      <c r="AE134" s="320">
        <f t="shared" si="64"/>
        <v>0.64500000000000002</v>
      </c>
      <c r="AF134" s="320">
        <f t="shared" si="65"/>
        <v>0.67900000000000005</v>
      </c>
      <c r="AG134" s="320">
        <f t="shared" si="66"/>
        <v>0.69599999999999995</v>
      </c>
      <c r="AH134" s="320">
        <f t="shared" si="67"/>
        <v>0.69199999999999995</v>
      </c>
      <c r="AI134" s="320">
        <f t="shared" si="68"/>
        <v>0.67400000000000004</v>
      </c>
      <c r="AJ134" s="321">
        <f t="shared" si="69"/>
        <v>0.64500000000000002</v>
      </c>
      <c r="AK134" s="290"/>
      <c r="AL134" s="322">
        <v>0.52</v>
      </c>
      <c r="AM134" s="320">
        <v>0.62</v>
      </c>
      <c r="AN134" s="320">
        <v>0.66400000000000003</v>
      </c>
      <c r="AO134" s="320">
        <v>0.68400000000000005</v>
      </c>
      <c r="AP134" s="320">
        <v>0.69099999999999995</v>
      </c>
      <c r="AQ134" s="320">
        <v>0.67600000000000005</v>
      </c>
      <c r="AR134" s="320">
        <v>0.65</v>
      </c>
      <c r="AS134" s="320">
        <v>0.72399999999999998</v>
      </c>
      <c r="AT134" s="320">
        <v>0.98399999999999999</v>
      </c>
      <c r="AU134" s="320">
        <f t="shared" si="70"/>
        <v>0.72399999999999998</v>
      </c>
      <c r="AV134" s="320">
        <f t="shared" si="71"/>
        <v>0.65</v>
      </c>
      <c r="AW134" s="320">
        <f t="shared" si="72"/>
        <v>0.67600000000000005</v>
      </c>
      <c r="AX134" s="320">
        <f t="shared" si="73"/>
        <v>0.69099999999999995</v>
      </c>
      <c r="AY134" s="320">
        <f t="shared" si="74"/>
        <v>0.68400000000000005</v>
      </c>
      <c r="AZ134" s="320">
        <f t="shared" si="75"/>
        <v>0.66400000000000003</v>
      </c>
      <c r="BA134" s="321">
        <f t="shared" si="76"/>
        <v>0.62</v>
      </c>
      <c r="BB134" s="290"/>
      <c r="BC134" s="322">
        <v>0.58599999999999997</v>
      </c>
      <c r="BD134" s="320">
        <v>0.63600000000000001</v>
      </c>
      <c r="BE134" s="320">
        <v>0.66100000000000003</v>
      </c>
      <c r="BF134" s="320">
        <v>0.68100000000000005</v>
      </c>
      <c r="BG134" s="320">
        <v>0.68700000000000006</v>
      </c>
      <c r="BH134" s="320">
        <v>0.67200000000000004</v>
      </c>
      <c r="BI134" s="320">
        <v>0.63900000000000001</v>
      </c>
      <c r="BJ134" s="320">
        <v>0.61399999999999999</v>
      </c>
      <c r="BK134" s="320">
        <v>0.64400000000000002</v>
      </c>
      <c r="BL134" s="320">
        <f t="shared" si="77"/>
        <v>0.61399999999999999</v>
      </c>
      <c r="BM134" s="320">
        <f t="shared" si="78"/>
        <v>0.63900000000000001</v>
      </c>
      <c r="BN134" s="320">
        <f t="shared" si="79"/>
        <v>0.67200000000000004</v>
      </c>
      <c r="BO134" s="320">
        <f t="shared" si="80"/>
        <v>0.68700000000000006</v>
      </c>
      <c r="BP134" s="320">
        <f t="shared" si="81"/>
        <v>0.68100000000000005</v>
      </c>
      <c r="BQ134" s="320">
        <f t="shared" si="82"/>
        <v>0.66100000000000003</v>
      </c>
      <c r="BR134" s="321">
        <f t="shared" si="83"/>
        <v>0.63600000000000001</v>
      </c>
      <c r="BS134" s="290"/>
    </row>
    <row r="135" spans="1:71" x14ac:dyDescent="0.25">
      <c r="A135" s="290"/>
      <c r="B135" s="692"/>
      <c r="C135" s="328">
        <v>0.35</v>
      </c>
      <c r="D135" s="322">
        <v>0.63100000000000001</v>
      </c>
      <c r="E135" s="320">
        <v>0.64400000000000002</v>
      </c>
      <c r="F135" s="320">
        <v>0.64700000000000002</v>
      </c>
      <c r="G135" s="320">
        <v>0.65900000000000003</v>
      </c>
      <c r="H135" s="320">
        <v>0.65700000000000003</v>
      </c>
      <c r="I135" s="320">
        <v>0.63500000000000001</v>
      </c>
      <c r="J135" s="320">
        <v>0.59299999999999997</v>
      </c>
      <c r="K135" s="320">
        <v>0.58899999999999997</v>
      </c>
      <c r="L135" s="320">
        <v>0.79700000000000004</v>
      </c>
      <c r="M135" s="320">
        <f t="shared" si="56"/>
        <v>0.58899999999999997</v>
      </c>
      <c r="N135" s="320">
        <f t="shared" si="57"/>
        <v>0.59299999999999997</v>
      </c>
      <c r="O135" s="320">
        <f t="shared" si="58"/>
        <v>0.63500000000000001</v>
      </c>
      <c r="P135" s="320">
        <f t="shared" si="59"/>
        <v>0.65700000000000003</v>
      </c>
      <c r="Q135" s="320">
        <f t="shared" si="60"/>
        <v>0.65900000000000003</v>
      </c>
      <c r="R135" s="320">
        <f t="shared" si="61"/>
        <v>0.64700000000000002</v>
      </c>
      <c r="S135" s="321">
        <f t="shared" si="62"/>
        <v>0.64400000000000002</v>
      </c>
      <c r="T135" s="290"/>
      <c r="U135" s="322">
        <v>0.54</v>
      </c>
      <c r="V135" s="320">
        <v>0.60599999999999998</v>
      </c>
      <c r="W135" s="320">
        <v>0.63200000000000001</v>
      </c>
      <c r="X135" s="320">
        <v>0.65200000000000002</v>
      </c>
      <c r="Y135" s="320">
        <v>0.65500000000000003</v>
      </c>
      <c r="Z135" s="320">
        <v>0.63600000000000001</v>
      </c>
      <c r="AA135" s="320">
        <v>0.60499999999999998</v>
      </c>
      <c r="AB135" s="320">
        <v>0.67400000000000004</v>
      </c>
      <c r="AC135" s="320">
        <v>0.92100000000000004</v>
      </c>
      <c r="AD135" s="320">
        <f t="shared" si="63"/>
        <v>0.67400000000000004</v>
      </c>
      <c r="AE135" s="320">
        <f t="shared" si="64"/>
        <v>0.60499999999999998</v>
      </c>
      <c r="AF135" s="320">
        <f t="shared" si="65"/>
        <v>0.63600000000000001</v>
      </c>
      <c r="AG135" s="320">
        <f t="shared" si="66"/>
        <v>0.65500000000000003</v>
      </c>
      <c r="AH135" s="320">
        <f t="shared" si="67"/>
        <v>0.65200000000000002</v>
      </c>
      <c r="AI135" s="320">
        <f t="shared" si="68"/>
        <v>0.63200000000000001</v>
      </c>
      <c r="AJ135" s="321">
        <f t="shared" si="69"/>
        <v>0.60599999999999998</v>
      </c>
      <c r="AK135" s="290"/>
      <c r="AL135" s="322">
        <v>0.49199999999999999</v>
      </c>
      <c r="AM135" s="320">
        <v>0.57899999999999996</v>
      </c>
      <c r="AN135" s="320">
        <v>0.622</v>
      </c>
      <c r="AO135" s="320">
        <v>0.64400000000000002</v>
      </c>
      <c r="AP135" s="320">
        <v>0.65</v>
      </c>
      <c r="AQ135" s="320">
        <v>0.63200000000000001</v>
      </c>
      <c r="AR135" s="320">
        <v>0.60799999999999998</v>
      </c>
      <c r="AS135" s="320">
        <v>0.71299999999999997</v>
      </c>
      <c r="AT135" s="320">
        <v>0.98399999999999999</v>
      </c>
      <c r="AU135" s="320">
        <f t="shared" si="70"/>
        <v>0.71299999999999997</v>
      </c>
      <c r="AV135" s="320">
        <f t="shared" si="71"/>
        <v>0.60799999999999998</v>
      </c>
      <c r="AW135" s="320">
        <f t="shared" si="72"/>
        <v>0.63200000000000001</v>
      </c>
      <c r="AX135" s="320">
        <f t="shared" si="73"/>
        <v>0.65</v>
      </c>
      <c r="AY135" s="320">
        <f t="shared" si="74"/>
        <v>0.64400000000000002</v>
      </c>
      <c r="AZ135" s="320">
        <f t="shared" si="75"/>
        <v>0.622</v>
      </c>
      <c r="BA135" s="321">
        <f t="shared" si="76"/>
        <v>0.57899999999999996</v>
      </c>
      <c r="BB135" s="290"/>
      <c r="BC135" s="322">
        <v>0.56799999999999995</v>
      </c>
      <c r="BD135" s="320">
        <v>0.59899999999999998</v>
      </c>
      <c r="BE135" s="320">
        <v>0.621</v>
      </c>
      <c r="BF135" s="320">
        <v>0.64</v>
      </c>
      <c r="BG135" s="320">
        <v>0.64600000000000002</v>
      </c>
      <c r="BH135" s="320">
        <v>0.628</v>
      </c>
      <c r="BI135" s="320">
        <v>0.59399999999999997</v>
      </c>
      <c r="BJ135" s="320">
        <v>0.58399999999999996</v>
      </c>
      <c r="BK135" s="320">
        <v>0.64400000000000002</v>
      </c>
      <c r="BL135" s="320">
        <f t="shared" si="77"/>
        <v>0.58399999999999996</v>
      </c>
      <c r="BM135" s="320">
        <f t="shared" si="78"/>
        <v>0.59399999999999997</v>
      </c>
      <c r="BN135" s="320">
        <f t="shared" si="79"/>
        <v>0.628</v>
      </c>
      <c r="BO135" s="320">
        <f t="shared" si="80"/>
        <v>0.64600000000000002</v>
      </c>
      <c r="BP135" s="320">
        <f t="shared" si="81"/>
        <v>0.64</v>
      </c>
      <c r="BQ135" s="320">
        <f t="shared" si="82"/>
        <v>0.621</v>
      </c>
      <c r="BR135" s="321">
        <f t="shared" si="83"/>
        <v>0.59899999999999998</v>
      </c>
      <c r="BS135" s="290"/>
    </row>
    <row r="136" spans="1:71" x14ac:dyDescent="0.25">
      <c r="A136" s="290"/>
      <c r="B136" s="692"/>
      <c r="C136" s="328">
        <v>0.4</v>
      </c>
      <c r="D136" s="322">
        <v>0.61799999999999999</v>
      </c>
      <c r="E136" s="320">
        <v>0.61299999999999999</v>
      </c>
      <c r="F136" s="320">
        <v>0.60799999999999998</v>
      </c>
      <c r="G136" s="320">
        <v>0.61799999999999999</v>
      </c>
      <c r="H136" s="320">
        <v>0.61699999999999999</v>
      </c>
      <c r="I136" s="320">
        <v>0.59299999999999997</v>
      </c>
      <c r="J136" s="320">
        <v>0.55500000000000005</v>
      </c>
      <c r="K136" s="320">
        <v>0.57499999999999996</v>
      </c>
      <c r="L136" s="320">
        <v>0.79700000000000004</v>
      </c>
      <c r="M136" s="320">
        <f t="shared" si="56"/>
        <v>0.57499999999999996</v>
      </c>
      <c r="N136" s="320">
        <f t="shared" si="57"/>
        <v>0.55500000000000005</v>
      </c>
      <c r="O136" s="320">
        <f t="shared" si="58"/>
        <v>0.59299999999999997</v>
      </c>
      <c r="P136" s="320">
        <f t="shared" si="59"/>
        <v>0.61699999999999999</v>
      </c>
      <c r="Q136" s="320">
        <f t="shared" si="60"/>
        <v>0.61799999999999999</v>
      </c>
      <c r="R136" s="320">
        <f t="shared" si="61"/>
        <v>0.60799999999999998</v>
      </c>
      <c r="S136" s="321">
        <f t="shared" si="62"/>
        <v>0.61299999999999999</v>
      </c>
      <c r="T136" s="290"/>
      <c r="U136" s="322">
        <v>0.51800000000000002</v>
      </c>
      <c r="V136" s="320">
        <v>0.57599999999999996</v>
      </c>
      <c r="W136" s="320">
        <v>0.59399999999999997</v>
      </c>
      <c r="X136" s="320">
        <v>0.61199999999999999</v>
      </c>
      <c r="Y136" s="320">
        <v>0.61499999999999999</v>
      </c>
      <c r="Z136" s="320">
        <v>0.59399999999999997</v>
      </c>
      <c r="AA136" s="320">
        <v>0.56599999999999995</v>
      </c>
      <c r="AB136" s="320">
        <v>0.66500000000000004</v>
      </c>
      <c r="AC136" s="320">
        <v>0.92100000000000004</v>
      </c>
      <c r="AD136" s="320">
        <f t="shared" si="63"/>
        <v>0.66500000000000004</v>
      </c>
      <c r="AE136" s="320">
        <f t="shared" si="64"/>
        <v>0.56599999999999995</v>
      </c>
      <c r="AF136" s="320">
        <f t="shared" si="65"/>
        <v>0.59399999999999997</v>
      </c>
      <c r="AG136" s="320">
        <f t="shared" si="66"/>
        <v>0.61499999999999999</v>
      </c>
      <c r="AH136" s="320">
        <f t="shared" si="67"/>
        <v>0.61199999999999999</v>
      </c>
      <c r="AI136" s="320">
        <f t="shared" si="68"/>
        <v>0.59399999999999997</v>
      </c>
      <c r="AJ136" s="321">
        <f t="shared" si="69"/>
        <v>0.57599999999999996</v>
      </c>
      <c r="AK136" s="290"/>
      <c r="AL136" s="322">
        <v>0.46800000000000003</v>
      </c>
      <c r="AM136" s="320">
        <v>0.54400000000000004</v>
      </c>
      <c r="AN136" s="320">
        <v>0.58199999999999996</v>
      </c>
      <c r="AO136" s="320">
        <v>0.60399999999999998</v>
      </c>
      <c r="AP136" s="320">
        <v>0.60899999999999999</v>
      </c>
      <c r="AQ136" s="320">
        <v>0.59</v>
      </c>
      <c r="AR136" s="320">
        <v>0.57299999999999995</v>
      </c>
      <c r="AS136" s="320">
        <v>0.70299999999999996</v>
      </c>
      <c r="AT136" s="320">
        <v>0.98399999999999999</v>
      </c>
      <c r="AU136" s="320">
        <f t="shared" si="70"/>
        <v>0.70299999999999996</v>
      </c>
      <c r="AV136" s="320">
        <f t="shared" si="71"/>
        <v>0.57299999999999995</v>
      </c>
      <c r="AW136" s="320">
        <f t="shared" si="72"/>
        <v>0.59</v>
      </c>
      <c r="AX136" s="320">
        <f t="shared" si="73"/>
        <v>0.60899999999999999</v>
      </c>
      <c r="AY136" s="320">
        <f t="shared" si="74"/>
        <v>0.60399999999999998</v>
      </c>
      <c r="AZ136" s="320">
        <f t="shared" si="75"/>
        <v>0.58199999999999996</v>
      </c>
      <c r="BA136" s="321">
        <f t="shared" si="76"/>
        <v>0.54400000000000004</v>
      </c>
      <c r="BB136" s="290"/>
      <c r="BC136" s="322">
        <v>0.55000000000000004</v>
      </c>
      <c r="BD136" s="320">
        <v>0.56499999999999995</v>
      </c>
      <c r="BE136" s="320">
        <v>0.57999999999999996</v>
      </c>
      <c r="BF136" s="320">
        <v>0.59799999999999998</v>
      </c>
      <c r="BG136" s="320">
        <v>0.60499999999999998</v>
      </c>
      <c r="BH136" s="320">
        <v>0.58599999999999997</v>
      </c>
      <c r="BI136" s="320">
        <v>0.55600000000000005</v>
      </c>
      <c r="BJ136" s="320">
        <v>0.55800000000000005</v>
      </c>
      <c r="BK136" s="320">
        <v>0.64400000000000002</v>
      </c>
      <c r="BL136" s="320">
        <f t="shared" si="77"/>
        <v>0.55800000000000005</v>
      </c>
      <c r="BM136" s="320">
        <f t="shared" si="78"/>
        <v>0.55600000000000005</v>
      </c>
      <c r="BN136" s="320">
        <f t="shared" si="79"/>
        <v>0.58599999999999997</v>
      </c>
      <c r="BO136" s="320">
        <f t="shared" si="80"/>
        <v>0.60499999999999998</v>
      </c>
      <c r="BP136" s="320">
        <f t="shared" si="81"/>
        <v>0.59799999999999998</v>
      </c>
      <c r="BQ136" s="320">
        <f t="shared" si="82"/>
        <v>0.57999999999999996</v>
      </c>
      <c r="BR136" s="321">
        <f t="shared" si="83"/>
        <v>0.56499999999999995</v>
      </c>
      <c r="BS136" s="290"/>
    </row>
    <row r="137" spans="1:71" x14ac:dyDescent="0.25">
      <c r="A137" s="290"/>
      <c r="B137" s="692"/>
      <c r="C137" s="328">
        <v>0.45</v>
      </c>
      <c r="D137" s="322">
        <v>0.60399999999999998</v>
      </c>
      <c r="E137" s="320">
        <v>0.58399999999999996</v>
      </c>
      <c r="F137" s="320">
        <v>0.57699999999999996</v>
      </c>
      <c r="G137" s="320">
        <v>0.57799999999999996</v>
      </c>
      <c r="H137" s="320">
        <v>0.57599999999999996</v>
      </c>
      <c r="I137" s="320">
        <v>0.55600000000000005</v>
      </c>
      <c r="J137" s="320">
        <v>0.52</v>
      </c>
      <c r="K137" s="320">
        <v>0.56699999999999995</v>
      </c>
      <c r="L137" s="320">
        <v>0.79700000000000004</v>
      </c>
      <c r="M137" s="320">
        <f t="shared" si="56"/>
        <v>0.56699999999999995</v>
      </c>
      <c r="N137" s="320">
        <f t="shared" si="57"/>
        <v>0.52</v>
      </c>
      <c r="O137" s="320">
        <f t="shared" si="58"/>
        <v>0.55600000000000005</v>
      </c>
      <c r="P137" s="320">
        <f t="shared" si="59"/>
        <v>0.57599999999999996</v>
      </c>
      <c r="Q137" s="320">
        <f t="shared" si="60"/>
        <v>0.57799999999999996</v>
      </c>
      <c r="R137" s="320">
        <f t="shared" si="61"/>
        <v>0.57699999999999996</v>
      </c>
      <c r="S137" s="321">
        <f t="shared" si="62"/>
        <v>0.58399999999999996</v>
      </c>
      <c r="T137" s="290"/>
      <c r="U137" s="322">
        <v>0.505</v>
      </c>
      <c r="V137" s="320">
        <v>0.54800000000000004</v>
      </c>
      <c r="W137" s="320">
        <v>0.55800000000000005</v>
      </c>
      <c r="X137" s="320">
        <v>0.57199999999999995</v>
      </c>
      <c r="Y137" s="320">
        <v>0.57399999999999995</v>
      </c>
      <c r="Z137" s="320">
        <v>0.55800000000000005</v>
      </c>
      <c r="AA137" s="320">
        <v>0.53800000000000003</v>
      </c>
      <c r="AB137" s="320">
        <v>0.65700000000000003</v>
      </c>
      <c r="AC137" s="320">
        <v>0.92100000000000004</v>
      </c>
      <c r="AD137" s="320">
        <f t="shared" si="63"/>
        <v>0.65700000000000003</v>
      </c>
      <c r="AE137" s="320">
        <f t="shared" si="64"/>
        <v>0.53800000000000003</v>
      </c>
      <c r="AF137" s="320">
        <f t="shared" si="65"/>
        <v>0.55800000000000005</v>
      </c>
      <c r="AG137" s="320">
        <f t="shared" si="66"/>
        <v>0.57399999999999995</v>
      </c>
      <c r="AH137" s="320">
        <f t="shared" si="67"/>
        <v>0.57199999999999995</v>
      </c>
      <c r="AI137" s="320">
        <f t="shared" si="68"/>
        <v>0.55800000000000005</v>
      </c>
      <c r="AJ137" s="321">
        <f t="shared" si="69"/>
        <v>0.54800000000000004</v>
      </c>
      <c r="AK137" s="290"/>
      <c r="AL137" s="322">
        <v>0.45200000000000001</v>
      </c>
      <c r="AM137" s="320">
        <v>0.51700000000000002</v>
      </c>
      <c r="AN137" s="320">
        <v>0.54500000000000004</v>
      </c>
      <c r="AO137" s="320">
        <v>0.56399999999999995</v>
      </c>
      <c r="AP137" s="320">
        <v>0.56799999999999995</v>
      </c>
      <c r="AQ137" s="320">
        <v>0.55500000000000005</v>
      </c>
      <c r="AR137" s="320">
        <v>0.54500000000000004</v>
      </c>
      <c r="AS137" s="320">
        <v>0.69699999999999995</v>
      </c>
      <c r="AT137" s="320">
        <v>0.98399999999999999</v>
      </c>
      <c r="AU137" s="320">
        <f t="shared" si="70"/>
        <v>0.69699999999999995</v>
      </c>
      <c r="AV137" s="320">
        <f t="shared" si="71"/>
        <v>0.54500000000000004</v>
      </c>
      <c r="AW137" s="320">
        <f t="shared" si="72"/>
        <v>0.55500000000000005</v>
      </c>
      <c r="AX137" s="320">
        <f t="shared" si="73"/>
        <v>0.56799999999999995</v>
      </c>
      <c r="AY137" s="320">
        <f t="shared" si="74"/>
        <v>0.56399999999999995</v>
      </c>
      <c r="AZ137" s="320">
        <f t="shared" si="75"/>
        <v>0.54500000000000004</v>
      </c>
      <c r="BA137" s="321">
        <f t="shared" si="76"/>
        <v>0.51700000000000002</v>
      </c>
      <c r="BB137" s="290"/>
      <c r="BC137" s="322">
        <v>0.53600000000000003</v>
      </c>
      <c r="BD137" s="320">
        <v>0.53800000000000003</v>
      </c>
      <c r="BE137" s="320">
        <v>0.54500000000000004</v>
      </c>
      <c r="BF137" s="320">
        <v>0.55900000000000005</v>
      </c>
      <c r="BG137" s="320">
        <v>0.56399999999999995</v>
      </c>
      <c r="BH137" s="320">
        <v>0.54700000000000004</v>
      </c>
      <c r="BI137" s="320">
        <v>0.52200000000000002</v>
      </c>
      <c r="BJ137" s="320">
        <v>0.54100000000000004</v>
      </c>
      <c r="BK137" s="320">
        <v>0.64400000000000002</v>
      </c>
      <c r="BL137" s="320">
        <f t="shared" si="77"/>
        <v>0.54100000000000004</v>
      </c>
      <c r="BM137" s="320">
        <f t="shared" si="78"/>
        <v>0.52200000000000002</v>
      </c>
      <c r="BN137" s="320">
        <f t="shared" si="79"/>
        <v>0.54700000000000004</v>
      </c>
      <c r="BO137" s="320">
        <f t="shared" si="80"/>
        <v>0.56399999999999995</v>
      </c>
      <c r="BP137" s="320">
        <f t="shared" si="81"/>
        <v>0.55900000000000005</v>
      </c>
      <c r="BQ137" s="320">
        <f t="shared" si="82"/>
        <v>0.54500000000000004</v>
      </c>
      <c r="BR137" s="321">
        <f t="shared" si="83"/>
        <v>0.53800000000000003</v>
      </c>
      <c r="BS137" s="290"/>
    </row>
    <row r="138" spans="1:71" x14ac:dyDescent="0.25">
      <c r="A138" s="290"/>
      <c r="B138" s="692"/>
      <c r="C138" s="328">
        <v>0.5</v>
      </c>
      <c r="D138" s="322">
        <v>0.59</v>
      </c>
      <c r="E138" s="320">
        <v>0.56299999999999994</v>
      </c>
      <c r="F138" s="320">
        <v>0.54600000000000004</v>
      </c>
      <c r="G138" s="320">
        <v>0.54800000000000004</v>
      </c>
      <c r="H138" s="320">
        <v>0.54200000000000004</v>
      </c>
      <c r="I138" s="320">
        <v>0.52300000000000002</v>
      </c>
      <c r="J138" s="320">
        <v>0.49399999999999999</v>
      </c>
      <c r="K138" s="320">
        <v>0.56100000000000005</v>
      </c>
      <c r="L138" s="320">
        <v>0.79700000000000004</v>
      </c>
      <c r="M138" s="320">
        <f t="shared" si="56"/>
        <v>0.56100000000000005</v>
      </c>
      <c r="N138" s="320">
        <f t="shared" si="57"/>
        <v>0.49399999999999999</v>
      </c>
      <c r="O138" s="320">
        <f t="shared" si="58"/>
        <v>0.52300000000000002</v>
      </c>
      <c r="P138" s="320">
        <f t="shared" si="59"/>
        <v>0.54200000000000004</v>
      </c>
      <c r="Q138" s="320">
        <f t="shared" si="60"/>
        <v>0.54800000000000004</v>
      </c>
      <c r="R138" s="320">
        <f t="shared" si="61"/>
        <v>0.54600000000000004</v>
      </c>
      <c r="S138" s="321">
        <f t="shared" si="62"/>
        <v>0.56299999999999994</v>
      </c>
      <c r="T138" s="290"/>
      <c r="U138" s="322">
        <v>0.495</v>
      </c>
      <c r="V138" s="320">
        <v>0.52200000000000002</v>
      </c>
      <c r="W138" s="320">
        <v>0.52900000000000003</v>
      </c>
      <c r="X138" s="320">
        <v>0.53800000000000003</v>
      </c>
      <c r="Y138" s="320">
        <v>0.54</v>
      </c>
      <c r="Z138" s="320">
        <v>0.52700000000000002</v>
      </c>
      <c r="AA138" s="320">
        <v>0.51400000000000001</v>
      </c>
      <c r="AB138" s="320">
        <v>0.65400000000000003</v>
      </c>
      <c r="AC138" s="320">
        <v>0.92100000000000004</v>
      </c>
      <c r="AD138" s="320">
        <f t="shared" si="63"/>
        <v>0.65400000000000003</v>
      </c>
      <c r="AE138" s="320">
        <f t="shared" si="64"/>
        <v>0.51400000000000001</v>
      </c>
      <c r="AF138" s="320">
        <f t="shared" si="65"/>
        <v>0.52700000000000002</v>
      </c>
      <c r="AG138" s="320">
        <f t="shared" si="66"/>
        <v>0.54</v>
      </c>
      <c r="AH138" s="320">
        <f t="shared" si="67"/>
        <v>0.53800000000000003</v>
      </c>
      <c r="AI138" s="320">
        <f t="shared" si="68"/>
        <v>0.52900000000000003</v>
      </c>
      <c r="AJ138" s="321">
        <f t="shared" si="69"/>
        <v>0.52200000000000002</v>
      </c>
      <c r="AK138" s="290"/>
      <c r="AL138" s="322">
        <v>0.441</v>
      </c>
      <c r="AM138" s="320">
        <v>0.49099999999999999</v>
      </c>
      <c r="AN138" s="320">
        <v>0.51300000000000001</v>
      </c>
      <c r="AO138" s="320">
        <v>0.52700000000000002</v>
      </c>
      <c r="AP138" s="320">
        <v>0.53200000000000003</v>
      </c>
      <c r="AQ138" s="320">
        <v>0.52300000000000002</v>
      </c>
      <c r="AR138" s="320">
        <v>0.51900000000000002</v>
      </c>
      <c r="AS138" s="320">
        <v>0.69299999999999995</v>
      </c>
      <c r="AT138" s="320">
        <v>0.98399999999999999</v>
      </c>
      <c r="AU138" s="320">
        <f t="shared" si="70"/>
        <v>0.69299999999999995</v>
      </c>
      <c r="AV138" s="320">
        <f t="shared" si="71"/>
        <v>0.51900000000000002</v>
      </c>
      <c r="AW138" s="320">
        <f t="shared" si="72"/>
        <v>0.52300000000000002</v>
      </c>
      <c r="AX138" s="320">
        <f t="shared" si="73"/>
        <v>0.53200000000000003</v>
      </c>
      <c r="AY138" s="320">
        <f t="shared" si="74"/>
        <v>0.52700000000000002</v>
      </c>
      <c r="AZ138" s="320">
        <f t="shared" si="75"/>
        <v>0.51300000000000001</v>
      </c>
      <c r="BA138" s="321">
        <f t="shared" si="76"/>
        <v>0.49099999999999999</v>
      </c>
      <c r="BB138" s="290"/>
      <c r="BC138" s="322">
        <v>0.52900000000000003</v>
      </c>
      <c r="BD138" s="320">
        <v>0.51700000000000002</v>
      </c>
      <c r="BE138" s="320">
        <v>0.51200000000000001</v>
      </c>
      <c r="BF138" s="320">
        <v>0.52400000000000002</v>
      </c>
      <c r="BG138" s="320">
        <v>0.52500000000000002</v>
      </c>
      <c r="BH138" s="320">
        <v>0.51300000000000001</v>
      </c>
      <c r="BI138" s="320">
        <v>0.49099999999999999</v>
      </c>
      <c r="BJ138" s="320">
        <v>0.52500000000000002</v>
      </c>
      <c r="BK138" s="320">
        <v>0.64400000000000002</v>
      </c>
      <c r="BL138" s="320">
        <f t="shared" si="77"/>
        <v>0.52500000000000002</v>
      </c>
      <c r="BM138" s="320">
        <f t="shared" si="78"/>
        <v>0.49099999999999999</v>
      </c>
      <c r="BN138" s="320">
        <f t="shared" si="79"/>
        <v>0.51300000000000001</v>
      </c>
      <c r="BO138" s="320">
        <f t="shared" si="80"/>
        <v>0.52500000000000002</v>
      </c>
      <c r="BP138" s="320">
        <f t="shared" si="81"/>
        <v>0.52400000000000002</v>
      </c>
      <c r="BQ138" s="320">
        <f t="shared" si="82"/>
        <v>0.51200000000000001</v>
      </c>
      <c r="BR138" s="321">
        <f t="shared" si="83"/>
        <v>0.51700000000000002</v>
      </c>
      <c r="BS138" s="290"/>
    </row>
    <row r="139" spans="1:71" x14ac:dyDescent="0.25">
      <c r="A139" s="290"/>
      <c r="B139" s="692"/>
      <c r="C139" s="328">
        <v>0.55000000000000004</v>
      </c>
      <c r="D139" s="322">
        <v>0.57699999999999996</v>
      </c>
      <c r="E139" s="320">
        <v>0.54100000000000004</v>
      </c>
      <c r="F139" s="320">
        <v>0.51600000000000001</v>
      </c>
      <c r="G139" s="320">
        <v>0.51900000000000002</v>
      </c>
      <c r="H139" s="320">
        <v>0.51400000000000001</v>
      </c>
      <c r="I139" s="320">
        <v>0.49299999999999999</v>
      </c>
      <c r="J139" s="320">
        <v>0.47099999999999997</v>
      </c>
      <c r="K139" s="320">
        <v>0.55800000000000005</v>
      </c>
      <c r="L139" s="320">
        <v>0.79700000000000004</v>
      </c>
      <c r="M139" s="320">
        <f t="shared" si="56"/>
        <v>0.55800000000000005</v>
      </c>
      <c r="N139" s="320">
        <f t="shared" si="57"/>
        <v>0.47099999999999997</v>
      </c>
      <c r="O139" s="320">
        <f t="shared" si="58"/>
        <v>0.49299999999999999</v>
      </c>
      <c r="P139" s="320">
        <f t="shared" si="59"/>
        <v>0.51400000000000001</v>
      </c>
      <c r="Q139" s="320">
        <f t="shared" si="60"/>
        <v>0.51900000000000002</v>
      </c>
      <c r="R139" s="320">
        <f t="shared" si="61"/>
        <v>0.51600000000000001</v>
      </c>
      <c r="S139" s="321">
        <f t="shared" si="62"/>
        <v>0.54100000000000004</v>
      </c>
      <c r="T139" s="290"/>
      <c r="U139" s="322">
        <v>0.48499999999999999</v>
      </c>
      <c r="V139" s="320">
        <v>0.502</v>
      </c>
      <c r="W139" s="320">
        <v>0.499</v>
      </c>
      <c r="X139" s="320">
        <v>0.51</v>
      </c>
      <c r="Y139" s="320">
        <v>0.51100000000000001</v>
      </c>
      <c r="Z139" s="320">
        <v>0.497</v>
      </c>
      <c r="AA139" s="320">
        <v>0.48899999999999999</v>
      </c>
      <c r="AB139" s="320">
        <v>0.65100000000000002</v>
      </c>
      <c r="AC139" s="320">
        <v>0.92100000000000004</v>
      </c>
      <c r="AD139" s="320">
        <f t="shared" si="63"/>
        <v>0.65100000000000002</v>
      </c>
      <c r="AE139" s="320">
        <f t="shared" si="64"/>
        <v>0.48899999999999999</v>
      </c>
      <c r="AF139" s="320">
        <f t="shared" si="65"/>
        <v>0.497</v>
      </c>
      <c r="AG139" s="320">
        <f t="shared" si="66"/>
        <v>0.51100000000000001</v>
      </c>
      <c r="AH139" s="320">
        <f t="shared" si="67"/>
        <v>0.51</v>
      </c>
      <c r="AI139" s="320">
        <f t="shared" si="68"/>
        <v>0.499</v>
      </c>
      <c r="AJ139" s="321">
        <f t="shared" si="69"/>
        <v>0.502</v>
      </c>
      <c r="AK139" s="290"/>
      <c r="AL139" s="322">
        <v>0.433</v>
      </c>
      <c r="AM139" s="320">
        <v>0.46800000000000003</v>
      </c>
      <c r="AN139" s="320">
        <v>0.48499999999999999</v>
      </c>
      <c r="AO139" s="320">
        <v>0.499</v>
      </c>
      <c r="AP139" s="320">
        <v>0.504</v>
      </c>
      <c r="AQ139" s="320">
        <v>0.49299999999999999</v>
      </c>
      <c r="AR139" s="320">
        <v>0.495</v>
      </c>
      <c r="AS139" s="320">
        <v>0.69</v>
      </c>
      <c r="AT139" s="320">
        <v>0.98399999999999999</v>
      </c>
      <c r="AU139" s="320">
        <f t="shared" si="70"/>
        <v>0.69</v>
      </c>
      <c r="AV139" s="320">
        <f t="shared" si="71"/>
        <v>0.495</v>
      </c>
      <c r="AW139" s="320">
        <f t="shared" si="72"/>
        <v>0.49299999999999999</v>
      </c>
      <c r="AX139" s="320">
        <f t="shared" si="73"/>
        <v>0.504</v>
      </c>
      <c r="AY139" s="320">
        <f t="shared" si="74"/>
        <v>0.499</v>
      </c>
      <c r="AZ139" s="320">
        <f t="shared" si="75"/>
        <v>0.48499999999999999</v>
      </c>
      <c r="BA139" s="321">
        <f t="shared" si="76"/>
        <v>0.46800000000000003</v>
      </c>
      <c r="BB139" s="290"/>
      <c r="BC139" s="322">
        <v>0.52400000000000002</v>
      </c>
      <c r="BD139" s="320">
        <v>0.497</v>
      </c>
      <c r="BE139" s="320">
        <v>0.48499999999999999</v>
      </c>
      <c r="BF139" s="320">
        <v>0.495</v>
      </c>
      <c r="BG139" s="320">
        <v>0.497</v>
      </c>
      <c r="BH139" s="320">
        <v>0.48199999999999998</v>
      </c>
      <c r="BI139" s="320">
        <v>0.46500000000000002</v>
      </c>
      <c r="BJ139" s="320">
        <v>0.51500000000000001</v>
      </c>
      <c r="BK139" s="320">
        <v>0.64400000000000002</v>
      </c>
      <c r="BL139" s="320">
        <f t="shared" si="77"/>
        <v>0.51500000000000001</v>
      </c>
      <c r="BM139" s="320">
        <f t="shared" si="78"/>
        <v>0.46500000000000002</v>
      </c>
      <c r="BN139" s="320">
        <f t="shared" si="79"/>
        <v>0.48199999999999998</v>
      </c>
      <c r="BO139" s="320">
        <f t="shared" si="80"/>
        <v>0.497</v>
      </c>
      <c r="BP139" s="320">
        <f t="shared" si="81"/>
        <v>0.495</v>
      </c>
      <c r="BQ139" s="320">
        <f t="shared" si="82"/>
        <v>0.48499999999999999</v>
      </c>
      <c r="BR139" s="321">
        <f t="shared" si="83"/>
        <v>0.497</v>
      </c>
      <c r="BS139" s="290"/>
    </row>
    <row r="140" spans="1:71" x14ac:dyDescent="0.25">
      <c r="A140" s="290"/>
      <c r="B140" s="692"/>
      <c r="C140" s="328">
        <v>0.6</v>
      </c>
      <c r="D140" s="322">
        <v>0.56599999999999995</v>
      </c>
      <c r="E140" s="320">
        <v>0.52300000000000002</v>
      </c>
      <c r="F140" s="320">
        <v>0.49</v>
      </c>
      <c r="G140" s="320">
        <v>0.49</v>
      </c>
      <c r="H140" s="320">
        <v>0.48499999999999999</v>
      </c>
      <c r="I140" s="320">
        <v>0.46400000000000002</v>
      </c>
      <c r="J140" s="320">
        <v>0.44900000000000001</v>
      </c>
      <c r="K140" s="320">
        <v>0.55500000000000005</v>
      </c>
      <c r="L140" s="320">
        <v>0.79700000000000004</v>
      </c>
      <c r="M140" s="320">
        <f t="shared" si="56"/>
        <v>0.55500000000000005</v>
      </c>
      <c r="N140" s="320">
        <f t="shared" si="57"/>
        <v>0.44900000000000001</v>
      </c>
      <c r="O140" s="320">
        <f t="shared" si="58"/>
        <v>0.46400000000000002</v>
      </c>
      <c r="P140" s="320">
        <f t="shared" si="59"/>
        <v>0.48499999999999999</v>
      </c>
      <c r="Q140" s="320">
        <f t="shared" si="60"/>
        <v>0.49</v>
      </c>
      <c r="R140" s="320">
        <f t="shared" si="61"/>
        <v>0.49</v>
      </c>
      <c r="S140" s="321">
        <f t="shared" si="62"/>
        <v>0.52300000000000002</v>
      </c>
      <c r="T140" s="290"/>
      <c r="U140" s="322">
        <v>0.47499999999999998</v>
      </c>
      <c r="V140" s="320">
        <v>0.48299999999999998</v>
      </c>
      <c r="W140" s="320">
        <v>0.47199999999999998</v>
      </c>
      <c r="X140" s="320">
        <v>0.48199999999999998</v>
      </c>
      <c r="Y140" s="320">
        <v>0.48299999999999998</v>
      </c>
      <c r="Z140" s="320">
        <v>0.46800000000000003</v>
      </c>
      <c r="AA140" s="320">
        <v>0.47199999999999998</v>
      </c>
      <c r="AB140" s="320">
        <v>0.64800000000000002</v>
      </c>
      <c r="AC140" s="320">
        <v>0.92100000000000004</v>
      </c>
      <c r="AD140" s="320">
        <f t="shared" si="63"/>
        <v>0.64800000000000002</v>
      </c>
      <c r="AE140" s="320">
        <f t="shared" si="64"/>
        <v>0.47199999999999998</v>
      </c>
      <c r="AF140" s="320">
        <f t="shared" si="65"/>
        <v>0.46800000000000003</v>
      </c>
      <c r="AG140" s="320">
        <f t="shared" si="66"/>
        <v>0.48299999999999998</v>
      </c>
      <c r="AH140" s="320">
        <f t="shared" si="67"/>
        <v>0.48199999999999998</v>
      </c>
      <c r="AI140" s="320">
        <f t="shared" si="68"/>
        <v>0.47199999999999998</v>
      </c>
      <c r="AJ140" s="321">
        <f t="shared" si="69"/>
        <v>0.48299999999999998</v>
      </c>
      <c r="AK140" s="290"/>
      <c r="AL140" s="322">
        <v>0.42399999999999999</v>
      </c>
      <c r="AM140" s="320">
        <v>0.45100000000000001</v>
      </c>
      <c r="AN140" s="320">
        <v>0.45700000000000002</v>
      </c>
      <c r="AO140" s="320">
        <v>0.47099999999999997</v>
      </c>
      <c r="AP140" s="320">
        <v>0.47599999999999998</v>
      </c>
      <c r="AQ140" s="320">
        <v>0.46400000000000002</v>
      </c>
      <c r="AR140" s="320">
        <v>0.47799999999999998</v>
      </c>
      <c r="AS140" s="320">
        <v>0.68700000000000006</v>
      </c>
      <c r="AT140" s="320">
        <v>0.98399999999999999</v>
      </c>
      <c r="AU140" s="320">
        <f t="shared" si="70"/>
        <v>0.68700000000000006</v>
      </c>
      <c r="AV140" s="320">
        <f t="shared" si="71"/>
        <v>0.47799999999999998</v>
      </c>
      <c r="AW140" s="320">
        <f t="shared" si="72"/>
        <v>0.46400000000000002</v>
      </c>
      <c r="AX140" s="320">
        <f t="shared" si="73"/>
        <v>0.47599999999999998</v>
      </c>
      <c r="AY140" s="320">
        <f t="shared" si="74"/>
        <v>0.47099999999999997</v>
      </c>
      <c r="AZ140" s="320">
        <f t="shared" si="75"/>
        <v>0.45700000000000002</v>
      </c>
      <c r="BA140" s="321">
        <f t="shared" si="76"/>
        <v>0.45100000000000001</v>
      </c>
      <c r="BB140" s="290"/>
      <c r="BC140" s="322">
        <v>0.51900000000000002</v>
      </c>
      <c r="BD140" s="320">
        <v>0.48099999999999998</v>
      </c>
      <c r="BE140" s="320">
        <v>0.45900000000000002</v>
      </c>
      <c r="BF140" s="320">
        <v>0.46600000000000003</v>
      </c>
      <c r="BG140" s="320">
        <v>0.46800000000000003</v>
      </c>
      <c r="BH140" s="320">
        <v>0.45300000000000001</v>
      </c>
      <c r="BI140" s="320">
        <v>0.443</v>
      </c>
      <c r="BJ140" s="320">
        <v>0.504</v>
      </c>
      <c r="BK140" s="320">
        <v>0.64400000000000002</v>
      </c>
      <c r="BL140" s="320">
        <f t="shared" si="77"/>
        <v>0.504</v>
      </c>
      <c r="BM140" s="320">
        <f t="shared" si="78"/>
        <v>0.443</v>
      </c>
      <c r="BN140" s="320">
        <f t="shared" si="79"/>
        <v>0.45300000000000001</v>
      </c>
      <c r="BO140" s="320">
        <f t="shared" si="80"/>
        <v>0.46800000000000003</v>
      </c>
      <c r="BP140" s="320">
        <f t="shared" si="81"/>
        <v>0.46600000000000003</v>
      </c>
      <c r="BQ140" s="320">
        <f t="shared" si="82"/>
        <v>0.45900000000000002</v>
      </c>
      <c r="BR140" s="321">
        <f t="shared" si="83"/>
        <v>0.48099999999999998</v>
      </c>
      <c r="BS140" s="290"/>
    </row>
    <row r="141" spans="1:71" x14ac:dyDescent="0.25">
      <c r="A141" s="290"/>
      <c r="B141" s="692"/>
      <c r="C141" s="328">
        <v>0.65</v>
      </c>
      <c r="D141" s="322">
        <v>0.56000000000000005</v>
      </c>
      <c r="E141" s="320">
        <v>0.50600000000000001</v>
      </c>
      <c r="F141" s="320">
        <v>0.47</v>
      </c>
      <c r="G141" s="320">
        <v>0.46100000000000002</v>
      </c>
      <c r="H141" s="320">
        <v>0.45600000000000002</v>
      </c>
      <c r="I141" s="320">
        <v>0.441</v>
      </c>
      <c r="J141" s="320">
        <v>0.434</v>
      </c>
      <c r="K141" s="320">
        <v>0.55300000000000005</v>
      </c>
      <c r="L141" s="320">
        <v>0.79700000000000004</v>
      </c>
      <c r="M141" s="320">
        <f t="shared" ref="M141:M206" si="84">K141</f>
        <v>0.55300000000000005</v>
      </c>
      <c r="N141" s="320">
        <f t="shared" ref="N141:N206" si="85">J141</f>
        <v>0.434</v>
      </c>
      <c r="O141" s="320">
        <f t="shared" ref="O141:O206" si="86">I141</f>
        <v>0.441</v>
      </c>
      <c r="P141" s="320">
        <f t="shared" ref="P141:P206" si="87">H141</f>
        <v>0.45600000000000002</v>
      </c>
      <c r="Q141" s="320">
        <f t="shared" ref="Q141:Q206" si="88">G141</f>
        <v>0.46100000000000002</v>
      </c>
      <c r="R141" s="320">
        <f t="shared" ref="R141:R206" si="89">F141</f>
        <v>0.47</v>
      </c>
      <c r="S141" s="321">
        <f t="shared" ref="S141:S206" si="90">E141</f>
        <v>0.50600000000000001</v>
      </c>
      <c r="T141" s="290"/>
      <c r="U141" s="322">
        <v>0.46600000000000003</v>
      </c>
      <c r="V141" s="320">
        <v>0.46800000000000003</v>
      </c>
      <c r="W141" s="320">
        <v>0.44900000000000001</v>
      </c>
      <c r="X141" s="320">
        <v>0.45400000000000001</v>
      </c>
      <c r="Y141" s="320">
        <v>0.45500000000000002</v>
      </c>
      <c r="Z141" s="320">
        <v>0.44600000000000001</v>
      </c>
      <c r="AA141" s="320">
        <v>0.45900000000000002</v>
      </c>
      <c r="AB141" s="320">
        <v>0.64700000000000002</v>
      </c>
      <c r="AC141" s="320">
        <v>0.92100000000000004</v>
      </c>
      <c r="AD141" s="320">
        <f t="shared" si="63"/>
        <v>0.64700000000000002</v>
      </c>
      <c r="AE141" s="320">
        <f t="shared" si="64"/>
        <v>0.45900000000000002</v>
      </c>
      <c r="AF141" s="320">
        <f t="shared" si="65"/>
        <v>0.44600000000000001</v>
      </c>
      <c r="AG141" s="320">
        <f t="shared" si="66"/>
        <v>0.45500000000000002</v>
      </c>
      <c r="AH141" s="320">
        <f t="shared" si="67"/>
        <v>0.45400000000000001</v>
      </c>
      <c r="AI141" s="320">
        <f t="shared" si="68"/>
        <v>0.44900000000000001</v>
      </c>
      <c r="AJ141" s="321">
        <f t="shared" si="69"/>
        <v>0.46800000000000003</v>
      </c>
      <c r="AK141" s="290"/>
      <c r="AL141" s="322">
        <v>0.41599999999999998</v>
      </c>
      <c r="AM141" s="320">
        <v>0.435</v>
      </c>
      <c r="AN141" s="320">
        <v>0.432</v>
      </c>
      <c r="AO141" s="320">
        <v>0.44400000000000001</v>
      </c>
      <c r="AP141" s="320">
        <v>0.44700000000000001</v>
      </c>
      <c r="AQ141" s="320">
        <v>0.442</v>
      </c>
      <c r="AR141" s="320">
        <v>0.46500000000000002</v>
      </c>
      <c r="AS141" s="320">
        <v>0.68500000000000005</v>
      </c>
      <c r="AT141" s="320">
        <v>0.98399999999999999</v>
      </c>
      <c r="AU141" s="320">
        <f t="shared" si="70"/>
        <v>0.68500000000000005</v>
      </c>
      <c r="AV141" s="320">
        <f t="shared" si="71"/>
        <v>0.46500000000000002</v>
      </c>
      <c r="AW141" s="320">
        <f t="shared" si="72"/>
        <v>0.442</v>
      </c>
      <c r="AX141" s="320">
        <f t="shared" si="73"/>
        <v>0.44700000000000001</v>
      </c>
      <c r="AY141" s="320">
        <f t="shared" si="74"/>
        <v>0.44400000000000001</v>
      </c>
      <c r="AZ141" s="320">
        <f t="shared" si="75"/>
        <v>0.432</v>
      </c>
      <c r="BA141" s="321">
        <f t="shared" si="76"/>
        <v>0.435</v>
      </c>
      <c r="BB141" s="290"/>
      <c r="BC141" s="322">
        <v>0.51400000000000001</v>
      </c>
      <c r="BD141" s="320">
        <v>0.46600000000000003</v>
      </c>
      <c r="BE141" s="320">
        <v>0.436</v>
      </c>
      <c r="BF141" s="320">
        <v>0.437</v>
      </c>
      <c r="BG141" s="320">
        <v>0.44</v>
      </c>
      <c r="BH141" s="320">
        <v>0.42799999999999999</v>
      </c>
      <c r="BI141" s="320">
        <v>0.42199999999999999</v>
      </c>
      <c r="BJ141" s="320">
        <v>0.496</v>
      </c>
      <c r="BK141" s="320">
        <v>0.64400000000000002</v>
      </c>
      <c r="BL141" s="320">
        <f t="shared" si="77"/>
        <v>0.496</v>
      </c>
      <c r="BM141" s="320">
        <f t="shared" si="78"/>
        <v>0.42199999999999999</v>
      </c>
      <c r="BN141" s="320">
        <f t="shared" si="79"/>
        <v>0.42799999999999999</v>
      </c>
      <c r="BO141" s="320">
        <f t="shared" si="80"/>
        <v>0.44</v>
      </c>
      <c r="BP141" s="320">
        <f t="shared" si="81"/>
        <v>0.437</v>
      </c>
      <c r="BQ141" s="320">
        <f t="shared" si="82"/>
        <v>0.436</v>
      </c>
      <c r="BR141" s="321">
        <f t="shared" si="83"/>
        <v>0.46600000000000003</v>
      </c>
      <c r="BS141" s="290"/>
    </row>
    <row r="142" spans="1:71" x14ac:dyDescent="0.25">
      <c r="A142" s="290"/>
      <c r="B142" s="692"/>
      <c r="C142" s="328">
        <v>0.7</v>
      </c>
      <c r="D142" s="322">
        <v>0.55700000000000005</v>
      </c>
      <c r="E142" s="320">
        <v>0.495</v>
      </c>
      <c r="F142" s="320">
        <v>0.45100000000000001</v>
      </c>
      <c r="G142" s="320">
        <v>0.439</v>
      </c>
      <c r="H142" s="320">
        <v>0.432</v>
      </c>
      <c r="I142" s="320">
        <v>0.42</v>
      </c>
      <c r="J142" s="320">
        <v>0.42299999999999999</v>
      </c>
      <c r="K142" s="320">
        <v>0.55200000000000005</v>
      </c>
      <c r="L142" s="320">
        <v>0.79700000000000004</v>
      </c>
      <c r="M142" s="320">
        <f t="shared" si="84"/>
        <v>0.55200000000000005</v>
      </c>
      <c r="N142" s="320">
        <f t="shared" si="85"/>
        <v>0.42299999999999999</v>
      </c>
      <c r="O142" s="320">
        <f t="shared" si="86"/>
        <v>0.42</v>
      </c>
      <c r="P142" s="320">
        <f t="shared" si="87"/>
        <v>0.432</v>
      </c>
      <c r="Q142" s="320">
        <f t="shared" si="88"/>
        <v>0.439</v>
      </c>
      <c r="R142" s="320">
        <f t="shared" si="89"/>
        <v>0.45100000000000001</v>
      </c>
      <c r="S142" s="321">
        <f t="shared" si="90"/>
        <v>0.495</v>
      </c>
      <c r="T142" s="290"/>
      <c r="U142" s="322">
        <v>0.46</v>
      </c>
      <c r="V142" s="320">
        <v>0.45300000000000001</v>
      </c>
      <c r="W142" s="320">
        <v>0.432</v>
      </c>
      <c r="X142" s="320">
        <v>0.42899999999999999</v>
      </c>
      <c r="Y142" s="320">
        <v>0.42899999999999999</v>
      </c>
      <c r="Z142" s="320">
        <v>0.42699999999999999</v>
      </c>
      <c r="AA142" s="320">
        <v>0.44700000000000001</v>
      </c>
      <c r="AB142" s="320">
        <v>0.64700000000000002</v>
      </c>
      <c r="AC142" s="320">
        <v>0.92100000000000004</v>
      </c>
      <c r="AD142" s="320">
        <f t="shared" si="63"/>
        <v>0.64700000000000002</v>
      </c>
      <c r="AE142" s="320">
        <f t="shared" si="64"/>
        <v>0.44700000000000001</v>
      </c>
      <c r="AF142" s="320">
        <f t="shared" si="65"/>
        <v>0.42699999999999999</v>
      </c>
      <c r="AG142" s="320">
        <f t="shared" si="66"/>
        <v>0.42899999999999999</v>
      </c>
      <c r="AH142" s="320">
        <f t="shared" si="67"/>
        <v>0.42899999999999999</v>
      </c>
      <c r="AI142" s="320">
        <f t="shared" si="68"/>
        <v>0.432</v>
      </c>
      <c r="AJ142" s="321">
        <f t="shared" si="69"/>
        <v>0.45300000000000001</v>
      </c>
      <c r="AK142" s="290"/>
      <c r="AL142" s="322">
        <v>0.41</v>
      </c>
      <c r="AM142" s="320">
        <v>0.42099999999999999</v>
      </c>
      <c r="AN142" s="320">
        <v>0.41399999999999998</v>
      </c>
      <c r="AO142" s="320">
        <v>0.41699999999999998</v>
      </c>
      <c r="AP142" s="320">
        <v>0.42099999999999999</v>
      </c>
      <c r="AQ142" s="320">
        <v>0.42299999999999999</v>
      </c>
      <c r="AR142" s="320">
        <v>0.45300000000000001</v>
      </c>
      <c r="AS142" s="320">
        <v>0.68500000000000005</v>
      </c>
      <c r="AT142" s="320">
        <v>0.98399999999999999</v>
      </c>
      <c r="AU142" s="320">
        <f t="shared" si="70"/>
        <v>0.68500000000000005</v>
      </c>
      <c r="AV142" s="320">
        <f t="shared" si="71"/>
        <v>0.45300000000000001</v>
      </c>
      <c r="AW142" s="320">
        <f t="shared" si="72"/>
        <v>0.42299999999999999</v>
      </c>
      <c r="AX142" s="320">
        <f t="shared" si="73"/>
        <v>0.42099999999999999</v>
      </c>
      <c r="AY142" s="320">
        <f t="shared" si="74"/>
        <v>0.41699999999999998</v>
      </c>
      <c r="AZ142" s="320">
        <f t="shared" si="75"/>
        <v>0.41399999999999998</v>
      </c>
      <c r="BA142" s="321">
        <f t="shared" si="76"/>
        <v>0.42099999999999999</v>
      </c>
      <c r="BB142" s="290"/>
      <c r="BC142" s="322">
        <v>0.50800000000000001</v>
      </c>
      <c r="BD142" s="320">
        <v>0.45500000000000002</v>
      </c>
      <c r="BE142" s="320">
        <v>0.41699999999999998</v>
      </c>
      <c r="BF142" s="320">
        <v>0.41199999999999998</v>
      </c>
      <c r="BG142" s="320">
        <v>0.41199999999999998</v>
      </c>
      <c r="BH142" s="320">
        <v>0.40600000000000003</v>
      </c>
      <c r="BI142" s="320">
        <v>0.40699999999999997</v>
      </c>
      <c r="BJ142" s="320">
        <v>0.49199999999999999</v>
      </c>
      <c r="BK142" s="320">
        <v>0.64400000000000002</v>
      </c>
      <c r="BL142" s="320">
        <f t="shared" si="77"/>
        <v>0.49199999999999999</v>
      </c>
      <c r="BM142" s="320">
        <f t="shared" si="78"/>
        <v>0.40699999999999997</v>
      </c>
      <c r="BN142" s="320">
        <f t="shared" si="79"/>
        <v>0.40600000000000003</v>
      </c>
      <c r="BO142" s="320">
        <f t="shared" si="80"/>
        <v>0.41199999999999998</v>
      </c>
      <c r="BP142" s="320">
        <f t="shared" si="81"/>
        <v>0.41199999999999998</v>
      </c>
      <c r="BQ142" s="320">
        <f t="shared" si="82"/>
        <v>0.41699999999999998</v>
      </c>
      <c r="BR142" s="321">
        <f t="shared" si="83"/>
        <v>0.45500000000000002</v>
      </c>
      <c r="BS142" s="290"/>
    </row>
    <row r="143" spans="1:71" x14ac:dyDescent="0.25">
      <c r="A143" s="290"/>
      <c r="B143" s="692"/>
      <c r="C143" s="328">
        <v>0.75</v>
      </c>
      <c r="D143" s="322">
        <v>0.55400000000000005</v>
      </c>
      <c r="E143" s="320">
        <v>0.48499999999999999</v>
      </c>
      <c r="F143" s="320">
        <v>0.432</v>
      </c>
      <c r="G143" s="320">
        <v>0.42099999999999999</v>
      </c>
      <c r="H143" s="320">
        <v>0.41299999999999998</v>
      </c>
      <c r="I143" s="320">
        <v>0.40300000000000002</v>
      </c>
      <c r="J143" s="320">
        <v>0.41099999999999998</v>
      </c>
      <c r="K143" s="320">
        <v>0.55200000000000005</v>
      </c>
      <c r="L143" s="320">
        <v>0.79700000000000004</v>
      </c>
      <c r="M143" s="320">
        <f t="shared" si="84"/>
        <v>0.55200000000000005</v>
      </c>
      <c r="N143" s="320">
        <f t="shared" si="85"/>
        <v>0.41099999999999998</v>
      </c>
      <c r="O143" s="320">
        <f t="shared" si="86"/>
        <v>0.40300000000000002</v>
      </c>
      <c r="P143" s="320">
        <f t="shared" si="87"/>
        <v>0.41299999999999998</v>
      </c>
      <c r="Q143" s="320">
        <f t="shared" si="88"/>
        <v>0.42099999999999999</v>
      </c>
      <c r="R143" s="320">
        <f t="shared" si="89"/>
        <v>0.432</v>
      </c>
      <c r="S143" s="321">
        <f t="shared" si="90"/>
        <v>0.48499999999999999</v>
      </c>
      <c r="T143" s="290"/>
      <c r="U143" s="322">
        <v>0.45800000000000002</v>
      </c>
      <c r="V143" s="320">
        <v>0.443</v>
      </c>
      <c r="W143" s="320">
        <v>0.41499999999999998</v>
      </c>
      <c r="X143" s="320">
        <v>0.41199999999999998</v>
      </c>
      <c r="Y143" s="320">
        <v>0.41199999999999998</v>
      </c>
      <c r="Z143" s="320">
        <v>0.40899999999999997</v>
      </c>
      <c r="AA143" s="320">
        <v>0.435</v>
      </c>
      <c r="AB143" s="320">
        <v>0.64700000000000002</v>
      </c>
      <c r="AC143" s="320">
        <v>0.92100000000000004</v>
      </c>
      <c r="AD143" s="320">
        <f t="shared" si="63"/>
        <v>0.64700000000000002</v>
      </c>
      <c r="AE143" s="320">
        <f t="shared" si="64"/>
        <v>0.435</v>
      </c>
      <c r="AF143" s="320">
        <f t="shared" si="65"/>
        <v>0.40899999999999997</v>
      </c>
      <c r="AG143" s="320">
        <f t="shared" si="66"/>
        <v>0.41199999999999998</v>
      </c>
      <c r="AH143" s="320">
        <f t="shared" si="67"/>
        <v>0.41199999999999998</v>
      </c>
      <c r="AI143" s="320">
        <f t="shared" si="68"/>
        <v>0.41499999999999998</v>
      </c>
      <c r="AJ143" s="321">
        <f t="shared" si="69"/>
        <v>0.443</v>
      </c>
      <c r="AK143" s="290"/>
      <c r="AL143" s="322">
        <v>0.40500000000000003</v>
      </c>
      <c r="AM143" s="320">
        <v>0.40899999999999997</v>
      </c>
      <c r="AN143" s="320">
        <v>0.39700000000000002</v>
      </c>
      <c r="AO143" s="320">
        <v>0.39900000000000002</v>
      </c>
      <c r="AP143" s="320">
        <v>0.40300000000000002</v>
      </c>
      <c r="AQ143" s="320">
        <v>0.40500000000000003</v>
      </c>
      <c r="AR143" s="320">
        <v>0.441</v>
      </c>
      <c r="AS143" s="320">
        <v>0.68400000000000005</v>
      </c>
      <c r="AT143" s="320">
        <v>0.98399999999999999</v>
      </c>
      <c r="AU143" s="320">
        <f t="shared" si="70"/>
        <v>0.68400000000000005</v>
      </c>
      <c r="AV143" s="320">
        <f t="shared" si="71"/>
        <v>0.441</v>
      </c>
      <c r="AW143" s="320">
        <f t="shared" si="72"/>
        <v>0.40500000000000003</v>
      </c>
      <c r="AX143" s="320">
        <f t="shared" si="73"/>
        <v>0.40300000000000002</v>
      </c>
      <c r="AY143" s="320">
        <f t="shared" si="74"/>
        <v>0.39900000000000002</v>
      </c>
      <c r="AZ143" s="320">
        <f t="shared" si="75"/>
        <v>0.39700000000000002</v>
      </c>
      <c r="BA143" s="321">
        <f t="shared" si="76"/>
        <v>0.40899999999999997</v>
      </c>
      <c r="BB143" s="290"/>
      <c r="BC143" s="322">
        <v>0.50700000000000001</v>
      </c>
      <c r="BD143" s="320">
        <v>0.443</v>
      </c>
      <c r="BE143" s="320">
        <v>0.4</v>
      </c>
      <c r="BF143" s="320">
        <v>0.39400000000000002</v>
      </c>
      <c r="BG143" s="320">
        <v>0.39100000000000001</v>
      </c>
      <c r="BH143" s="320">
        <v>0.38600000000000001</v>
      </c>
      <c r="BI143" s="320">
        <v>0.39400000000000002</v>
      </c>
      <c r="BJ143" s="320">
        <v>0.48899999999999999</v>
      </c>
      <c r="BK143" s="320">
        <v>0.64400000000000002</v>
      </c>
      <c r="BL143" s="320">
        <f t="shared" si="77"/>
        <v>0.48899999999999999</v>
      </c>
      <c r="BM143" s="320">
        <f t="shared" si="78"/>
        <v>0.39400000000000002</v>
      </c>
      <c r="BN143" s="320">
        <f t="shared" si="79"/>
        <v>0.38600000000000001</v>
      </c>
      <c r="BO143" s="320">
        <f t="shared" si="80"/>
        <v>0.39100000000000001</v>
      </c>
      <c r="BP143" s="320">
        <f t="shared" si="81"/>
        <v>0.39400000000000002</v>
      </c>
      <c r="BQ143" s="320">
        <f t="shared" si="82"/>
        <v>0.4</v>
      </c>
      <c r="BR143" s="321">
        <f t="shared" si="83"/>
        <v>0.443</v>
      </c>
      <c r="BS143" s="290"/>
    </row>
    <row r="144" spans="1:71" x14ac:dyDescent="0.25">
      <c r="A144" s="290"/>
      <c r="B144" s="692"/>
      <c r="C144" s="328">
        <v>0.8</v>
      </c>
      <c r="D144" s="322">
        <v>0.55100000000000005</v>
      </c>
      <c r="E144" s="320">
        <v>0.47499999999999998</v>
      </c>
      <c r="F144" s="320">
        <v>0.41299999999999998</v>
      </c>
      <c r="G144" s="320">
        <v>0.40300000000000002</v>
      </c>
      <c r="H144" s="320">
        <v>0.39600000000000002</v>
      </c>
      <c r="I144" s="320">
        <v>0.38500000000000001</v>
      </c>
      <c r="J144" s="320">
        <v>0.40100000000000002</v>
      </c>
      <c r="K144" s="320">
        <v>0.55200000000000005</v>
      </c>
      <c r="L144" s="320">
        <v>0.79700000000000004</v>
      </c>
      <c r="M144" s="320">
        <f t="shared" si="84"/>
        <v>0.55200000000000005</v>
      </c>
      <c r="N144" s="320">
        <f t="shared" si="85"/>
        <v>0.40100000000000002</v>
      </c>
      <c r="O144" s="320">
        <f t="shared" si="86"/>
        <v>0.38500000000000001</v>
      </c>
      <c r="P144" s="320">
        <f t="shared" si="87"/>
        <v>0.39600000000000002</v>
      </c>
      <c r="Q144" s="320">
        <f t="shared" si="88"/>
        <v>0.40300000000000002</v>
      </c>
      <c r="R144" s="320">
        <f t="shared" si="89"/>
        <v>0.41299999999999998</v>
      </c>
      <c r="S144" s="321">
        <f t="shared" si="90"/>
        <v>0.47499999999999998</v>
      </c>
      <c r="T144" s="290"/>
      <c r="U144" s="322">
        <v>0.45700000000000002</v>
      </c>
      <c r="V144" s="320">
        <v>0.435</v>
      </c>
      <c r="W144" s="320">
        <v>0.39700000000000002</v>
      </c>
      <c r="X144" s="320">
        <v>0.39500000000000002</v>
      </c>
      <c r="Y144" s="320">
        <v>0.39500000000000002</v>
      </c>
      <c r="Z144" s="320">
        <v>0.39200000000000002</v>
      </c>
      <c r="AA144" s="320">
        <v>0.42799999999999999</v>
      </c>
      <c r="AB144" s="320">
        <v>0.64700000000000002</v>
      </c>
      <c r="AC144" s="320">
        <v>0.92100000000000004</v>
      </c>
      <c r="AD144" s="320">
        <f t="shared" si="63"/>
        <v>0.64700000000000002</v>
      </c>
      <c r="AE144" s="320">
        <f t="shared" si="64"/>
        <v>0.42799999999999999</v>
      </c>
      <c r="AF144" s="320">
        <f t="shared" si="65"/>
        <v>0.39200000000000002</v>
      </c>
      <c r="AG144" s="320">
        <f t="shared" si="66"/>
        <v>0.39500000000000002</v>
      </c>
      <c r="AH144" s="320">
        <f t="shared" si="67"/>
        <v>0.39500000000000002</v>
      </c>
      <c r="AI144" s="320">
        <f t="shared" si="68"/>
        <v>0.39700000000000002</v>
      </c>
      <c r="AJ144" s="321">
        <f t="shared" si="69"/>
        <v>0.435</v>
      </c>
      <c r="AK144" s="290"/>
      <c r="AL144" s="322">
        <v>0.40400000000000003</v>
      </c>
      <c r="AM144" s="320">
        <v>0.40100000000000002</v>
      </c>
      <c r="AN144" s="320">
        <v>0.38</v>
      </c>
      <c r="AO144" s="320">
        <v>0.38200000000000001</v>
      </c>
      <c r="AP144" s="320">
        <v>0.38600000000000001</v>
      </c>
      <c r="AQ144" s="320">
        <v>0.38800000000000001</v>
      </c>
      <c r="AR144" s="320">
        <v>0.433</v>
      </c>
      <c r="AS144" s="320">
        <v>0.68400000000000005</v>
      </c>
      <c r="AT144" s="320">
        <v>0.98399999999999999</v>
      </c>
      <c r="AU144" s="320">
        <f t="shared" si="70"/>
        <v>0.68400000000000005</v>
      </c>
      <c r="AV144" s="320">
        <f t="shared" si="71"/>
        <v>0.433</v>
      </c>
      <c r="AW144" s="320">
        <f t="shared" si="72"/>
        <v>0.38800000000000001</v>
      </c>
      <c r="AX144" s="320">
        <f t="shared" si="73"/>
        <v>0.38600000000000001</v>
      </c>
      <c r="AY144" s="320">
        <f t="shared" si="74"/>
        <v>0.38200000000000001</v>
      </c>
      <c r="AZ144" s="320">
        <f t="shared" si="75"/>
        <v>0.38</v>
      </c>
      <c r="BA144" s="321">
        <f t="shared" si="76"/>
        <v>0.40100000000000002</v>
      </c>
      <c r="BB144" s="290"/>
      <c r="BC144" s="322">
        <v>0.50700000000000001</v>
      </c>
      <c r="BD144" s="320">
        <v>0.436</v>
      </c>
      <c r="BE144" s="320">
        <v>0.38400000000000001</v>
      </c>
      <c r="BF144" s="320">
        <v>0.377</v>
      </c>
      <c r="BG144" s="320">
        <v>0.375</v>
      </c>
      <c r="BH144" s="320">
        <v>0.37</v>
      </c>
      <c r="BI144" s="320">
        <v>0.38300000000000001</v>
      </c>
      <c r="BJ144" s="320">
        <v>0.48699999999999999</v>
      </c>
      <c r="BK144" s="320">
        <v>0.64400000000000002</v>
      </c>
      <c r="BL144" s="320">
        <f t="shared" si="77"/>
        <v>0.48699999999999999</v>
      </c>
      <c r="BM144" s="320">
        <f t="shared" si="78"/>
        <v>0.38300000000000001</v>
      </c>
      <c r="BN144" s="320">
        <f t="shared" si="79"/>
        <v>0.37</v>
      </c>
      <c r="BO144" s="320">
        <f t="shared" si="80"/>
        <v>0.375</v>
      </c>
      <c r="BP144" s="320">
        <f t="shared" si="81"/>
        <v>0.377</v>
      </c>
      <c r="BQ144" s="320">
        <f t="shared" si="82"/>
        <v>0.38400000000000001</v>
      </c>
      <c r="BR144" s="321">
        <f t="shared" si="83"/>
        <v>0.436</v>
      </c>
      <c r="BS144" s="290"/>
    </row>
    <row r="145" spans="1:71" x14ac:dyDescent="0.25">
      <c r="A145" s="290"/>
      <c r="B145" s="692"/>
      <c r="C145" s="328">
        <v>0.85</v>
      </c>
      <c r="D145" s="322">
        <v>0.54700000000000004</v>
      </c>
      <c r="E145" s="320">
        <v>0.46500000000000002</v>
      </c>
      <c r="F145" s="320">
        <v>0.4</v>
      </c>
      <c r="G145" s="320">
        <v>0.38600000000000001</v>
      </c>
      <c r="H145" s="320">
        <v>0.378</v>
      </c>
      <c r="I145" s="320">
        <v>0.372</v>
      </c>
      <c r="J145" s="320">
        <v>0.39500000000000002</v>
      </c>
      <c r="K145" s="320">
        <v>0.55200000000000005</v>
      </c>
      <c r="L145" s="320">
        <v>0.79700000000000004</v>
      </c>
      <c r="M145" s="320">
        <f t="shared" si="84"/>
        <v>0.55200000000000005</v>
      </c>
      <c r="N145" s="320">
        <f t="shared" si="85"/>
        <v>0.39500000000000002</v>
      </c>
      <c r="O145" s="320">
        <f t="shared" si="86"/>
        <v>0.372</v>
      </c>
      <c r="P145" s="320">
        <f t="shared" si="87"/>
        <v>0.378</v>
      </c>
      <c r="Q145" s="320">
        <f t="shared" si="88"/>
        <v>0.38600000000000001</v>
      </c>
      <c r="R145" s="320">
        <f t="shared" si="89"/>
        <v>0.4</v>
      </c>
      <c r="S145" s="321">
        <f t="shared" si="90"/>
        <v>0.46500000000000002</v>
      </c>
      <c r="T145" s="290"/>
      <c r="U145" s="322">
        <v>0.45500000000000002</v>
      </c>
      <c r="V145" s="320">
        <v>0.42699999999999999</v>
      </c>
      <c r="W145" s="320">
        <v>0.38100000000000001</v>
      </c>
      <c r="X145" s="320">
        <v>0.378</v>
      </c>
      <c r="Y145" s="320">
        <v>0.378</v>
      </c>
      <c r="Z145" s="320">
        <v>0.379</v>
      </c>
      <c r="AA145" s="320">
        <v>0.42099999999999999</v>
      </c>
      <c r="AB145" s="320">
        <v>0.64600000000000002</v>
      </c>
      <c r="AC145" s="320">
        <v>0.92100000000000004</v>
      </c>
      <c r="AD145" s="320">
        <f t="shared" si="63"/>
        <v>0.64600000000000002</v>
      </c>
      <c r="AE145" s="320">
        <f t="shared" si="64"/>
        <v>0.42099999999999999</v>
      </c>
      <c r="AF145" s="320">
        <f t="shared" si="65"/>
        <v>0.379</v>
      </c>
      <c r="AG145" s="320">
        <f t="shared" si="66"/>
        <v>0.378</v>
      </c>
      <c r="AH145" s="320">
        <f t="shared" si="67"/>
        <v>0.378</v>
      </c>
      <c r="AI145" s="320">
        <f t="shared" si="68"/>
        <v>0.38100000000000001</v>
      </c>
      <c r="AJ145" s="321">
        <f t="shared" si="69"/>
        <v>0.42699999999999999</v>
      </c>
      <c r="AK145" s="290"/>
      <c r="AL145" s="322">
        <v>0.40300000000000002</v>
      </c>
      <c r="AM145" s="320">
        <v>0.39400000000000002</v>
      </c>
      <c r="AN145" s="320">
        <v>0.36399999999999999</v>
      </c>
      <c r="AO145" s="320">
        <v>0.36599999999999999</v>
      </c>
      <c r="AP145" s="320">
        <v>0.36899999999999999</v>
      </c>
      <c r="AQ145" s="320">
        <v>0.374</v>
      </c>
      <c r="AR145" s="320">
        <v>0.42699999999999999</v>
      </c>
      <c r="AS145" s="320">
        <v>0.68400000000000005</v>
      </c>
      <c r="AT145" s="320">
        <v>0.98399999999999999</v>
      </c>
      <c r="AU145" s="320">
        <f t="shared" si="70"/>
        <v>0.68400000000000005</v>
      </c>
      <c r="AV145" s="320">
        <f t="shared" si="71"/>
        <v>0.42699999999999999</v>
      </c>
      <c r="AW145" s="320">
        <f t="shared" si="72"/>
        <v>0.374</v>
      </c>
      <c r="AX145" s="320">
        <f t="shared" si="73"/>
        <v>0.36899999999999999</v>
      </c>
      <c r="AY145" s="320">
        <f t="shared" si="74"/>
        <v>0.36599999999999999</v>
      </c>
      <c r="AZ145" s="320">
        <f t="shared" si="75"/>
        <v>0.36399999999999999</v>
      </c>
      <c r="BA145" s="321">
        <f t="shared" si="76"/>
        <v>0.39400000000000002</v>
      </c>
      <c r="BB145" s="290"/>
      <c r="BC145" s="322">
        <v>0.50600000000000001</v>
      </c>
      <c r="BD145" s="320">
        <v>0.42899999999999999</v>
      </c>
      <c r="BE145" s="320">
        <v>0.37</v>
      </c>
      <c r="BF145" s="320">
        <v>0.36099999999999999</v>
      </c>
      <c r="BG145" s="320">
        <v>0.35899999999999999</v>
      </c>
      <c r="BH145" s="320">
        <v>0.35399999999999998</v>
      </c>
      <c r="BI145" s="320">
        <v>0.372</v>
      </c>
      <c r="BJ145" s="320">
        <v>0.48399999999999999</v>
      </c>
      <c r="BK145" s="320">
        <v>0.64400000000000002</v>
      </c>
      <c r="BL145" s="320">
        <f t="shared" si="77"/>
        <v>0.48399999999999999</v>
      </c>
      <c r="BM145" s="320">
        <f t="shared" si="78"/>
        <v>0.372</v>
      </c>
      <c r="BN145" s="320">
        <f t="shared" si="79"/>
        <v>0.35399999999999998</v>
      </c>
      <c r="BO145" s="320">
        <f t="shared" si="80"/>
        <v>0.35899999999999999</v>
      </c>
      <c r="BP145" s="320">
        <f t="shared" si="81"/>
        <v>0.36099999999999999</v>
      </c>
      <c r="BQ145" s="320">
        <f t="shared" si="82"/>
        <v>0.37</v>
      </c>
      <c r="BR145" s="321">
        <f t="shared" si="83"/>
        <v>0.42899999999999999</v>
      </c>
      <c r="BS145" s="290"/>
    </row>
    <row r="146" spans="1:71" x14ac:dyDescent="0.25">
      <c r="A146" s="290"/>
      <c r="B146" s="692"/>
      <c r="C146" s="328">
        <v>0.9</v>
      </c>
      <c r="D146" s="322">
        <v>0.54400000000000004</v>
      </c>
      <c r="E146" s="320">
        <v>0.45500000000000002</v>
      </c>
      <c r="F146" s="320">
        <v>0.39100000000000001</v>
      </c>
      <c r="G146" s="320">
        <v>0.36799999999999999</v>
      </c>
      <c r="H146" s="320">
        <v>0.36099999999999999</v>
      </c>
      <c r="I146" s="320">
        <v>0.36099999999999999</v>
      </c>
      <c r="J146" s="320">
        <v>0.39100000000000001</v>
      </c>
      <c r="K146" s="320">
        <v>0.55200000000000005</v>
      </c>
      <c r="L146" s="320">
        <v>0.79700000000000004</v>
      </c>
      <c r="M146" s="320">
        <f t="shared" si="84"/>
        <v>0.55200000000000005</v>
      </c>
      <c r="N146" s="320">
        <f t="shared" si="85"/>
        <v>0.39100000000000001</v>
      </c>
      <c r="O146" s="320">
        <f t="shared" si="86"/>
        <v>0.36099999999999999</v>
      </c>
      <c r="P146" s="320">
        <f t="shared" si="87"/>
        <v>0.36099999999999999</v>
      </c>
      <c r="Q146" s="320">
        <f t="shared" si="88"/>
        <v>0.36799999999999999</v>
      </c>
      <c r="R146" s="320">
        <f t="shared" si="89"/>
        <v>0.39100000000000001</v>
      </c>
      <c r="S146" s="321">
        <f t="shared" si="90"/>
        <v>0.45500000000000002</v>
      </c>
      <c r="T146" s="290"/>
      <c r="U146" s="322">
        <v>0.45400000000000001</v>
      </c>
      <c r="V146" s="320">
        <v>0.41899999999999998</v>
      </c>
      <c r="W146" s="320">
        <v>0.371</v>
      </c>
      <c r="X146" s="320">
        <v>0.36199999999999999</v>
      </c>
      <c r="Y146" s="320">
        <v>0.36099999999999999</v>
      </c>
      <c r="Z146" s="320">
        <v>0.36799999999999999</v>
      </c>
      <c r="AA146" s="320">
        <v>0.41699999999999998</v>
      </c>
      <c r="AB146" s="320">
        <v>0.64600000000000002</v>
      </c>
      <c r="AC146" s="320">
        <v>0.92100000000000004</v>
      </c>
      <c r="AD146" s="320">
        <f t="shared" si="63"/>
        <v>0.64600000000000002</v>
      </c>
      <c r="AE146" s="320">
        <f t="shared" si="64"/>
        <v>0.41699999999999998</v>
      </c>
      <c r="AF146" s="320">
        <f t="shared" si="65"/>
        <v>0.36799999999999999</v>
      </c>
      <c r="AG146" s="320">
        <f t="shared" si="66"/>
        <v>0.36099999999999999</v>
      </c>
      <c r="AH146" s="320">
        <f t="shared" si="67"/>
        <v>0.36199999999999999</v>
      </c>
      <c r="AI146" s="320">
        <f t="shared" si="68"/>
        <v>0.371</v>
      </c>
      <c r="AJ146" s="321">
        <f t="shared" si="69"/>
        <v>0.41899999999999998</v>
      </c>
      <c r="AK146" s="290"/>
      <c r="AL146" s="322">
        <v>0.40200000000000002</v>
      </c>
      <c r="AM146" s="320">
        <v>0.38600000000000001</v>
      </c>
      <c r="AN146" s="320">
        <v>0.35099999999999998</v>
      </c>
      <c r="AO146" s="320">
        <v>0.35</v>
      </c>
      <c r="AP146" s="320">
        <v>0.35299999999999998</v>
      </c>
      <c r="AQ146" s="320">
        <v>0.36299999999999999</v>
      </c>
      <c r="AR146" s="320">
        <v>0.42099999999999999</v>
      </c>
      <c r="AS146" s="320">
        <v>0.68400000000000005</v>
      </c>
      <c r="AT146" s="320">
        <v>0.98399999999999999</v>
      </c>
      <c r="AU146" s="320">
        <f t="shared" si="70"/>
        <v>0.68400000000000005</v>
      </c>
      <c r="AV146" s="320">
        <f t="shared" si="71"/>
        <v>0.42099999999999999</v>
      </c>
      <c r="AW146" s="320">
        <f t="shared" si="72"/>
        <v>0.36299999999999999</v>
      </c>
      <c r="AX146" s="320">
        <f t="shared" si="73"/>
        <v>0.35299999999999998</v>
      </c>
      <c r="AY146" s="320">
        <f t="shared" si="74"/>
        <v>0.35</v>
      </c>
      <c r="AZ146" s="320">
        <f t="shared" si="75"/>
        <v>0.35099999999999998</v>
      </c>
      <c r="BA146" s="321">
        <f t="shared" si="76"/>
        <v>0.38600000000000001</v>
      </c>
      <c r="BB146" s="290"/>
      <c r="BC146" s="322">
        <v>0.50600000000000001</v>
      </c>
      <c r="BD146" s="320">
        <v>0.42399999999999999</v>
      </c>
      <c r="BE146" s="320">
        <v>0.35799999999999998</v>
      </c>
      <c r="BF146" s="320">
        <v>0.34399999999999997</v>
      </c>
      <c r="BG146" s="320">
        <v>0.34200000000000003</v>
      </c>
      <c r="BH146" s="320">
        <v>0.34</v>
      </c>
      <c r="BI146" s="320">
        <v>0.36299999999999999</v>
      </c>
      <c r="BJ146" s="320">
        <v>0.48099999999999998</v>
      </c>
      <c r="BK146" s="320">
        <v>0.64400000000000002</v>
      </c>
      <c r="BL146" s="320">
        <f t="shared" si="77"/>
        <v>0.48099999999999998</v>
      </c>
      <c r="BM146" s="320">
        <f t="shared" si="78"/>
        <v>0.36299999999999999</v>
      </c>
      <c r="BN146" s="320">
        <f t="shared" si="79"/>
        <v>0.34</v>
      </c>
      <c r="BO146" s="320">
        <f t="shared" si="80"/>
        <v>0.34200000000000003</v>
      </c>
      <c r="BP146" s="320">
        <f t="shared" si="81"/>
        <v>0.34399999999999997</v>
      </c>
      <c r="BQ146" s="320">
        <f t="shared" si="82"/>
        <v>0.35799999999999998</v>
      </c>
      <c r="BR146" s="321">
        <f t="shared" si="83"/>
        <v>0.42399999999999999</v>
      </c>
      <c r="BS146" s="290"/>
    </row>
    <row r="147" spans="1:71" x14ac:dyDescent="0.25">
      <c r="A147" s="290"/>
      <c r="B147" s="692"/>
      <c r="C147" s="328">
        <v>0.95</v>
      </c>
      <c r="D147" s="322">
        <v>0.54100000000000004</v>
      </c>
      <c r="E147" s="320">
        <v>0.44700000000000001</v>
      </c>
      <c r="F147" s="320">
        <v>0.38200000000000001</v>
      </c>
      <c r="G147" s="320">
        <v>0.35699999999999998</v>
      </c>
      <c r="H147" s="320">
        <v>0.35</v>
      </c>
      <c r="I147" s="320">
        <v>0.35299999999999998</v>
      </c>
      <c r="J147" s="320">
        <v>0.38800000000000001</v>
      </c>
      <c r="K147" s="320">
        <v>0.55200000000000005</v>
      </c>
      <c r="L147" s="320">
        <v>0.79700000000000004</v>
      </c>
      <c r="M147" s="320">
        <f t="shared" si="84"/>
        <v>0.55200000000000005</v>
      </c>
      <c r="N147" s="320">
        <f t="shared" si="85"/>
        <v>0.38800000000000001</v>
      </c>
      <c r="O147" s="320">
        <f t="shared" si="86"/>
        <v>0.35299999999999998</v>
      </c>
      <c r="P147" s="320">
        <f t="shared" si="87"/>
        <v>0.35</v>
      </c>
      <c r="Q147" s="320">
        <f t="shared" si="88"/>
        <v>0.35699999999999998</v>
      </c>
      <c r="R147" s="320">
        <f t="shared" si="89"/>
        <v>0.38200000000000001</v>
      </c>
      <c r="S147" s="321">
        <f t="shared" si="90"/>
        <v>0.44700000000000001</v>
      </c>
      <c r="T147" s="290"/>
      <c r="U147" s="322">
        <v>0.45200000000000001</v>
      </c>
      <c r="V147" s="320">
        <v>0.41099999999999998</v>
      </c>
      <c r="W147" s="320">
        <v>0.36299999999999999</v>
      </c>
      <c r="X147" s="320">
        <v>0.34799999999999998</v>
      </c>
      <c r="Y147" s="320">
        <v>0.34799999999999998</v>
      </c>
      <c r="Z147" s="320">
        <v>0.36099999999999999</v>
      </c>
      <c r="AA147" s="320">
        <v>0.41399999999999998</v>
      </c>
      <c r="AB147" s="320">
        <v>0.64600000000000002</v>
      </c>
      <c r="AC147" s="320">
        <v>0.92100000000000004</v>
      </c>
      <c r="AD147" s="320">
        <f t="shared" si="63"/>
        <v>0.64600000000000002</v>
      </c>
      <c r="AE147" s="320">
        <f t="shared" si="64"/>
        <v>0.41399999999999998</v>
      </c>
      <c r="AF147" s="320">
        <f t="shared" si="65"/>
        <v>0.36099999999999999</v>
      </c>
      <c r="AG147" s="320">
        <f t="shared" si="66"/>
        <v>0.34799999999999998</v>
      </c>
      <c r="AH147" s="320">
        <f t="shared" si="67"/>
        <v>0.34799999999999998</v>
      </c>
      <c r="AI147" s="320">
        <f t="shared" si="68"/>
        <v>0.36299999999999999</v>
      </c>
      <c r="AJ147" s="321">
        <f t="shared" si="69"/>
        <v>0.41099999999999998</v>
      </c>
      <c r="AK147" s="290"/>
      <c r="AL147" s="322">
        <v>0.40100000000000002</v>
      </c>
      <c r="AM147" s="320">
        <v>0.379</v>
      </c>
      <c r="AN147" s="320">
        <v>0.34399999999999997</v>
      </c>
      <c r="AO147" s="320">
        <v>0.33300000000000002</v>
      </c>
      <c r="AP147" s="320">
        <v>0.33800000000000002</v>
      </c>
      <c r="AQ147" s="320">
        <v>0.35499999999999998</v>
      </c>
      <c r="AR147" s="320">
        <v>0.41799999999999998</v>
      </c>
      <c r="AS147" s="320">
        <v>0.68400000000000005</v>
      </c>
      <c r="AT147" s="320">
        <v>0.98399999999999999</v>
      </c>
      <c r="AU147" s="320">
        <f t="shared" si="70"/>
        <v>0.68400000000000005</v>
      </c>
      <c r="AV147" s="320">
        <f t="shared" si="71"/>
        <v>0.41799999999999998</v>
      </c>
      <c r="AW147" s="320">
        <f t="shared" si="72"/>
        <v>0.35499999999999998</v>
      </c>
      <c r="AX147" s="320">
        <f t="shared" si="73"/>
        <v>0.33800000000000002</v>
      </c>
      <c r="AY147" s="320">
        <f t="shared" si="74"/>
        <v>0.33300000000000002</v>
      </c>
      <c r="AZ147" s="320">
        <f t="shared" si="75"/>
        <v>0.34399999999999997</v>
      </c>
      <c r="BA147" s="321">
        <f t="shared" si="76"/>
        <v>0.379</v>
      </c>
      <c r="BB147" s="290"/>
      <c r="BC147" s="322">
        <v>0.505</v>
      </c>
      <c r="BD147" s="320">
        <v>0.41799999999999998</v>
      </c>
      <c r="BE147" s="320">
        <v>0.35099999999999998</v>
      </c>
      <c r="BF147" s="320">
        <v>0.32800000000000001</v>
      </c>
      <c r="BG147" s="320">
        <v>0.32600000000000001</v>
      </c>
      <c r="BH147" s="320">
        <v>0.33</v>
      </c>
      <c r="BI147" s="320">
        <v>0.35799999999999998</v>
      </c>
      <c r="BJ147" s="320">
        <v>0.47899999999999998</v>
      </c>
      <c r="BK147" s="320">
        <v>0.64400000000000002</v>
      </c>
      <c r="BL147" s="320">
        <f t="shared" si="77"/>
        <v>0.47899999999999998</v>
      </c>
      <c r="BM147" s="320">
        <f t="shared" si="78"/>
        <v>0.35799999999999998</v>
      </c>
      <c r="BN147" s="320">
        <f t="shared" si="79"/>
        <v>0.33</v>
      </c>
      <c r="BO147" s="320">
        <f t="shared" si="80"/>
        <v>0.32600000000000001</v>
      </c>
      <c r="BP147" s="320">
        <f t="shared" si="81"/>
        <v>0.32800000000000001</v>
      </c>
      <c r="BQ147" s="320">
        <f t="shared" si="82"/>
        <v>0.35099999999999998</v>
      </c>
      <c r="BR147" s="321">
        <f t="shared" si="83"/>
        <v>0.41799999999999998</v>
      </c>
      <c r="BS147" s="290"/>
    </row>
    <row r="148" spans="1:71" x14ac:dyDescent="0.25">
      <c r="A148" s="290"/>
      <c r="B148" s="692"/>
      <c r="C148" s="328">
        <v>1</v>
      </c>
      <c r="D148" s="322">
        <v>0.53800000000000003</v>
      </c>
      <c r="E148" s="320">
        <v>0.442</v>
      </c>
      <c r="F148" s="320">
        <v>0.373</v>
      </c>
      <c r="G148" s="320">
        <v>0.34899999999999998</v>
      </c>
      <c r="H148" s="320">
        <v>0.34100000000000003</v>
      </c>
      <c r="I148" s="320">
        <v>0.34499999999999997</v>
      </c>
      <c r="J148" s="320">
        <v>0.38400000000000001</v>
      </c>
      <c r="K148" s="320">
        <v>0.55100000000000005</v>
      </c>
      <c r="L148" s="320">
        <v>0.79700000000000004</v>
      </c>
      <c r="M148" s="320">
        <f t="shared" si="84"/>
        <v>0.55100000000000005</v>
      </c>
      <c r="N148" s="320">
        <f t="shared" si="85"/>
        <v>0.38400000000000001</v>
      </c>
      <c r="O148" s="320">
        <f t="shared" si="86"/>
        <v>0.34499999999999997</v>
      </c>
      <c r="P148" s="320">
        <f t="shared" si="87"/>
        <v>0.34100000000000003</v>
      </c>
      <c r="Q148" s="320">
        <f t="shared" si="88"/>
        <v>0.34899999999999998</v>
      </c>
      <c r="R148" s="320">
        <f t="shared" si="89"/>
        <v>0.373</v>
      </c>
      <c r="S148" s="321">
        <f t="shared" si="90"/>
        <v>0.442</v>
      </c>
      <c r="T148" s="290"/>
      <c r="U148" s="322">
        <v>0.45</v>
      </c>
      <c r="V148" s="320">
        <v>0.40400000000000003</v>
      </c>
      <c r="W148" s="320">
        <v>0.35599999999999998</v>
      </c>
      <c r="X148" s="320">
        <v>0.34</v>
      </c>
      <c r="Y148" s="320">
        <v>0.34</v>
      </c>
      <c r="Z148" s="320">
        <v>0.35299999999999998</v>
      </c>
      <c r="AA148" s="320">
        <v>0.41099999999999998</v>
      </c>
      <c r="AB148" s="320">
        <v>0.64600000000000002</v>
      </c>
      <c r="AC148" s="320">
        <v>0.92100000000000004</v>
      </c>
      <c r="AD148" s="320">
        <f t="shared" si="63"/>
        <v>0.64600000000000002</v>
      </c>
      <c r="AE148" s="320">
        <f t="shared" si="64"/>
        <v>0.41099999999999998</v>
      </c>
      <c r="AF148" s="320">
        <f t="shared" si="65"/>
        <v>0.35299999999999998</v>
      </c>
      <c r="AG148" s="320">
        <f t="shared" si="66"/>
        <v>0.34</v>
      </c>
      <c r="AH148" s="320">
        <f t="shared" si="67"/>
        <v>0.34</v>
      </c>
      <c r="AI148" s="320">
        <f t="shared" si="68"/>
        <v>0.35599999999999998</v>
      </c>
      <c r="AJ148" s="321">
        <f t="shared" si="69"/>
        <v>0.40400000000000003</v>
      </c>
      <c r="AK148" s="290"/>
      <c r="AL148" s="322">
        <v>0.4</v>
      </c>
      <c r="AM148" s="320">
        <v>0.373</v>
      </c>
      <c r="AN148" s="320">
        <v>0.33700000000000002</v>
      </c>
      <c r="AO148" s="320">
        <v>0.32600000000000001</v>
      </c>
      <c r="AP148" s="320">
        <v>0.33</v>
      </c>
      <c r="AQ148" s="320">
        <v>0.34799999999999998</v>
      </c>
      <c r="AR148" s="320">
        <v>0.41499999999999998</v>
      </c>
      <c r="AS148" s="320">
        <v>0.68400000000000005</v>
      </c>
      <c r="AT148" s="320">
        <v>0.98399999999999999</v>
      </c>
      <c r="AU148" s="320">
        <f t="shared" si="70"/>
        <v>0.68400000000000005</v>
      </c>
      <c r="AV148" s="320">
        <f t="shared" si="71"/>
        <v>0.41499999999999998</v>
      </c>
      <c r="AW148" s="320">
        <f t="shared" si="72"/>
        <v>0.34799999999999998</v>
      </c>
      <c r="AX148" s="320">
        <f t="shared" si="73"/>
        <v>0.33</v>
      </c>
      <c r="AY148" s="320">
        <f t="shared" si="74"/>
        <v>0.32600000000000001</v>
      </c>
      <c r="AZ148" s="320">
        <f t="shared" si="75"/>
        <v>0.33700000000000002</v>
      </c>
      <c r="BA148" s="321">
        <f t="shared" si="76"/>
        <v>0.373</v>
      </c>
      <c r="BB148" s="290"/>
      <c r="BC148" s="322">
        <v>0.505</v>
      </c>
      <c r="BD148" s="320">
        <v>0.41299999999999998</v>
      </c>
      <c r="BE148" s="320">
        <v>0.34499999999999997</v>
      </c>
      <c r="BF148" s="320">
        <v>0.32</v>
      </c>
      <c r="BG148" s="320">
        <v>0.315</v>
      </c>
      <c r="BH148" s="320">
        <v>0.32100000000000001</v>
      </c>
      <c r="BI148" s="320">
        <v>0.35299999999999998</v>
      </c>
      <c r="BJ148" s="320">
        <v>0.47799999999999998</v>
      </c>
      <c r="BK148" s="320">
        <v>0.64400000000000002</v>
      </c>
      <c r="BL148" s="320">
        <f t="shared" si="77"/>
        <v>0.47799999999999998</v>
      </c>
      <c r="BM148" s="320">
        <f t="shared" si="78"/>
        <v>0.35299999999999998</v>
      </c>
      <c r="BN148" s="320">
        <f t="shared" si="79"/>
        <v>0.32100000000000001</v>
      </c>
      <c r="BO148" s="320">
        <f t="shared" si="80"/>
        <v>0.315</v>
      </c>
      <c r="BP148" s="320">
        <f t="shared" si="81"/>
        <v>0.32</v>
      </c>
      <c r="BQ148" s="320">
        <f t="shared" si="82"/>
        <v>0.34499999999999997</v>
      </c>
      <c r="BR148" s="321">
        <f t="shared" si="83"/>
        <v>0.41299999999999998</v>
      </c>
      <c r="BS148" s="290"/>
    </row>
    <row r="149" spans="1:71" x14ac:dyDescent="0.25">
      <c r="A149" s="290"/>
      <c r="B149" s="692"/>
      <c r="C149" s="328">
        <v>1.05</v>
      </c>
      <c r="D149" s="322">
        <v>0.53400000000000003</v>
      </c>
      <c r="E149" s="320">
        <v>0.44</v>
      </c>
      <c r="F149" s="320">
        <v>0.36399999999999999</v>
      </c>
      <c r="G149" s="320">
        <v>0.34</v>
      </c>
      <c r="H149" s="320">
        <v>0.33300000000000002</v>
      </c>
      <c r="I149" s="320">
        <v>0.33700000000000002</v>
      </c>
      <c r="J149" s="320">
        <v>0.38100000000000001</v>
      </c>
      <c r="K149" s="320">
        <v>0.55100000000000005</v>
      </c>
      <c r="L149" s="320">
        <v>0.79700000000000004</v>
      </c>
      <c r="M149" s="320">
        <f t="shared" si="84"/>
        <v>0.55100000000000005</v>
      </c>
      <c r="N149" s="320">
        <f t="shared" si="85"/>
        <v>0.38100000000000001</v>
      </c>
      <c r="O149" s="320">
        <f t="shared" si="86"/>
        <v>0.33700000000000002</v>
      </c>
      <c r="P149" s="320">
        <f t="shared" si="87"/>
        <v>0.33300000000000002</v>
      </c>
      <c r="Q149" s="320">
        <f t="shared" si="88"/>
        <v>0.34</v>
      </c>
      <c r="R149" s="320">
        <f t="shared" si="89"/>
        <v>0.36399999999999999</v>
      </c>
      <c r="S149" s="321">
        <f t="shared" si="90"/>
        <v>0.44</v>
      </c>
      <c r="T149" s="290"/>
      <c r="U149" s="322">
        <v>0.44900000000000001</v>
      </c>
      <c r="V149" s="320">
        <v>0.4</v>
      </c>
      <c r="W149" s="320">
        <v>0.34799999999999998</v>
      </c>
      <c r="X149" s="320">
        <v>0.33300000000000002</v>
      </c>
      <c r="Y149" s="320">
        <v>0.33300000000000002</v>
      </c>
      <c r="Z149" s="320">
        <v>0.34599999999999997</v>
      </c>
      <c r="AA149" s="320">
        <v>0.40799999999999997</v>
      </c>
      <c r="AB149" s="320">
        <v>0.64600000000000002</v>
      </c>
      <c r="AC149" s="320">
        <v>0.92100000000000004</v>
      </c>
      <c r="AD149" s="320">
        <f t="shared" si="63"/>
        <v>0.64600000000000002</v>
      </c>
      <c r="AE149" s="320">
        <f t="shared" si="64"/>
        <v>0.40799999999999997</v>
      </c>
      <c r="AF149" s="320">
        <f t="shared" si="65"/>
        <v>0.34599999999999997</v>
      </c>
      <c r="AG149" s="320">
        <f t="shared" si="66"/>
        <v>0.33300000000000002</v>
      </c>
      <c r="AH149" s="320">
        <f t="shared" si="67"/>
        <v>0.33300000000000002</v>
      </c>
      <c r="AI149" s="320">
        <f t="shared" si="68"/>
        <v>0.34799999999999998</v>
      </c>
      <c r="AJ149" s="321">
        <f t="shared" si="69"/>
        <v>0.4</v>
      </c>
      <c r="AK149" s="290"/>
      <c r="AL149" s="322">
        <v>0.39900000000000002</v>
      </c>
      <c r="AM149" s="320">
        <v>0.36799999999999999</v>
      </c>
      <c r="AN149" s="320">
        <v>0.33</v>
      </c>
      <c r="AO149" s="320">
        <v>0.31900000000000001</v>
      </c>
      <c r="AP149" s="320">
        <v>0.32300000000000001</v>
      </c>
      <c r="AQ149" s="320">
        <v>0.34100000000000003</v>
      </c>
      <c r="AR149" s="320">
        <v>0.41199999999999998</v>
      </c>
      <c r="AS149" s="320">
        <v>0.68400000000000005</v>
      </c>
      <c r="AT149" s="320">
        <v>0.98399999999999999</v>
      </c>
      <c r="AU149" s="320">
        <f t="shared" si="70"/>
        <v>0.68400000000000005</v>
      </c>
      <c r="AV149" s="320">
        <f t="shared" si="71"/>
        <v>0.41199999999999998</v>
      </c>
      <c r="AW149" s="320">
        <f t="shared" si="72"/>
        <v>0.34100000000000003</v>
      </c>
      <c r="AX149" s="320">
        <f t="shared" si="73"/>
        <v>0.32300000000000001</v>
      </c>
      <c r="AY149" s="320">
        <f t="shared" si="74"/>
        <v>0.31900000000000001</v>
      </c>
      <c r="AZ149" s="320">
        <f t="shared" si="75"/>
        <v>0.33</v>
      </c>
      <c r="BA149" s="321">
        <f t="shared" si="76"/>
        <v>0.36799999999999999</v>
      </c>
      <c r="BB149" s="290"/>
      <c r="BC149" s="322">
        <v>0.505</v>
      </c>
      <c r="BD149" s="320">
        <v>0.41</v>
      </c>
      <c r="BE149" s="320">
        <v>0.33800000000000002</v>
      </c>
      <c r="BF149" s="320">
        <v>0.313</v>
      </c>
      <c r="BG149" s="320">
        <v>0.308</v>
      </c>
      <c r="BH149" s="320">
        <v>0.314</v>
      </c>
      <c r="BI149" s="320">
        <v>0.34899999999999998</v>
      </c>
      <c r="BJ149" s="320">
        <v>0.47799999999999998</v>
      </c>
      <c r="BK149" s="320">
        <v>0.64400000000000002</v>
      </c>
      <c r="BL149" s="320">
        <f t="shared" si="77"/>
        <v>0.47799999999999998</v>
      </c>
      <c r="BM149" s="320">
        <f t="shared" si="78"/>
        <v>0.34899999999999998</v>
      </c>
      <c r="BN149" s="320">
        <f t="shared" si="79"/>
        <v>0.314</v>
      </c>
      <c r="BO149" s="320">
        <f t="shared" si="80"/>
        <v>0.308</v>
      </c>
      <c r="BP149" s="320">
        <f t="shared" si="81"/>
        <v>0.313</v>
      </c>
      <c r="BQ149" s="320">
        <f t="shared" si="82"/>
        <v>0.33800000000000002</v>
      </c>
      <c r="BR149" s="321">
        <f t="shared" si="83"/>
        <v>0.41</v>
      </c>
      <c r="BS149" s="290"/>
    </row>
    <row r="150" spans="1:71" x14ac:dyDescent="0.25">
      <c r="A150" s="290"/>
      <c r="B150" s="692"/>
      <c r="C150" s="328">
        <v>1.1000000000000001</v>
      </c>
      <c r="D150" s="322">
        <v>0.53100000000000003</v>
      </c>
      <c r="E150" s="320">
        <v>0.438</v>
      </c>
      <c r="F150" s="320">
        <v>0.35499999999999998</v>
      </c>
      <c r="G150" s="320">
        <v>0.33200000000000002</v>
      </c>
      <c r="H150" s="320">
        <v>0.32500000000000001</v>
      </c>
      <c r="I150" s="320">
        <v>0.33100000000000002</v>
      </c>
      <c r="J150" s="320">
        <v>0.38</v>
      </c>
      <c r="K150" s="320">
        <v>0.55100000000000005</v>
      </c>
      <c r="L150" s="320">
        <v>0.79700000000000004</v>
      </c>
      <c r="M150" s="320">
        <f t="shared" si="84"/>
        <v>0.55100000000000005</v>
      </c>
      <c r="N150" s="320">
        <f t="shared" si="85"/>
        <v>0.38</v>
      </c>
      <c r="O150" s="320">
        <f t="shared" si="86"/>
        <v>0.33100000000000002</v>
      </c>
      <c r="P150" s="320">
        <f t="shared" si="87"/>
        <v>0.32500000000000001</v>
      </c>
      <c r="Q150" s="320">
        <f t="shared" si="88"/>
        <v>0.33200000000000002</v>
      </c>
      <c r="R150" s="320">
        <f t="shared" si="89"/>
        <v>0.35499999999999998</v>
      </c>
      <c r="S150" s="321">
        <f t="shared" si="90"/>
        <v>0.438</v>
      </c>
      <c r="T150" s="290"/>
      <c r="U150" s="322">
        <v>0.44700000000000001</v>
      </c>
      <c r="V150" s="320">
        <v>0.39900000000000002</v>
      </c>
      <c r="W150" s="320">
        <v>0.34</v>
      </c>
      <c r="X150" s="320">
        <v>0.32600000000000001</v>
      </c>
      <c r="Y150" s="320">
        <v>0.32600000000000001</v>
      </c>
      <c r="Z150" s="320">
        <v>0.33900000000000002</v>
      </c>
      <c r="AA150" s="320">
        <v>0.40699999999999997</v>
      </c>
      <c r="AB150" s="320">
        <v>0.64600000000000002</v>
      </c>
      <c r="AC150" s="320">
        <v>0.92100000000000004</v>
      </c>
      <c r="AD150" s="320">
        <f t="shared" si="63"/>
        <v>0.64600000000000002</v>
      </c>
      <c r="AE150" s="320">
        <f t="shared" si="64"/>
        <v>0.40699999999999997</v>
      </c>
      <c r="AF150" s="320">
        <f t="shared" si="65"/>
        <v>0.33900000000000002</v>
      </c>
      <c r="AG150" s="320">
        <f t="shared" si="66"/>
        <v>0.32600000000000001</v>
      </c>
      <c r="AH150" s="320">
        <f t="shared" si="67"/>
        <v>0.32600000000000001</v>
      </c>
      <c r="AI150" s="320">
        <f t="shared" si="68"/>
        <v>0.34</v>
      </c>
      <c r="AJ150" s="321">
        <f t="shared" si="69"/>
        <v>0.39900000000000002</v>
      </c>
      <c r="AK150" s="290"/>
      <c r="AL150" s="322">
        <v>0.39800000000000002</v>
      </c>
      <c r="AM150" s="320">
        <v>0.36499999999999999</v>
      </c>
      <c r="AN150" s="320">
        <v>0.32300000000000001</v>
      </c>
      <c r="AO150" s="320">
        <v>0.312</v>
      </c>
      <c r="AP150" s="320">
        <v>0.316</v>
      </c>
      <c r="AQ150" s="320">
        <v>0.33400000000000002</v>
      </c>
      <c r="AR150" s="320">
        <v>0.41099999999999998</v>
      </c>
      <c r="AS150" s="320">
        <v>0.68400000000000005</v>
      </c>
      <c r="AT150" s="320">
        <v>0.98399999999999999</v>
      </c>
      <c r="AU150" s="320">
        <f t="shared" si="70"/>
        <v>0.68400000000000005</v>
      </c>
      <c r="AV150" s="320">
        <f t="shared" si="71"/>
        <v>0.41099999999999998</v>
      </c>
      <c r="AW150" s="320">
        <f t="shared" si="72"/>
        <v>0.33400000000000002</v>
      </c>
      <c r="AX150" s="320">
        <f t="shared" si="73"/>
        <v>0.316</v>
      </c>
      <c r="AY150" s="320">
        <f t="shared" si="74"/>
        <v>0.312</v>
      </c>
      <c r="AZ150" s="320">
        <f t="shared" si="75"/>
        <v>0.32300000000000001</v>
      </c>
      <c r="BA150" s="321">
        <f t="shared" si="76"/>
        <v>0.36499999999999999</v>
      </c>
      <c r="BB150" s="290"/>
      <c r="BC150" s="322">
        <v>0.504</v>
      </c>
      <c r="BD150" s="320">
        <v>0.40799999999999997</v>
      </c>
      <c r="BE150" s="320">
        <v>0.33100000000000002</v>
      </c>
      <c r="BF150" s="320">
        <v>0.307</v>
      </c>
      <c r="BG150" s="320">
        <v>0.30199999999999999</v>
      </c>
      <c r="BH150" s="320">
        <v>0.308</v>
      </c>
      <c r="BI150" s="320">
        <v>0.34599999999999997</v>
      </c>
      <c r="BJ150" s="320">
        <v>0.47799999999999998</v>
      </c>
      <c r="BK150" s="320">
        <v>0.64400000000000002</v>
      </c>
      <c r="BL150" s="320">
        <f t="shared" si="77"/>
        <v>0.47799999999999998</v>
      </c>
      <c r="BM150" s="320">
        <f t="shared" si="78"/>
        <v>0.34599999999999997</v>
      </c>
      <c r="BN150" s="320">
        <f t="shared" si="79"/>
        <v>0.308</v>
      </c>
      <c r="BO150" s="320">
        <f t="shared" si="80"/>
        <v>0.30199999999999999</v>
      </c>
      <c r="BP150" s="320">
        <f t="shared" si="81"/>
        <v>0.307</v>
      </c>
      <c r="BQ150" s="320">
        <f t="shared" si="82"/>
        <v>0.33100000000000002</v>
      </c>
      <c r="BR150" s="321">
        <f t="shared" si="83"/>
        <v>0.40799999999999997</v>
      </c>
      <c r="BS150" s="290"/>
    </row>
    <row r="151" spans="1:71" x14ac:dyDescent="0.25">
      <c r="A151" s="290"/>
      <c r="B151" s="692"/>
      <c r="C151" s="328">
        <v>1.1499999999999999</v>
      </c>
      <c r="D151" s="322">
        <v>0.52800000000000002</v>
      </c>
      <c r="E151" s="320">
        <v>0.436</v>
      </c>
      <c r="F151" s="320">
        <v>0.34699999999999998</v>
      </c>
      <c r="G151" s="320">
        <v>0.32400000000000001</v>
      </c>
      <c r="H151" s="320">
        <v>0.317</v>
      </c>
      <c r="I151" s="320">
        <v>0.32700000000000001</v>
      </c>
      <c r="J151" s="320">
        <v>0.378</v>
      </c>
      <c r="K151" s="320">
        <v>0.55100000000000005</v>
      </c>
      <c r="L151" s="320">
        <v>0.79700000000000004</v>
      </c>
      <c r="M151" s="320">
        <f t="shared" si="84"/>
        <v>0.55100000000000005</v>
      </c>
      <c r="N151" s="320">
        <f t="shared" si="85"/>
        <v>0.378</v>
      </c>
      <c r="O151" s="320">
        <f t="shared" si="86"/>
        <v>0.32700000000000001</v>
      </c>
      <c r="P151" s="320">
        <f t="shared" si="87"/>
        <v>0.317</v>
      </c>
      <c r="Q151" s="320">
        <f t="shared" si="88"/>
        <v>0.32400000000000001</v>
      </c>
      <c r="R151" s="320">
        <f t="shared" si="89"/>
        <v>0.34699999999999998</v>
      </c>
      <c r="S151" s="321">
        <f t="shared" si="90"/>
        <v>0.436</v>
      </c>
      <c r="T151" s="290"/>
      <c r="U151" s="322">
        <v>0.44600000000000001</v>
      </c>
      <c r="V151" s="320">
        <v>0.39800000000000002</v>
      </c>
      <c r="W151" s="320">
        <v>0.33300000000000002</v>
      </c>
      <c r="X151" s="320">
        <v>0.318</v>
      </c>
      <c r="Y151" s="320">
        <v>0.318</v>
      </c>
      <c r="Z151" s="320">
        <v>0.33500000000000002</v>
      </c>
      <c r="AA151" s="320">
        <v>0.40600000000000003</v>
      </c>
      <c r="AB151" s="320">
        <v>0.64600000000000002</v>
      </c>
      <c r="AC151" s="320">
        <v>0.92100000000000004</v>
      </c>
      <c r="AD151" s="320">
        <f t="shared" si="63"/>
        <v>0.64600000000000002</v>
      </c>
      <c r="AE151" s="320">
        <f t="shared" si="64"/>
        <v>0.40600000000000003</v>
      </c>
      <c r="AF151" s="320">
        <f t="shared" si="65"/>
        <v>0.33500000000000002</v>
      </c>
      <c r="AG151" s="320">
        <f t="shared" si="66"/>
        <v>0.318</v>
      </c>
      <c r="AH151" s="320">
        <f t="shared" si="67"/>
        <v>0.318</v>
      </c>
      <c r="AI151" s="320">
        <f t="shared" si="68"/>
        <v>0.33300000000000002</v>
      </c>
      <c r="AJ151" s="321">
        <f t="shared" si="69"/>
        <v>0.39800000000000002</v>
      </c>
      <c r="AK151" s="290"/>
      <c r="AL151" s="322">
        <v>0.39800000000000002</v>
      </c>
      <c r="AM151" s="320">
        <v>0.36499999999999999</v>
      </c>
      <c r="AN151" s="320">
        <v>0.316</v>
      </c>
      <c r="AO151" s="320">
        <v>0.30499999999999999</v>
      </c>
      <c r="AP151" s="320">
        <v>0.309</v>
      </c>
      <c r="AQ151" s="320">
        <v>0.32800000000000001</v>
      </c>
      <c r="AR151" s="320">
        <v>0.41</v>
      </c>
      <c r="AS151" s="320">
        <v>0.68400000000000005</v>
      </c>
      <c r="AT151" s="320">
        <v>0.98399999999999999</v>
      </c>
      <c r="AU151" s="320">
        <f t="shared" si="70"/>
        <v>0.68400000000000005</v>
      </c>
      <c r="AV151" s="320">
        <f t="shared" si="71"/>
        <v>0.41</v>
      </c>
      <c r="AW151" s="320">
        <f t="shared" si="72"/>
        <v>0.32800000000000001</v>
      </c>
      <c r="AX151" s="320">
        <f t="shared" si="73"/>
        <v>0.309</v>
      </c>
      <c r="AY151" s="320">
        <f t="shared" si="74"/>
        <v>0.30499999999999999</v>
      </c>
      <c r="AZ151" s="320">
        <f t="shared" si="75"/>
        <v>0.316</v>
      </c>
      <c r="BA151" s="321">
        <f t="shared" si="76"/>
        <v>0.36499999999999999</v>
      </c>
      <c r="BB151" s="290"/>
      <c r="BC151" s="322">
        <v>0.504</v>
      </c>
      <c r="BD151" s="320">
        <v>0.40799999999999997</v>
      </c>
      <c r="BE151" s="320">
        <v>0.32400000000000001</v>
      </c>
      <c r="BF151" s="320">
        <v>0.3</v>
      </c>
      <c r="BG151" s="320">
        <v>0.29499999999999998</v>
      </c>
      <c r="BH151" s="320">
        <v>0.30099999999999999</v>
      </c>
      <c r="BI151" s="320">
        <v>0.34300000000000003</v>
      </c>
      <c r="BJ151" s="320">
        <v>0.47799999999999998</v>
      </c>
      <c r="BK151" s="320">
        <v>0.64400000000000002</v>
      </c>
      <c r="BL151" s="320">
        <f t="shared" si="77"/>
        <v>0.47799999999999998</v>
      </c>
      <c r="BM151" s="320">
        <f t="shared" si="78"/>
        <v>0.34300000000000003</v>
      </c>
      <c r="BN151" s="320">
        <f t="shared" si="79"/>
        <v>0.30099999999999999</v>
      </c>
      <c r="BO151" s="320">
        <f t="shared" si="80"/>
        <v>0.29499999999999998</v>
      </c>
      <c r="BP151" s="320">
        <f t="shared" si="81"/>
        <v>0.3</v>
      </c>
      <c r="BQ151" s="320">
        <f t="shared" si="82"/>
        <v>0.32400000000000001</v>
      </c>
      <c r="BR151" s="321">
        <f t="shared" si="83"/>
        <v>0.40799999999999997</v>
      </c>
      <c r="BS151" s="290"/>
    </row>
    <row r="152" spans="1:71" x14ac:dyDescent="0.25">
      <c r="A152" s="290"/>
      <c r="B152" s="692"/>
      <c r="C152" s="328">
        <v>1.2</v>
      </c>
      <c r="D152" s="322">
        <v>0.52500000000000002</v>
      </c>
      <c r="E152" s="320">
        <v>0.434</v>
      </c>
      <c r="F152" s="320">
        <v>0.34499999999999997</v>
      </c>
      <c r="G152" s="320">
        <v>0.316</v>
      </c>
      <c r="H152" s="320">
        <v>0.31</v>
      </c>
      <c r="I152" s="320">
        <v>0.32300000000000001</v>
      </c>
      <c r="J152" s="320">
        <v>0.377</v>
      </c>
      <c r="K152" s="320">
        <v>0.55100000000000005</v>
      </c>
      <c r="L152" s="320">
        <v>0.79700000000000004</v>
      </c>
      <c r="M152" s="320">
        <f t="shared" si="84"/>
        <v>0.55100000000000005</v>
      </c>
      <c r="N152" s="320">
        <f t="shared" si="85"/>
        <v>0.377</v>
      </c>
      <c r="O152" s="320">
        <f t="shared" si="86"/>
        <v>0.32300000000000001</v>
      </c>
      <c r="P152" s="320">
        <f t="shared" si="87"/>
        <v>0.31</v>
      </c>
      <c r="Q152" s="320">
        <f t="shared" si="88"/>
        <v>0.316</v>
      </c>
      <c r="R152" s="320">
        <f t="shared" si="89"/>
        <v>0.34499999999999997</v>
      </c>
      <c r="S152" s="321">
        <f t="shared" si="90"/>
        <v>0.434</v>
      </c>
      <c r="T152" s="290"/>
      <c r="U152" s="322">
        <v>0.44400000000000001</v>
      </c>
      <c r="V152" s="320">
        <v>0.39700000000000002</v>
      </c>
      <c r="W152" s="320">
        <v>0.32700000000000001</v>
      </c>
      <c r="X152" s="320">
        <v>0.311</v>
      </c>
      <c r="Y152" s="320">
        <v>0.311</v>
      </c>
      <c r="Z152" s="320">
        <v>0.33200000000000002</v>
      </c>
      <c r="AA152" s="320">
        <v>0.40500000000000003</v>
      </c>
      <c r="AB152" s="320">
        <v>0.64600000000000002</v>
      </c>
      <c r="AC152" s="320">
        <v>0.92100000000000004</v>
      </c>
      <c r="AD152" s="320">
        <f t="shared" si="63"/>
        <v>0.64600000000000002</v>
      </c>
      <c r="AE152" s="320">
        <f t="shared" si="64"/>
        <v>0.40500000000000003</v>
      </c>
      <c r="AF152" s="320">
        <f t="shared" si="65"/>
        <v>0.33200000000000002</v>
      </c>
      <c r="AG152" s="320">
        <f t="shared" si="66"/>
        <v>0.311</v>
      </c>
      <c r="AH152" s="320">
        <f t="shared" si="67"/>
        <v>0.311</v>
      </c>
      <c r="AI152" s="320">
        <f t="shared" si="68"/>
        <v>0.32700000000000001</v>
      </c>
      <c r="AJ152" s="321">
        <f t="shared" si="69"/>
        <v>0.39700000000000002</v>
      </c>
      <c r="AK152" s="290"/>
      <c r="AL152" s="322">
        <v>0.39700000000000002</v>
      </c>
      <c r="AM152" s="320">
        <v>0.36399999999999999</v>
      </c>
      <c r="AN152" s="320">
        <v>0.309</v>
      </c>
      <c r="AO152" s="320">
        <v>0.29799999999999999</v>
      </c>
      <c r="AP152" s="320">
        <v>0.30199999999999999</v>
      </c>
      <c r="AQ152" s="320">
        <v>0.32500000000000001</v>
      </c>
      <c r="AR152" s="320">
        <v>0.41</v>
      </c>
      <c r="AS152" s="320">
        <v>0.68400000000000005</v>
      </c>
      <c r="AT152" s="320">
        <v>0.98399999999999999</v>
      </c>
      <c r="AU152" s="320">
        <f t="shared" si="70"/>
        <v>0.68400000000000005</v>
      </c>
      <c r="AV152" s="320">
        <f t="shared" si="71"/>
        <v>0.41</v>
      </c>
      <c r="AW152" s="320">
        <f t="shared" si="72"/>
        <v>0.32500000000000001</v>
      </c>
      <c r="AX152" s="320">
        <f t="shared" si="73"/>
        <v>0.30199999999999999</v>
      </c>
      <c r="AY152" s="320">
        <f t="shared" si="74"/>
        <v>0.29799999999999999</v>
      </c>
      <c r="AZ152" s="320">
        <f t="shared" si="75"/>
        <v>0.309</v>
      </c>
      <c r="BA152" s="321">
        <f t="shared" si="76"/>
        <v>0.36399999999999999</v>
      </c>
      <c r="BB152" s="290"/>
      <c r="BC152" s="322">
        <v>0.504</v>
      </c>
      <c r="BD152" s="320">
        <v>0.40699999999999997</v>
      </c>
      <c r="BE152" s="320">
        <v>0.318</v>
      </c>
      <c r="BF152" s="320">
        <v>0.29399999999999998</v>
      </c>
      <c r="BG152" s="320">
        <v>0.28899999999999998</v>
      </c>
      <c r="BH152" s="320">
        <v>0.29599999999999999</v>
      </c>
      <c r="BI152" s="320">
        <v>0.34100000000000003</v>
      </c>
      <c r="BJ152" s="320">
        <v>0.47799999999999998</v>
      </c>
      <c r="BK152" s="320">
        <v>0.64400000000000002</v>
      </c>
      <c r="BL152" s="320">
        <f t="shared" si="77"/>
        <v>0.47799999999999998</v>
      </c>
      <c r="BM152" s="320">
        <f t="shared" si="78"/>
        <v>0.34100000000000003</v>
      </c>
      <c r="BN152" s="320">
        <f t="shared" si="79"/>
        <v>0.29599999999999999</v>
      </c>
      <c r="BO152" s="320">
        <f t="shared" si="80"/>
        <v>0.28899999999999998</v>
      </c>
      <c r="BP152" s="320">
        <f t="shared" si="81"/>
        <v>0.29399999999999998</v>
      </c>
      <c r="BQ152" s="320">
        <f t="shared" si="82"/>
        <v>0.318</v>
      </c>
      <c r="BR152" s="321">
        <f t="shared" si="83"/>
        <v>0.40699999999999997</v>
      </c>
      <c r="BS152" s="290"/>
    </row>
    <row r="153" spans="1:71" x14ac:dyDescent="0.25">
      <c r="A153" s="290"/>
      <c r="B153" s="692"/>
      <c r="C153" s="328">
        <v>1.25</v>
      </c>
      <c r="D153" s="322">
        <v>0.52500000000000002</v>
      </c>
      <c r="E153" s="320">
        <v>0.432</v>
      </c>
      <c r="F153" s="320">
        <v>0.34300000000000003</v>
      </c>
      <c r="G153" s="320">
        <v>0.311</v>
      </c>
      <c r="H153" s="320">
        <v>0.30599999999999999</v>
      </c>
      <c r="I153" s="320">
        <v>0.32100000000000001</v>
      </c>
      <c r="J153" s="320">
        <v>0.376</v>
      </c>
      <c r="K153" s="320">
        <v>0.55100000000000005</v>
      </c>
      <c r="L153" s="320">
        <v>0.79700000000000004</v>
      </c>
      <c r="M153" s="320">
        <f t="shared" si="84"/>
        <v>0.55100000000000005</v>
      </c>
      <c r="N153" s="320">
        <f t="shared" si="85"/>
        <v>0.376</v>
      </c>
      <c r="O153" s="320">
        <f t="shared" si="86"/>
        <v>0.32100000000000001</v>
      </c>
      <c r="P153" s="320">
        <f t="shared" si="87"/>
        <v>0.30599999999999999</v>
      </c>
      <c r="Q153" s="320">
        <f t="shared" si="88"/>
        <v>0.311</v>
      </c>
      <c r="R153" s="320">
        <f t="shared" si="89"/>
        <v>0.34300000000000003</v>
      </c>
      <c r="S153" s="321">
        <f t="shared" si="90"/>
        <v>0.432</v>
      </c>
      <c r="T153" s="290"/>
      <c r="U153" s="322">
        <v>0.442</v>
      </c>
      <c r="V153" s="320">
        <v>0.39600000000000002</v>
      </c>
      <c r="W153" s="320">
        <v>0.32600000000000001</v>
      </c>
      <c r="X153" s="320">
        <v>0.30399999999999999</v>
      </c>
      <c r="Y153" s="320">
        <v>0.30599999999999999</v>
      </c>
      <c r="Z153" s="320">
        <v>0.33</v>
      </c>
      <c r="AA153" s="320">
        <v>0.40400000000000003</v>
      </c>
      <c r="AB153" s="320">
        <v>0.64600000000000002</v>
      </c>
      <c r="AC153" s="320">
        <v>0.92100000000000004</v>
      </c>
      <c r="AD153" s="320">
        <f t="shared" si="63"/>
        <v>0.64600000000000002</v>
      </c>
      <c r="AE153" s="320">
        <f t="shared" si="64"/>
        <v>0.40400000000000003</v>
      </c>
      <c r="AF153" s="320">
        <f t="shared" si="65"/>
        <v>0.33</v>
      </c>
      <c r="AG153" s="320">
        <f t="shared" si="66"/>
        <v>0.30599999999999999</v>
      </c>
      <c r="AH153" s="320">
        <f t="shared" si="67"/>
        <v>0.30399999999999999</v>
      </c>
      <c r="AI153" s="320">
        <f t="shared" si="68"/>
        <v>0.32600000000000001</v>
      </c>
      <c r="AJ153" s="321">
        <f t="shared" si="69"/>
        <v>0.39600000000000002</v>
      </c>
      <c r="AK153" s="290"/>
      <c r="AL153" s="322">
        <v>0.39600000000000002</v>
      </c>
      <c r="AM153" s="320">
        <v>0.36299999999999999</v>
      </c>
      <c r="AN153" s="320">
        <v>0.30599999999999999</v>
      </c>
      <c r="AO153" s="320">
        <v>0.29099999999999998</v>
      </c>
      <c r="AP153" s="320">
        <v>0.29599999999999999</v>
      </c>
      <c r="AQ153" s="320">
        <v>0.32300000000000001</v>
      </c>
      <c r="AR153" s="320">
        <v>0.40899999999999997</v>
      </c>
      <c r="AS153" s="320">
        <v>0.68400000000000005</v>
      </c>
      <c r="AT153" s="320">
        <v>0.98399999999999999</v>
      </c>
      <c r="AU153" s="320">
        <f t="shared" si="70"/>
        <v>0.68400000000000005</v>
      </c>
      <c r="AV153" s="320">
        <f t="shared" si="71"/>
        <v>0.40899999999999997</v>
      </c>
      <c r="AW153" s="320">
        <f t="shared" si="72"/>
        <v>0.32300000000000001</v>
      </c>
      <c r="AX153" s="320">
        <f t="shared" si="73"/>
        <v>0.29599999999999999</v>
      </c>
      <c r="AY153" s="320">
        <f t="shared" si="74"/>
        <v>0.29099999999999998</v>
      </c>
      <c r="AZ153" s="320">
        <f t="shared" si="75"/>
        <v>0.30599999999999999</v>
      </c>
      <c r="BA153" s="321">
        <f t="shared" si="76"/>
        <v>0.36299999999999999</v>
      </c>
      <c r="BB153" s="290"/>
      <c r="BC153" s="322">
        <v>0.503</v>
      </c>
      <c r="BD153" s="320">
        <v>0.40699999999999997</v>
      </c>
      <c r="BE153" s="320">
        <v>0.315</v>
      </c>
      <c r="BF153" s="320">
        <v>0.28699999999999998</v>
      </c>
      <c r="BG153" s="320">
        <v>0.28199999999999997</v>
      </c>
      <c r="BH153" s="320">
        <v>0.29199999999999998</v>
      </c>
      <c r="BI153" s="320">
        <v>0.33900000000000002</v>
      </c>
      <c r="BJ153" s="320">
        <v>0.47799999999999998</v>
      </c>
      <c r="BK153" s="320">
        <v>0.64400000000000002</v>
      </c>
      <c r="BL153" s="320">
        <f t="shared" si="77"/>
        <v>0.47799999999999998</v>
      </c>
      <c r="BM153" s="320">
        <f t="shared" si="78"/>
        <v>0.33900000000000002</v>
      </c>
      <c r="BN153" s="320">
        <f t="shared" si="79"/>
        <v>0.29199999999999998</v>
      </c>
      <c r="BO153" s="320">
        <f t="shared" si="80"/>
        <v>0.28199999999999997</v>
      </c>
      <c r="BP153" s="320">
        <f t="shared" si="81"/>
        <v>0.28699999999999998</v>
      </c>
      <c r="BQ153" s="320">
        <f t="shared" si="82"/>
        <v>0.315</v>
      </c>
      <c r="BR153" s="321">
        <f t="shared" si="83"/>
        <v>0.40699999999999997</v>
      </c>
      <c r="BS153" s="290"/>
    </row>
    <row r="154" spans="1:71" x14ac:dyDescent="0.25">
      <c r="A154" s="290"/>
      <c r="B154" s="692"/>
      <c r="C154" s="328">
        <v>1.3</v>
      </c>
      <c r="D154" s="322">
        <v>0.52500000000000002</v>
      </c>
      <c r="E154" s="320">
        <v>0.43</v>
      </c>
      <c r="F154" s="320">
        <v>0.34100000000000003</v>
      </c>
      <c r="G154" s="320">
        <v>0.309</v>
      </c>
      <c r="H154" s="320">
        <v>0.30399999999999999</v>
      </c>
      <c r="I154" s="320">
        <v>0.32</v>
      </c>
      <c r="J154" s="320">
        <v>0.375</v>
      </c>
      <c r="K154" s="320">
        <v>0.55100000000000005</v>
      </c>
      <c r="L154" s="320">
        <v>0.79700000000000004</v>
      </c>
      <c r="M154" s="320">
        <f t="shared" si="84"/>
        <v>0.55100000000000005</v>
      </c>
      <c r="N154" s="320">
        <f t="shared" si="85"/>
        <v>0.375</v>
      </c>
      <c r="O154" s="320">
        <f t="shared" si="86"/>
        <v>0.32</v>
      </c>
      <c r="P154" s="320">
        <f t="shared" si="87"/>
        <v>0.30399999999999999</v>
      </c>
      <c r="Q154" s="320">
        <f t="shared" si="88"/>
        <v>0.309</v>
      </c>
      <c r="R154" s="320">
        <f t="shared" si="89"/>
        <v>0.34100000000000003</v>
      </c>
      <c r="S154" s="321">
        <f t="shared" si="90"/>
        <v>0.43</v>
      </c>
      <c r="T154" s="290"/>
      <c r="U154" s="322">
        <v>0.441</v>
      </c>
      <c r="V154" s="320">
        <v>0.39500000000000002</v>
      </c>
      <c r="W154" s="320">
        <v>0.32500000000000001</v>
      </c>
      <c r="X154" s="320">
        <v>0.30199999999999999</v>
      </c>
      <c r="Y154" s="320">
        <v>0.30399999999999999</v>
      </c>
      <c r="Z154" s="320">
        <v>0.32900000000000001</v>
      </c>
      <c r="AA154" s="320">
        <v>0.40300000000000002</v>
      </c>
      <c r="AB154" s="320">
        <v>0.64600000000000002</v>
      </c>
      <c r="AC154" s="320">
        <v>0.92100000000000004</v>
      </c>
      <c r="AD154" s="320">
        <f t="shared" si="63"/>
        <v>0.64600000000000002</v>
      </c>
      <c r="AE154" s="320">
        <f t="shared" si="64"/>
        <v>0.40300000000000002</v>
      </c>
      <c r="AF154" s="320">
        <f t="shared" si="65"/>
        <v>0.32900000000000001</v>
      </c>
      <c r="AG154" s="320">
        <f t="shared" si="66"/>
        <v>0.30399999999999999</v>
      </c>
      <c r="AH154" s="320">
        <f t="shared" si="67"/>
        <v>0.30199999999999999</v>
      </c>
      <c r="AI154" s="320">
        <f t="shared" si="68"/>
        <v>0.32500000000000001</v>
      </c>
      <c r="AJ154" s="321">
        <f t="shared" si="69"/>
        <v>0.39500000000000002</v>
      </c>
      <c r="AK154" s="290"/>
      <c r="AL154" s="322">
        <v>0.39500000000000002</v>
      </c>
      <c r="AM154" s="320">
        <v>0.36299999999999999</v>
      </c>
      <c r="AN154" s="320">
        <v>0.30599999999999999</v>
      </c>
      <c r="AO154" s="320">
        <v>0.28699999999999998</v>
      </c>
      <c r="AP154" s="320">
        <v>0.29299999999999998</v>
      </c>
      <c r="AQ154" s="320">
        <v>0.32200000000000001</v>
      </c>
      <c r="AR154" s="320">
        <v>0.40799999999999997</v>
      </c>
      <c r="AS154" s="320">
        <v>0.68400000000000005</v>
      </c>
      <c r="AT154" s="320">
        <v>0.98399999999999999</v>
      </c>
      <c r="AU154" s="320">
        <f t="shared" si="70"/>
        <v>0.68400000000000005</v>
      </c>
      <c r="AV154" s="320">
        <f t="shared" si="71"/>
        <v>0.40799999999999997</v>
      </c>
      <c r="AW154" s="320">
        <f t="shared" si="72"/>
        <v>0.32200000000000001</v>
      </c>
      <c r="AX154" s="320">
        <f t="shared" si="73"/>
        <v>0.29299999999999998</v>
      </c>
      <c r="AY154" s="320">
        <f t="shared" si="74"/>
        <v>0.28699999999999998</v>
      </c>
      <c r="AZ154" s="320">
        <f t="shared" si="75"/>
        <v>0.30599999999999999</v>
      </c>
      <c r="BA154" s="321">
        <f t="shared" si="76"/>
        <v>0.36299999999999999</v>
      </c>
      <c r="BB154" s="290"/>
      <c r="BC154" s="322">
        <v>0.503</v>
      </c>
      <c r="BD154" s="320">
        <v>0.40699999999999997</v>
      </c>
      <c r="BE154" s="320">
        <v>0.315</v>
      </c>
      <c r="BF154" s="320">
        <v>0.28100000000000003</v>
      </c>
      <c r="BG154" s="320">
        <v>0.27700000000000002</v>
      </c>
      <c r="BH154" s="320">
        <v>0.28999999999999998</v>
      </c>
      <c r="BI154" s="320">
        <v>0.33800000000000002</v>
      </c>
      <c r="BJ154" s="320">
        <v>0.47799999999999998</v>
      </c>
      <c r="BK154" s="320">
        <v>0.64400000000000002</v>
      </c>
      <c r="BL154" s="320">
        <f t="shared" si="77"/>
        <v>0.47799999999999998</v>
      </c>
      <c r="BM154" s="320">
        <f t="shared" si="78"/>
        <v>0.33800000000000002</v>
      </c>
      <c r="BN154" s="320">
        <f t="shared" si="79"/>
        <v>0.28999999999999998</v>
      </c>
      <c r="BO154" s="320">
        <f t="shared" si="80"/>
        <v>0.27700000000000002</v>
      </c>
      <c r="BP154" s="320">
        <f t="shared" si="81"/>
        <v>0.28100000000000003</v>
      </c>
      <c r="BQ154" s="320">
        <f t="shared" si="82"/>
        <v>0.315</v>
      </c>
      <c r="BR154" s="321">
        <f t="shared" si="83"/>
        <v>0.40699999999999997</v>
      </c>
      <c r="BS154" s="290"/>
    </row>
    <row r="155" spans="1:71" x14ac:dyDescent="0.25">
      <c r="A155" s="290"/>
      <c r="B155" s="692"/>
      <c r="C155" s="328">
        <v>1.35</v>
      </c>
      <c r="D155" s="322">
        <v>0.52500000000000002</v>
      </c>
      <c r="E155" s="320">
        <v>0.42799999999999999</v>
      </c>
      <c r="F155" s="320">
        <v>0.33900000000000002</v>
      </c>
      <c r="G155" s="320">
        <v>0.308</v>
      </c>
      <c r="H155" s="320">
        <v>0.30199999999999999</v>
      </c>
      <c r="I155" s="320">
        <v>0.318</v>
      </c>
      <c r="J155" s="320">
        <v>0.375</v>
      </c>
      <c r="K155" s="320">
        <v>0.55100000000000005</v>
      </c>
      <c r="L155" s="320">
        <v>0.79700000000000004</v>
      </c>
      <c r="M155" s="320">
        <f t="shared" si="84"/>
        <v>0.55100000000000005</v>
      </c>
      <c r="N155" s="320">
        <f t="shared" si="85"/>
        <v>0.375</v>
      </c>
      <c r="O155" s="320">
        <f t="shared" si="86"/>
        <v>0.318</v>
      </c>
      <c r="P155" s="320">
        <f t="shared" si="87"/>
        <v>0.30199999999999999</v>
      </c>
      <c r="Q155" s="320">
        <f t="shared" si="88"/>
        <v>0.308</v>
      </c>
      <c r="R155" s="320">
        <f t="shared" si="89"/>
        <v>0.33900000000000002</v>
      </c>
      <c r="S155" s="321">
        <f t="shared" si="90"/>
        <v>0.42799999999999999</v>
      </c>
      <c r="T155" s="290"/>
      <c r="U155" s="322">
        <v>0.44</v>
      </c>
      <c r="V155" s="320">
        <v>0.39300000000000002</v>
      </c>
      <c r="W155" s="320">
        <v>0.32400000000000001</v>
      </c>
      <c r="X155" s="320">
        <v>0.30099999999999999</v>
      </c>
      <c r="Y155" s="320">
        <v>0.30299999999999999</v>
      </c>
      <c r="Z155" s="320">
        <v>0.32800000000000001</v>
      </c>
      <c r="AA155" s="320">
        <v>0.40300000000000002</v>
      </c>
      <c r="AB155" s="320">
        <v>0.64600000000000002</v>
      </c>
      <c r="AC155" s="320">
        <v>0.92100000000000004</v>
      </c>
      <c r="AD155" s="320">
        <f t="shared" si="63"/>
        <v>0.64600000000000002</v>
      </c>
      <c r="AE155" s="320">
        <f t="shared" si="64"/>
        <v>0.40300000000000002</v>
      </c>
      <c r="AF155" s="320">
        <f t="shared" si="65"/>
        <v>0.32800000000000001</v>
      </c>
      <c r="AG155" s="320">
        <f t="shared" si="66"/>
        <v>0.30299999999999999</v>
      </c>
      <c r="AH155" s="320">
        <f t="shared" si="67"/>
        <v>0.30099999999999999</v>
      </c>
      <c r="AI155" s="320">
        <f t="shared" si="68"/>
        <v>0.32400000000000001</v>
      </c>
      <c r="AJ155" s="321">
        <f t="shared" si="69"/>
        <v>0.39300000000000002</v>
      </c>
      <c r="AK155" s="290"/>
      <c r="AL155" s="322">
        <v>0.39400000000000002</v>
      </c>
      <c r="AM155" s="320">
        <v>0.36199999999999999</v>
      </c>
      <c r="AN155" s="320">
        <v>0.30499999999999999</v>
      </c>
      <c r="AO155" s="320">
        <v>0.28699999999999998</v>
      </c>
      <c r="AP155" s="320">
        <v>0.29199999999999998</v>
      </c>
      <c r="AQ155" s="320">
        <v>0.32200000000000001</v>
      </c>
      <c r="AR155" s="320">
        <v>0.40799999999999997</v>
      </c>
      <c r="AS155" s="320">
        <v>0.68400000000000005</v>
      </c>
      <c r="AT155" s="320">
        <v>0.98399999999999999</v>
      </c>
      <c r="AU155" s="320">
        <f t="shared" si="70"/>
        <v>0.68400000000000005</v>
      </c>
      <c r="AV155" s="320">
        <f t="shared" si="71"/>
        <v>0.40799999999999997</v>
      </c>
      <c r="AW155" s="320">
        <f t="shared" si="72"/>
        <v>0.32200000000000001</v>
      </c>
      <c r="AX155" s="320">
        <f t="shared" si="73"/>
        <v>0.29199999999999998</v>
      </c>
      <c r="AY155" s="320">
        <f t="shared" si="74"/>
        <v>0.28699999999999998</v>
      </c>
      <c r="AZ155" s="320">
        <f t="shared" si="75"/>
        <v>0.30499999999999999</v>
      </c>
      <c r="BA155" s="321">
        <f t="shared" si="76"/>
        <v>0.36199999999999999</v>
      </c>
      <c r="BB155" s="290"/>
      <c r="BC155" s="322">
        <v>0.503</v>
      </c>
      <c r="BD155" s="320">
        <v>0.40699999999999997</v>
      </c>
      <c r="BE155" s="320">
        <v>0.314</v>
      </c>
      <c r="BF155" s="320">
        <v>0.28000000000000003</v>
      </c>
      <c r="BG155" s="320">
        <v>0.27400000000000002</v>
      </c>
      <c r="BH155" s="320">
        <v>0.28799999999999998</v>
      </c>
      <c r="BI155" s="320">
        <v>0.33800000000000002</v>
      </c>
      <c r="BJ155" s="320">
        <v>0.47799999999999998</v>
      </c>
      <c r="BK155" s="320">
        <v>0.64400000000000002</v>
      </c>
      <c r="BL155" s="320">
        <f t="shared" si="77"/>
        <v>0.47799999999999998</v>
      </c>
      <c r="BM155" s="320">
        <f t="shared" si="78"/>
        <v>0.33800000000000002</v>
      </c>
      <c r="BN155" s="320">
        <f t="shared" si="79"/>
        <v>0.28799999999999998</v>
      </c>
      <c r="BO155" s="320">
        <f t="shared" si="80"/>
        <v>0.27400000000000002</v>
      </c>
      <c r="BP155" s="320">
        <f t="shared" si="81"/>
        <v>0.28000000000000003</v>
      </c>
      <c r="BQ155" s="320">
        <f t="shared" si="82"/>
        <v>0.314</v>
      </c>
      <c r="BR155" s="321">
        <f t="shared" si="83"/>
        <v>0.40699999999999997</v>
      </c>
      <c r="BS155" s="290"/>
    </row>
    <row r="156" spans="1:71" x14ac:dyDescent="0.25">
      <c r="A156" s="290"/>
      <c r="B156" s="692"/>
      <c r="C156" s="328">
        <v>1.4</v>
      </c>
      <c r="D156" s="322">
        <v>0.52500000000000002</v>
      </c>
      <c r="E156" s="320">
        <v>0.42599999999999999</v>
      </c>
      <c r="F156" s="320">
        <v>0.33700000000000002</v>
      </c>
      <c r="G156" s="320">
        <v>0.30599999999999999</v>
      </c>
      <c r="H156" s="320">
        <v>0.30099999999999999</v>
      </c>
      <c r="I156" s="320">
        <v>0.317</v>
      </c>
      <c r="J156" s="320">
        <v>0.374</v>
      </c>
      <c r="K156" s="320">
        <v>0.55100000000000005</v>
      </c>
      <c r="L156" s="320">
        <v>0.79700000000000004</v>
      </c>
      <c r="M156" s="320">
        <f t="shared" si="84"/>
        <v>0.55100000000000005</v>
      </c>
      <c r="N156" s="320">
        <f t="shared" si="85"/>
        <v>0.374</v>
      </c>
      <c r="O156" s="320">
        <f t="shared" si="86"/>
        <v>0.317</v>
      </c>
      <c r="P156" s="320">
        <f t="shared" si="87"/>
        <v>0.30099999999999999</v>
      </c>
      <c r="Q156" s="320">
        <f t="shared" si="88"/>
        <v>0.30599999999999999</v>
      </c>
      <c r="R156" s="320">
        <f t="shared" si="89"/>
        <v>0.33700000000000002</v>
      </c>
      <c r="S156" s="321">
        <f t="shared" si="90"/>
        <v>0.42599999999999999</v>
      </c>
      <c r="T156" s="290"/>
      <c r="U156" s="322">
        <v>0.44</v>
      </c>
      <c r="V156" s="320">
        <v>0.39200000000000002</v>
      </c>
      <c r="W156" s="320">
        <v>0.32200000000000001</v>
      </c>
      <c r="X156" s="320">
        <v>0.3</v>
      </c>
      <c r="Y156" s="320">
        <v>0.30199999999999999</v>
      </c>
      <c r="Z156" s="320">
        <v>0.32700000000000001</v>
      </c>
      <c r="AA156" s="320">
        <v>0.40200000000000002</v>
      </c>
      <c r="AB156" s="320">
        <v>0.64600000000000002</v>
      </c>
      <c r="AC156" s="320">
        <v>0.92100000000000004</v>
      </c>
      <c r="AD156" s="320">
        <f t="shared" si="63"/>
        <v>0.64600000000000002</v>
      </c>
      <c r="AE156" s="320">
        <f t="shared" si="64"/>
        <v>0.40200000000000002</v>
      </c>
      <c r="AF156" s="320">
        <f t="shared" si="65"/>
        <v>0.32700000000000001</v>
      </c>
      <c r="AG156" s="320">
        <f t="shared" si="66"/>
        <v>0.30199999999999999</v>
      </c>
      <c r="AH156" s="320">
        <f t="shared" si="67"/>
        <v>0.3</v>
      </c>
      <c r="AI156" s="320">
        <f t="shared" si="68"/>
        <v>0.32200000000000001</v>
      </c>
      <c r="AJ156" s="321">
        <f t="shared" si="69"/>
        <v>0.39200000000000002</v>
      </c>
      <c r="AK156" s="290"/>
      <c r="AL156" s="322">
        <v>0.39300000000000002</v>
      </c>
      <c r="AM156" s="320">
        <v>0.36099999999999999</v>
      </c>
      <c r="AN156" s="320">
        <v>0.30399999999999999</v>
      </c>
      <c r="AO156" s="320">
        <v>0.28599999999999998</v>
      </c>
      <c r="AP156" s="320">
        <v>0.29099999999999998</v>
      </c>
      <c r="AQ156" s="320">
        <v>0.32100000000000001</v>
      </c>
      <c r="AR156" s="320">
        <v>0.40699999999999997</v>
      </c>
      <c r="AS156" s="320">
        <v>0.68400000000000005</v>
      </c>
      <c r="AT156" s="320">
        <v>0.98399999999999999</v>
      </c>
      <c r="AU156" s="320">
        <f t="shared" si="70"/>
        <v>0.68400000000000005</v>
      </c>
      <c r="AV156" s="320">
        <f t="shared" si="71"/>
        <v>0.40699999999999997</v>
      </c>
      <c r="AW156" s="320">
        <f t="shared" si="72"/>
        <v>0.32100000000000001</v>
      </c>
      <c r="AX156" s="320">
        <f t="shared" si="73"/>
        <v>0.29099999999999998</v>
      </c>
      <c r="AY156" s="320">
        <f t="shared" si="74"/>
        <v>0.28599999999999998</v>
      </c>
      <c r="AZ156" s="320">
        <f t="shared" si="75"/>
        <v>0.30399999999999999</v>
      </c>
      <c r="BA156" s="321">
        <f t="shared" si="76"/>
        <v>0.36099999999999999</v>
      </c>
      <c r="BB156" s="290"/>
      <c r="BC156" s="322">
        <v>0.502</v>
      </c>
      <c r="BD156" s="320">
        <v>0.40600000000000003</v>
      </c>
      <c r="BE156" s="320">
        <v>0.314</v>
      </c>
      <c r="BF156" s="320">
        <v>0.27900000000000003</v>
      </c>
      <c r="BG156" s="320">
        <v>0.27300000000000002</v>
      </c>
      <c r="BH156" s="320">
        <v>0.28699999999999998</v>
      </c>
      <c r="BI156" s="320">
        <v>0.33800000000000002</v>
      </c>
      <c r="BJ156" s="320">
        <v>0.47799999999999998</v>
      </c>
      <c r="BK156" s="320">
        <v>0.64400000000000002</v>
      </c>
      <c r="BL156" s="320">
        <f t="shared" si="77"/>
        <v>0.47799999999999998</v>
      </c>
      <c r="BM156" s="320">
        <f t="shared" si="78"/>
        <v>0.33800000000000002</v>
      </c>
      <c r="BN156" s="320">
        <f t="shared" si="79"/>
        <v>0.28699999999999998</v>
      </c>
      <c r="BO156" s="320">
        <f t="shared" si="80"/>
        <v>0.27300000000000002</v>
      </c>
      <c r="BP156" s="320">
        <f t="shared" si="81"/>
        <v>0.27900000000000003</v>
      </c>
      <c r="BQ156" s="320">
        <f t="shared" si="82"/>
        <v>0.314</v>
      </c>
      <c r="BR156" s="321">
        <f t="shared" si="83"/>
        <v>0.40600000000000003</v>
      </c>
      <c r="BS156" s="290"/>
    </row>
    <row r="157" spans="1:71" x14ac:dyDescent="0.25">
      <c r="A157" s="290"/>
      <c r="B157" s="692"/>
      <c r="C157" s="328">
        <v>1.45</v>
      </c>
      <c r="D157" s="322">
        <v>0.52500000000000002</v>
      </c>
      <c r="E157" s="320">
        <v>0.42399999999999999</v>
      </c>
      <c r="F157" s="320">
        <v>0.33500000000000002</v>
      </c>
      <c r="G157" s="320">
        <v>0.30399999999999999</v>
      </c>
      <c r="H157" s="320">
        <v>0.29899999999999999</v>
      </c>
      <c r="I157" s="320">
        <v>0.315</v>
      </c>
      <c r="J157" s="320">
        <v>0.374</v>
      </c>
      <c r="K157" s="320">
        <v>0.55100000000000005</v>
      </c>
      <c r="L157" s="320">
        <v>0.79700000000000004</v>
      </c>
      <c r="M157" s="320">
        <f t="shared" si="84"/>
        <v>0.55100000000000005</v>
      </c>
      <c r="N157" s="320">
        <f t="shared" si="85"/>
        <v>0.374</v>
      </c>
      <c r="O157" s="320">
        <f t="shared" si="86"/>
        <v>0.315</v>
      </c>
      <c r="P157" s="320">
        <f t="shared" si="87"/>
        <v>0.29899999999999999</v>
      </c>
      <c r="Q157" s="320">
        <f t="shared" si="88"/>
        <v>0.30399999999999999</v>
      </c>
      <c r="R157" s="320">
        <f t="shared" si="89"/>
        <v>0.33500000000000002</v>
      </c>
      <c r="S157" s="321">
        <f t="shared" si="90"/>
        <v>0.42399999999999999</v>
      </c>
      <c r="T157" s="290"/>
      <c r="U157" s="322">
        <v>0.44</v>
      </c>
      <c r="V157" s="320">
        <v>0.39100000000000001</v>
      </c>
      <c r="W157" s="320">
        <v>0.32100000000000001</v>
      </c>
      <c r="X157" s="320">
        <v>0.29899999999999999</v>
      </c>
      <c r="Y157" s="320">
        <v>0.30099999999999999</v>
      </c>
      <c r="Z157" s="320">
        <v>0.32600000000000001</v>
      </c>
      <c r="AA157" s="320">
        <v>0.40200000000000002</v>
      </c>
      <c r="AB157" s="320">
        <v>0.64600000000000002</v>
      </c>
      <c r="AC157" s="320">
        <v>0.92100000000000004</v>
      </c>
      <c r="AD157" s="320">
        <f t="shared" si="63"/>
        <v>0.64600000000000002</v>
      </c>
      <c r="AE157" s="320">
        <f t="shared" si="64"/>
        <v>0.40200000000000002</v>
      </c>
      <c r="AF157" s="320">
        <f t="shared" si="65"/>
        <v>0.32600000000000001</v>
      </c>
      <c r="AG157" s="320">
        <f t="shared" si="66"/>
        <v>0.30099999999999999</v>
      </c>
      <c r="AH157" s="320">
        <f t="shared" si="67"/>
        <v>0.29899999999999999</v>
      </c>
      <c r="AI157" s="320">
        <f t="shared" si="68"/>
        <v>0.32100000000000001</v>
      </c>
      <c r="AJ157" s="321">
        <f t="shared" si="69"/>
        <v>0.39100000000000001</v>
      </c>
      <c r="AK157" s="290"/>
      <c r="AL157" s="322">
        <v>0.39300000000000002</v>
      </c>
      <c r="AM157" s="320">
        <v>0.36099999999999999</v>
      </c>
      <c r="AN157" s="320">
        <v>0.30399999999999999</v>
      </c>
      <c r="AO157" s="320">
        <v>0.28499999999999998</v>
      </c>
      <c r="AP157" s="320">
        <v>0.29099999999999998</v>
      </c>
      <c r="AQ157" s="320">
        <v>0.32</v>
      </c>
      <c r="AR157" s="320">
        <v>0.40699999999999997</v>
      </c>
      <c r="AS157" s="320">
        <v>0.68400000000000005</v>
      </c>
      <c r="AT157" s="320">
        <v>0.98399999999999999</v>
      </c>
      <c r="AU157" s="320">
        <f t="shared" si="70"/>
        <v>0.68400000000000005</v>
      </c>
      <c r="AV157" s="320">
        <f t="shared" si="71"/>
        <v>0.40699999999999997</v>
      </c>
      <c r="AW157" s="320">
        <f t="shared" si="72"/>
        <v>0.32</v>
      </c>
      <c r="AX157" s="320">
        <f t="shared" si="73"/>
        <v>0.29099999999999998</v>
      </c>
      <c r="AY157" s="320">
        <f t="shared" si="74"/>
        <v>0.28499999999999998</v>
      </c>
      <c r="AZ157" s="320">
        <f t="shared" si="75"/>
        <v>0.30399999999999999</v>
      </c>
      <c r="BA157" s="321">
        <f t="shared" si="76"/>
        <v>0.36099999999999999</v>
      </c>
      <c r="BB157" s="290"/>
      <c r="BC157" s="322">
        <v>0.502</v>
      </c>
      <c r="BD157" s="320">
        <v>0.40600000000000003</v>
      </c>
      <c r="BE157" s="320">
        <v>0.314</v>
      </c>
      <c r="BF157" s="320">
        <v>0.27900000000000003</v>
      </c>
      <c r="BG157" s="320">
        <v>0.27300000000000002</v>
      </c>
      <c r="BH157" s="320">
        <v>0.28699999999999998</v>
      </c>
      <c r="BI157" s="320">
        <v>0.33800000000000002</v>
      </c>
      <c r="BJ157" s="320">
        <v>0.47799999999999998</v>
      </c>
      <c r="BK157" s="320">
        <v>0.64400000000000002</v>
      </c>
      <c r="BL157" s="320">
        <f t="shared" si="77"/>
        <v>0.47799999999999998</v>
      </c>
      <c r="BM157" s="320">
        <f t="shared" si="78"/>
        <v>0.33800000000000002</v>
      </c>
      <c r="BN157" s="320">
        <f t="shared" si="79"/>
        <v>0.28699999999999998</v>
      </c>
      <c r="BO157" s="320">
        <f t="shared" si="80"/>
        <v>0.27300000000000002</v>
      </c>
      <c r="BP157" s="320">
        <f t="shared" si="81"/>
        <v>0.27900000000000003</v>
      </c>
      <c r="BQ157" s="320">
        <f t="shared" si="82"/>
        <v>0.314</v>
      </c>
      <c r="BR157" s="321">
        <f t="shared" si="83"/>
        <v>0.40600000000000003</v>
      </c>
      <c r="BS157" s="290"/>
    </row>
    <row r="158" spans="1:71" x14ac:dyDescent="0.25">
      <c r="A158" s="290"/>
      <c r="B158" s="692"/>
      <c r="C158" s="328">
        <v>1.5</v>
      </c>
      <c r="D158" s="322">
        <v>0.52500000000000002</v>
      </c>
      <c r="E158" s="320">
        <v>0.42199999999999999</v>
      </c>
      <c r="F158" s="320">
        <v>0.33400000000000002</v>
      </c>
      <c r="G158" s="320">
        <v>0.30199999999999999</v>
      </c>
      <c r="H158" s="320">
        <v>0.29699999999999999</v>
      </c>
      <c r="I158" s="320">
        <v>0.314</v>
      </c>
      <c r="J158" s="320">
        <v>0.374</v>
      </c>
      <c r="K158" s="320">
        <v>0.55100000000000005</v>
      </c>
      <c r="L158" s="320">
        <v>0.79700000000000004</v>
      </c>
      <c r="M158" s="320">
        <f t="shared" si="84"/>
        <v>0.55100000000000005</v>
      </c>
      <c r="N158" s="320">
        <f t="shared" si="85"/>
        <v>0.374</v>
      </c>
      <c r="O158" s="320">
        <f t="shared" si="86"/>
        <v>0.314</v>
      </c>
      <c r="P158" s="320">
        <f t="shared" si="87"/>
        <v>0.29699999999999999</v>
      </c>
      <c r="Q158" s="320">
        <f t="shared" si="88"/>
        <v>0.30199999999999999</v>
      </c>
      <c r="R158" s="320">
        <f t="shared" si="89"/>
        <v>0.33400000000000002</v>
      </c>
      <c r="S158" s="321">
        <f t="shared" si="90"/>
        <v>0.42199999999999999</v>
      </c>
      <c r="T158" s="290"/>
      <c r="U158" s="322">
        <v>0.44</v>
      </c>
      <c r="V158" s="320">
        <v>0.39</v>
      </c>
      <c r="W158" s="320">
        <v>0.32</v>
      </c>
      <c r="X158" s="320">
        <v>0.29799999999999999</v>
      </c>
      <c r="Y158" s="320">
        <v>0.3</v>
      </c>
      <c r="Z158" s="320">
        <v>0.32500000000000001</v>
      </c>
      <c r="AA158" s="320">
        <v>0.40200000000000002</v>
      </c>
      <c r="AB158" s="320">
        <v>0.64600000000000002</v>
      </c>
      <c r="AC158" s="320">
        <v>0.92100000000000004</v>
      </c>
      <c r="AD158" s="320">
        <f t="shared" si="63"/>
        <v>0.64600000000000002</v>
      </c>
      <c r="AE158" s="320">
        <f t="shared" si="64"/>
        <v>0.40200000000000002</v>
      </c>
      <c r="AF158" s="320">
        <f t="shared" si="65"/>
        <v>0.32500000000000001</v>
      </c>
      <c r="AG158" s="320">
        <f t="shared" si="66"/>
        <v>0.3</v>
      </c>
      <c r="AH158" s="320">
        <f t="shared" si="67"/>
        <v>0.29799999999999999</v>
      </c>
      <c r="AI158" s="320">
        <f t="shared" si="68"/>
        <v>0.32</v>
      </c>
      <c r="AJ158" s="321">
        <f t="shared" si="69"/>
        <v>0.39</v>
      </c>
      <c r="AK158" s="290"/>
      <c r="AL158" s="322">
        <v>0.39300000000000002</v>
      </c>
      <c r="AM158" s="320">
        <v>0.36</v>
      </c>
      <c r="AN158" s="320">
        <v>0.30299999999999999</v>
      </c>
      <c r="AO158" s="320">
        <v>0.28499999999999998</v>
      </c>
      <c r="AP158" s="320">
        <v>0.28999999999999998</v>
      </c>
      <c r="AQ158" s="320">
        <v>0.32</v>
      </c>
      <c r="AR158" s="320">
        <v>0.40699999999999997</v>
      </c>
      <c r="AS158" s="320">
        <v>0.68400000000000005</v>
      </c>
      <c r="AT158" s="320">
        <v>0.98399999999999999</v>
      </c>
      <c r="AU158" s="320">
        <f t="shared" si="70"/>
        <v>0.68400000000000005</v>
      </c>
      <c r="AV158" s="320">
        <f t="shared" si="71"/>
        <v>0.40699999999999997</v>
      </c>
      <c r="AW158" s="320">
        <f t="shared" si="72"/>
        <v>0.32</v>
      </c>
      <c r="AX158" s="320">
        <f t="shared" si="73"/>
        <v>0.28999999999999998</v>
      </c>
      <c r="AY158" s="320">
        <f t="shared" si="74"/>
        <v>0.28499999999999998</v>
      </c>
      <c r="AZ158" s="320">
        <f t="shared" si="75"/>
        <v>0.30299999999999999</v>
      </c>
      <c r="BA158" s="321">
        <f t="shared" si="76"/>
        <v>0.36</v>
      </c>
      <c r="BB158" s="290"/>
      <c r="BC158" s="322">
        <v>0.502</v>
      </c>
      <c r="BD158" s="320">
        <v>0.40600000000000003</v>
      </c>
      <c r="BE158" s="320">
        <v>0.314</v>
      </c>
      <c r="BF158" s="320">
        <v>0.27900000000000003</v>
      </c>
      <c r="BG158" s="320">
        <v>0.27300000000000002</v>
      </c>
      <c r="BH158" s="320">
        <v>0.28699999999999998</v>
      </c>
      <c r="BI158" s="320">
        <v>0.33800000000000002</v>
      </c>
      <c r="BJ158" s="320">
        <v>0.47799999999999998</v>
      </c>
      <c r="BK158" s="320">
        <v>0.64400000000000002</v>
      </c>
      <c r="BL158" s="320">
        <f t="shared" si="77"/>
        <v>0.47799999999999998</v>
      </c>
      <c r="BM158" s="320">
        <f t="shared" si="78"/>
        <v>0.33800000000000002</v>
      </c>
      <c r="BN158" s="320">
        <f t="shared" si="79"/>
        <v>0.28699999999999998</v>
      </c>
      <c r="BO158" s="320">
        <f t="shared" si="80"/>
        <v>0.27300000000000002</v>
      </c>
      <c r="BP158" s="320">
        <f t="shared" si="81"/>
        <v>0.27900000000000003</v>
      </c>
      <c r="BQ158" s="320">
        <f t="shared" si="82"/>
        <v>0.314</v>
      </c>
      <c r="BR158" s="321">
        <f t="shared" si="83"/>
        <v>0.40600000000000003</v>
      </c>
      <c r="BS158" s="290"/>
    </row>
    <row r="159" spans="1:71" x14ac:dyDescent="0.25">
      <c r="A159" s="290"/>
      <c r="B159" s="692"/>
      <c r="C159" s="328">
        <v>1.55</v>
      </c>
      <c r="D159" s="322">
        <v>0.52500000000000002</v>
      </c>
      <c r="E159" s="320">
        <v>0.42199999999999999</v>
      </c>
      <c r="F159" s="320">
        <v>0.33200000000000002</v>
      </c>
      <c r="G159" s="320">
        <v>0.3</v>
      </c>
      <c r="H159" s="320">
        <v>0.29599999999999999</v>
      </c>
      <c r="I159" s="320">
        <v>0.313</v>
      </c>
      <c r="J159" s="320">
        <v>0.374</v>
      </c>
      <c r="K159" s="320">
        <v>0.55100000000000005</v>
      </c>
      <c r="L159" s="320">
        <v>0.79700000000000004</v>
      </c>
      <c r="M159" s="320">
        <f t="shared" si="84"/>
        <v>0.55100000000000005</v>
      </c>
      <c r="N159" s="320">
        <f t="shared" si="85"/>
        <v>0.374</v>
      </c>
      <c r="O159" s="320">
        <f t="shared" si="86"/>
        <v>0.313</v>
      </c>
      <c r="P159" s="320">
        <f t="shared" si="87"/>
        <v>0.29599999999999999</v>
      </c>
      <c r="Q159" s="320">
        <f t="shared" si="88"/>
        <v>0.3</v>
      </c>
      <c r="R159" s="320">
        <f t="shared" si="89"/>
        <v>0.33200000000000002</v>
      </c>
      <c r="S159" s="321">
        <f t="shared" si="90"/>
        <v>0.42199999999999999</v>
      </c>
      <c r="T159" s="290"/>
      <c r="U159" s="322">
        <v>0.44</v>
      </c>
      <c r="V159" s="320">
        <v>0.38900000000000001</v>
      </c>
      <c r="W159" s="320">
        <v>0.31900000000000001</v>
      </c>
      <c r="X159" s="320">
        <v>0.29699999999999999</v>
      </c>
      <c r="Y159" s="320">
        <v>0.29899999999999999</v>
      </c>
      <c r="Z159" s="320">
        <v>0.32400000000000001</v>
      </c>
      <c r="AA159" s="320">
        <v>0.40200000000000002</v>
      </c>
      <c r="AB159" s="320">
        <v>0.64600000000000002</v>
      </c>
      <c r="AC159" s="320">
        <v>0.92100000000000004</v>
      </c>
      <c r="AD159" s="320">
        <f t="shared" si="63"/>
        <v>0.64600000000000002</v>
      </c>
      <c r="AE159" s="320">
        <f t="shared" si="64"/>
        <v>0.40200000000000002</v>
      </c>
      <c r="AF159" s="320">
        <f t="shared" si="65"/>
        <v>0.32400000000000001</v>
      </c>
      <c r="AG159" s="320">
        <f t="shared" si="66"/>
        <v>0.29899999999999999</v>
      </c>
      <c r="AH159" s="320">
        <f t="shared" si="67"/>
        <v>0.29699999999999999</v>
      </c>
      <c r="AI159" s="320">
        <f t="shared" si="68"/>
        <v>0.31900000000000001</v>
      </c>
      <c r="AJ159" s="321">
        <f t="shared" si="69"/>
        <v>0.38900000000000001</v>
      </c>
      <c r="AK159" s="290"/>
      <c r="AL159" s="322">
        <v>0.39300000000000002</v>
      </c>
      <c r="AM159" s="320">
        <v>0.35899999999999999</v>
      </c>
      <c r="AN159" s="320">
        <v>0.30199999999999999</v>
      </c>
      <c r="AO159" s="320">
        <v>0.28399999999999997</v>
      </c>
      <c r="AP159" s="320">
        <v>0.28899999999999998</v>
      </c>
      <c r="AQ159" s="320">
        <v>0.31900000000000001</v>
      </c>
      <c r="AR159" s="320">
        <v>0.40600000000000003</v>
      </c>
      <c r="AS159" s="320">
        <v>0.68400000000000005</v>
      </c>
      <c r="AT159" s="320">
        <v>0.98399999999999999</v>
      </c>
      <c r="AU159" s="320">
        <f t="shared" si="70"/>
        <v>0.68400000000000005</v>
      </c>
      <c r="AV159" s="320">
        <f t="shared" si="71"/>
        <v>0.40600000000000003</v>
      </c>
      <c r="AW159" s="320">
        <f t="shared" si="72"/>
        <v>0.31900000000000001</v>
      </c>
      <c r="AX159" s="320">
        <f t="shared" si="73"/>
        <v>0.28899999999999998</v>
      </c>
      <c r="AY159" s="320">
        <f t="shared" si="74"/>
        <v>0.28399999999999997</v>
      </c>
      <c r="AZ159" s="320">
        <f t="shared" si="75"/>
        <v>0.30199999999999999</v>
      </c>
      <c r="BA159" s="321">
        <f t="shared" si="76"/>
        <v>0.35899999999999999</v>
      </c>
      <c r="BB159" s="290"/>
      <c r="BC159" s="322">
        <v>0.502</v>
      </c>
      <c r="BD159" s="320">
        <v>0.40600000000000003</v>
      </c>
      <c r="BE159" s="320">
        <v>0.313</v>
      </c>
      <c r="BF159" s="320">
        <v>0.27900000000000003</v>
      </c>
      <c r="BG159" s="320">
        <v>0.27300000000000002</v>
      </c>
      <c r="BH159" s="320">
        <v>0.28699999999999998</v>
      </c>
      <c r="BI159" s="320">
        <v>0.33800000000000002</v>
      </c>
      <c r="BJ159" s="320">
        <v>0.47799999999999998</v>
      </c>
      <c r="BK159" s="320">
        <v>0.64400000000000002</v>
      </c>
      <c r="BL159" s="320">
        <f t="shared" si="77"/>
        <v>0.47799999999999998</v>
      </c>
      <c r="BM159" s="320">
        <f t="shared" si="78"/>
        <v>0.33800000000000002</v>
      </c>
      <c r="BN159" s="320">
        <f t="shared" si="79"/>
        <v>0.28699999999999998</v>
      </c>
      <c r="BO159" s="320">
        <f t="shared" si="80"/>
        <v>0.27300000000000002</v>
      </c>
      <c r="BP159" s="320">
        <f t="shared" si="81"/>
        <v>0.27900000000000003</v>
      </c>
      <c r="BQ159" s="320">
        <f t="shared" si="82"/>
        <v>0.313</v>
      </c>
      <c r="BR159" s="321">
        <f t="shared" si="83"/>
        <v>0.40600000000000003</v>
      </c>
      <c r="BS159" s="290"/>
    </row>
    <row r="160" spans="1:71" x14ac:dyDescent="0.25">
      <c r="A160" s="290"/>
      <c r="B160" s="692"/>
      <c r="C160" s="328">
        <v>1.6</v>
      </c>
      <c r="D160" s="322">
        <v>0.52500000000000002</v>
      </c>
      <c r="E160" s="320">
        <v>0.42199999999999999</v>
      </c>
      <c r="F160" s="320">
        <v>0.33</v>
      </c>
      <c r="G160" s="320">
        <v>0.29899999999999999</v>
      </c>
      <c r="H160" s="320">
        <v>0.29399999999999998</v>
      </c>
      <c r="I160" s="320">
        <v>0.313</v>
      </c>
      <c r="J160" s="320">
        <v>0.374</v>
      </c>
      <c r="K160" s="320">
        <v>0.55100000000000005</v>
      </c>
      <c r="L160" s="320">
        <v>0.79700000000000004</v>
      </c>
      <c r="M160" s="320">
        <f t="shared" si="84"/>
        <v>0.55100000000000005</v>
      </c>
      <c r="N160" s="320">
        <f t="shared" si="85"/>
        <v>0.374</v>
      </c>
      <c r="O160" s="320">
        <f t="shared" si="86"/>
        <v>0.313</v>
      </c>
      <c r="P160" s="320">
        <f t="shared" si="87"/>
        <v>0.29399999999999998</v>
      </c>
      <c r="Q160" s="320">
        <f t="shared" si="88"/>
        <v>0.29899999999999999</v>
      </c>
      <c r="R160" s="320">
        <f t="shared" si="89"/>
        <v>0.33</v>
      </c>
      <c r="S160" s="321">
        <f t="shared" si="90"/>
        <v>0.42199999999999999</v>
      </c>
      <c r="T160" s="290"/>
      <c r="U160" s="322">
        <v>0.44</v>
      </c>
      <c r="V160" s="320">
        <v>0.38800000000000001</v>
      </c>
      <c r="W160" s="320">
        <v>0.318</v>
      </c>
      <c r="X160" s="320">
        <v>0.29599999999999999</v>
      </c>
      <c r="Y160" s="320">
        <v>0.29799999999999999</v>
      </c>
      <c r="Z160" s="320">
        <v>0.32300000000000001</v>
      </c>
      <c r="AA160" s="320">
        <v>0.40200000000000002</v>
      </c>
      <c r="AB160" s="320">
        <v>0.64600000000000002</v>
      </c>
      <c r="AC160" s="320">
        <v>0.92100000000000004</v>
      </c>
      <c r="AD160" s="320">
        <f t="shared" si="63"/>
        <v>0.64600000000000002</v>
      </c>
      <c r="AE160" s="320">
        <f t="shared" si="64"/>
        <v>0.40200000000000002</v>
      </c>
      <c r="AF160" s="320">
        <f t="shared" si="65"/>
        <v>0.32300000000000001</v>
      </c>
      <c r="AG160" s="320">
        <f t="shared" si="66"/>
        <v>0.29799999999999999</v>
      </c>
      <c r="AH160" s="320">
        <f t="shared" si="67"/>
        <v>0.29599999999999999</v>
      </c>
      <c r="AI160" s="320">
        <f t="shared" si="68"/>
        <v>0.318</v>
      </c>
      <c r="AJ160" s="321">
        <f t="shared" si="69"/>
        <v>0.38800000000000001</v>
      </c>
      <c r="AK160" s="290"/>
      <c r="AL160" s="322">
        <v>0.39300000000000002</v>
      </c>
      <c r="AM160" s="320">
        <v>0.35899999999999999</v>
      </c>
      <c r="AN160" s="320">
        <v>0.30199999999999999</v>
      </c>
      <c r="AO160" s="320">
        <v>0.28299999999999997</v>
      </c>
      <c r="AP160" s="320">
        <v>0.28899999999999998</v>
      </c>
      <c r="AQ160" s="320">
        <v>0.31900000000000001</v>
      </c>
      <c r="AR160" s="320">
        <v>0.40600000000000003</v>
      </c>
      <c r="AS160" s="320">
        <v>0.68400000000000005</v>
      </c>
      <c r="AT160" s="320">
        <v>0.98399999999999999</v>
      </c>
      <c r="AU160" s="320">
        <f t="shared" si="70"/>
        <v>0.68400000000000005</v>
      </c>
      <c r="AV160" s="320">
        <f t="shared" si="71"/>
        <v>0.40600000000000003</v>
      </c>
      <c r="AW160" s="320">
        <f t="shared" si="72"/>
        <v>0.31900000000000001</v>
      </c>
      <c r="AX160" s="320">
        <f t="shared" si="73"/>
        <v>0.28899999999999998</v>
      </c>
      <c r="AY160" s="320">
        <f t="shared" si="74"/>
        <v>0.28299999999999997</v>
      </c>
      <c r="AZ160" s="320">
        <f t="shared" si="75"/>
        <v>0.30199999999999999</v>
      </c>
      <c r="BA160" s="321">
        <f t="shared" si="76"/>
        <v>0.35899999999999999</v>
      </c>
      <c r="BB160" s="290"/>
      <c r="BC160" s="322">
        <v>0.502</v>
      </c>
      <c r="BD160" s="320">
        <v>0.40500000000000003</v>
      </c>
      <c r="BE160" s="320">
        <v>0.313</v>
      </c>
      <c r="BF160" s="320">
        <v>0.27800000000000002</v>
      </c>
      <c r="BG160" s="320">
        <v>0.27200000000000002</v>
      </c>
      <c r="BH160" s="320">
        <v>0.28699999999999998</v>
      </c>
      <c r="BI160" s="320">
        <v>0.33800000000000002</v>
      </c>
      <c r="BJ160" s="320">
        <v>0.47799999999999998</v>
      </c>
      <c r="BK160" s="320">
        <v>0.64400000000000002</v>
      </c>
      <c r="BL160" s="320">
        <f t="shared" si="77"/>
        <v>0.47799999999999998</v>
      </c>
      <c r="BM160" s="320">
        <f t="shared" si="78"/>
        <v>0.33800000000000002</v>
      </c>
      <c r="BN160" s="320">
        <f t="shared" si="79"/>
        <v>0.28699999999999998</v>
      </c>
      <c r="BO160" s="320">
        <f t="shared" si="80"/>
        <v>0.27200000000000002</v>
      </c>
      <c r="BP160" s="320">
        <f t="shared" si="81"/>
        <v>0.27800000000000002</v>
      </c>
      <c r="BQ160" s="320">
        <f t="shared" si="82"/>
        <v>0.313</v>
      </c>
      <c r="BR160" s="321">
        <f t="shared" si="83"/>
        <v>0.40500000000000003</v>
      </c>
      <c r="BS160" s="290"/>
    </row>
    <row r="161" spans="1:71" x14ac:dyDescent="0.25">
      <c r="A161" s="290"/>
      <c r="B161" s="692"/>
      <c r="C161" s="328">
        <v>1.65</v>
      </c>
      <c r="D161" s="322">
        <v>0.52500000000000002</v>
      </c>
      <c r="E161" s="320">
        <v>0.42199999999999999</v>
      </c>
      <c r="F161" s="320">
        <v>0.33</v>
      </c>
      <c r="G161" s="320">
        <v>0.29799999999999999</v>
      </c>
      <c r="H161" s="320">
        <v>0.29399999999999998</v>
      </c>
      <c r="I161" s="320">
        <v>0.313</v>
      </c>
      <c r="J161" s="320">
        <v>0.374</v>
      </c>
      <c r="K161" s="320">
        <v>0.55100000000000005</v>
      </c>
      <c r="L161" s="320">
        <v>0.79700000000000004</v>
      </c>
      <c r="M161" s="320">
        <f t="shared" si="84"/>
        <v>0.55100000000000005</v>
      </c>
      <c r="N161" s="320">
        <f t="shared" si="85"/>
        <v>0.374</v>
      </c>
      <c r="O161" s="320">
        <f t="shared" si="86"/>
        <v>0.313</v>
      </c>
      <c r="P161" s="320">
        <f t="shared" si="87"/>
        <v>0.29399999999999998</v>
      </c>
      <c r="Q161" s="320">
        <f t="shared" si="88"/>
        <v>0.29799999999999999</v>
      </c>
      <c r="R161" s="320">
        <f t="shared" si="89"/>
        <v>0.33</v>
      </c>
      <c r="S161" s="321">
        <f t="shared" si="90"/>
        <v>0.42199999999999999</v>
      </c>
      <c r="T161" s="290"/>
      <c r="U161" s="322">
        <v>0.44</v>
      </c>
      <c r="V161" s="320">
        <v>0.38800000000000001</v>
      </c>
      <c r="W161" s="320">
        <v>0.317</v>
      </c>
      <c r="X161" s="320">
        <v>0.29399999999999998</v>
      </c>
      <c r="Y161" s="320">
        <v>0.29699999999999999</v>
      </c>
      <c r="Z161" s="320">
        <v>0.32300000000000001</v>
      </c>
      <c r="AA161" s="320">
        <v>0.40100000000000002</v>
      </c>
      <c r="AB161" s="320">
        <v>0.64600000000000002</v>
      </c>
      <c r="AC161" s="320">
        <v>0.92100000000000004</v>
      </c>
      <c r="AD161" s="320">
        <f t="shared" si="63"/>
        <v>0.64600000000000002</v>
      </c>
      <c r="AE161" s="320">
        <f t="shared" si="64"/>
        <v>0.40100000000000002</v>
      </c>
      <c r="AF161" s="320">
        <f t="shared" si="65"/>
        <v>0.32300000000000001</v>
      </c>
      <c r="AG161" s="320">
        <f t="shared" si="66"/>
        <v>0.29699999999999999</v>
      </c>
      <c r="AH161" s="320">
        <f t="shared" si="67"/>
        <v>0.29399999999999998</v>
      </c>
      <c r="AI161" s="320">
        <f t="shared" si="68"/>
        <v>0.317</v>
      </c>
      <c r="AJ161" s="321">
        <f t="shared" si="69"/>
        <v>0.38800000000000001</v>
      </c>
      <c r="AK161" s="290"/>
      <c r="AL161" s="322">
        <v>0.39300000000000002</v>
      </c>
      <c r="AM161" s="320">
        <v>0.35799999999999998</v>
      </c>
      <c r="AN161" s="320">
        <v>0.30099999999999999</v>
      </c>
      <c r="AO161" s="320">
        <v>0.28199999999999997</v>
      </c>
      <c r="AP161" s="320">
        <v>0.28799999999999998</v>
      </c>
      <c r="AQ161" s="320">
        <v>0.318</v>
      </c>
      <c r="AR161" s="320">
        <v>0.40600000000000003</v>
      </c>
      <c r="AS161" s="320">
        <v>0.68400000000000005</v>
      </c>
      <c r="AT161" s="320">
        <v>0.98399999999999999</v>
      </c>
      <c r="AU161" s="320">
        <f t="shared" si="70"/>
        <v>0.68400000000000005</v>
      </c>
      <c r="AV161" s="320">
        <f t="shared" si="71"/>
        <v>0.40600000000000003</v>
      </c>
      <c r="AW161" s="320">
        <f t="shared" si="72"/>
        <v>0.318</v>
      </c>
      <c r="AX161" s="320">
        <f t="shared" si="73"/>
        <v>0.28799999999999998</v>
      </c>
      <c r="AY161" s="320">
        <f t="shared" si="74"/>
        <v>0.28199999999999997</v>
      </c>
      <c r="AZ161" s="320">
        <f t="shared" si="75"/>
        <v>0.30099999999999999</v>
      </c>
      <c r="BA161" s="321">
        <f t="shared" si="76"/>
        <v>0.35799999999999998</v>
      </c>
      <c r="BB161" s="290"/>
      <c r="BC161" s="322">
        <v>0.502</v>
      </c>
      <c r="BD161" s="320">
        <v>0.40500000000000003</v>
      </c>
      <c r="BE161" s="320">
        <v>0.313</v>
      </c>
      <c r="BF161" s="320">
        <v>0.27800000000000002</v>
      </c>
      <c r="BG161" s="320">
        <v>0.27200000000000002</v>
      </c>
      <c r="BH161" s="320">
        <v>0.28699999999999998</v>
      </c>
      <c r="BI161" s="320">
        <v>0.33800000000000002</v>
      </c>
      <c r="BJ161" s="320">
        <v>0.47799999999999998</v>
      </c>
      <c r="BK161" s="320">
        <v>0.64400000000000002</v>
      </c>
      <c r="BL161" s="320">
        <f t="shared" si="77"/>
        <v>0.47799999999999998</v>
      </c>
      <c r="BM161" s="320">
        <f t="shared" si="78"/>
        <v>0.33800000000000002</v>
      </c>
      <c r="BN161" s="320">
        <f t="shared" si="79"/>
        <v>0.28699999999999998</v>
      </c>
      <c r="BO161" s="320">
        <f t="shared" si="80"/>
        <v>0.27200000000000002</v>
      </c>
      <c r="BP161" s="320">
        <f t="shared" si="81"/>
        <v>0.27800000000000002</v>
      </c>
      <c r="BQ161" s="320">
        <f t="shared" si="82"/>
        <v>0.313</v>
      </c>
      <c r="BR161" s="321">
        <f t="shared" si="83"/>
        <v>0.40500000000000003</v>
      </c>
      <c r="BS161" s="290"/>
    </row>
    <row r="162" spans="1:71" x14ac:dyDescent="0.25">
      <c r="A162" s="290"/>
      <c r="B162" s="692"/>
      <c r="C162" s="328">
        <v>1.7</v>
      </c>
      <c r="D162" s="322">
        <v>0.52500000000000002</v>
      </c>
      <c r="E162" s="320">
        <v>0.42199999999999999</v>
      </c>
      <c r="F162" s="320">
        <v>0.33</v>
      </c>
      <c r="G162" s="320">
        <v>0.29799999999999999</v>
      </c>
      <c r="H162" s="320">
        <v>0.29399999999999998</v>
      </c>
      <c r="I162" s="320">
        <v>0.313</v>
      </c>
      <c r="J162" s="320">
        <v>0.374</v>
      </c>
      <c r="K162" s="320">
        <v>0.55100000000000005</v>
      </c>
      <c r="L162" s="320">
        <v>0.79700000000000004</v>
      </c>
      <c r="M162" s="320">
        <f t="shared" si="84"/>
        <v>0.55100000000000005</v>
      </c>
      <c r="N162" s="320">
        <f t="shared" si="85"/>
        <v>0.374</v>
      </c>
      <c r="O162" s="320">
        <f t="shared" si="86"/>
        <v>0.313</v>
      </c>
      <c r="P162" s="320">
        <f t="shared" si="87"/>
        <v>0.29399999999999998</v>
      </c>
      <c r="Q162" s="320">
        <f t="shared" si="88"/>
        <v>0.29799999999999999</v>
      </c>
      <c r="R162" s="320">
        <f t="shared" si="89"/>
        <v>0.33</v>
      </c>
      <c r="S162" s="321">
        <f t="shared" si="90"/>
        <v>0.42199999999999999</v>
      </c>
      <c r="T162" s="290"/>
      <c r="U162" s="322">
        <v>0.44</v>
      </c>
      <c r="V162" s="320">
        <v>0.38800000000000001</v>
      </c>
      <c r="W162" s="320">
        <v>0.316</v>
      </c>
      <c r="X162" s="320">
        <v>0.29399999999999998</v>
      </c>
      <c r="Y162" s="320">
        <v>0.29599999999999999</v>
      </c>
      <c r="Z162" s="320">
        <v>0.32300000000000001</v>
      </c>
      <c r="AA162" s="320">
        <v>0.40100000000000002</v>
      </c>
      <c r="AB162" s="320">
        <v>0.64600000000000002</v>
      </c>
      <c r="AC162" s="320">
        <v>0.92100000000000004</v>
      </c>
      <c r="AD162" s="320">
        <f t="shared" si="63"/>
        <v>0.64600000000000002</v>
      </c>
      <c r="AE162" s="320">
        <f t="shared" si="64"/>
        <v>0.40100000000000002</v>
      </c>
      <c r="AF162" s="320">
        <f t="shared" si="65"/>
        <v>0.32300000000000001</v>
      </c>
      <c r="AG162" s="320">
        <f t="shared" si="66"/>
        <v>0.29599999999999999</v>
      </c>
      <c r="AH162" s="320">
        <f t="shared" si="67"/>
        <v>0.29399999999999998</v>
      </c>
      <c r="AI162" s="320">
        <f t="shared" si="68"/>
        <v>0.316</v>
      </c>
      <c r="AJ162" s="321">
        <f t="shared" si="69"/>
        <v>0.38800000000000001</v>
      </c>
      <c r="AK162" s="290"/>
      <c r="AL162" s="322">
        <v>0.39300000000000002</v>
      </c>
      <c r="AM162" s="320">
        <v>0.35799999999999998</v>
      </c>
      <c r="AN162" s="320">
        <v>0.3</v>
      </c>
      <c r="AO162" s="320">
        <v>0.28199999999999997</v>
      </c>
      <c r="AP162" s="320">
        <v>0.28699999999999998</v>
      </c>
      <c r="AQ162" s="320">
        <v>0.318</v>
      </c>
      <c r="AR162" s="320">
        <v>0.40600000000000003</v>
      </c>
      <c r="AS162" s="320">
        <v>0.68400000000000005</v>
      </c>
      <c r="AT162" s="320">
        <v>0.98399999999999999</v>
      </c>
      <c r="AU162" s="320">
        <f t="shared" si="70"/>
        <v>0.68400000000000005</v>
      </c>
      <c r="AV162" s="320">
        <f t="shared" si="71"/>
        <v>0.40600000000000003</v>
      </c>
      <c r="AW162" s="320">
        <f t="shared" si="72"/>
        <v>0.318</v>
      </c>
      <c r="AX162" s="320">
        <f t="shared" si="73"/>
        <v>0.28699999999999998</v>
      </c>
      <c r="AY162" s="320">
        <f t="shared" si="74"/>
        <v>0.28199999999999997</v>
      </c>
      <c r="AZ162" s="320">
        <f t="shared" si="75"/>
        <v>0.3</v>
      </c>
      <c r="BA162" s="321">
        <f t="shared" si="76"/>
        <v>0.35799999999999998</v>
      </c>
      <c r="BB162" s="290"/>
      <c r="BC162" s="322">
        <v>0.502</v>
      </c>
      <c r="BD162" s="320">
        <v>0.40500000000000003</v>
      </c>
      <c r="BE162" s="320">
        <v>0.313</v>
      </c>
      <c r="BF162" s="320">
        <v>0.27800000000000002</v>
      </c>
      <c r="BG162" s="320">
        <v>0.27200000000000002</v>
      </c>
      <c r="BH162" s="320">
        <v>0.28599999999999998</v>
      </c>
      <c r="BI162" s="320">
        <v>0.33800000000000002</v>
      </c>
      <c r="BJ162" s="320">
        <v>0.47799999999999998</v>
      </c>
      <c r="BK162" s="320">
        <v>0.64400000000000002</v>
      </c>
      <c r="BL162" s="320">
        <f t="shared" si="77"/>
        <v>0.47799999999999998</v>
      </c>
      <c r="BM162" s="320">
        <f t="shared" si="78"/>
        <v>0.33800000000000002</v>
      </c>
      <c r="BN162" s="320">
        <f t="shared" si="79"/>
        <v>0.28599999999999998</v>
      </c>
      <c r="BO162" s="320">
        <f t="shared" si="80"/>
        <v>0.27200000000000002</v>
      </c>
      <c r="BP162" s="320">
        <f t="shared" si="81"/>
        <v>0.27800000000000002</v>
      </c>
      <c r="BQ162" s="320">
        <f t="shared" si="82"/>
        <v>0.313</v>
      </c>
      <c r="BR162" s="321">
        <f t="shared" si="83"/>
        <v>0.40500000000000003</v>
      </c>
      <c r="BS162" s="290"/>
    </row>
    <row r="163" spans="1:71" x14ac:dyDescent="0.25">
      <c r="A163" s="290"/>
      <c r="B163" s="692"/>
      <c r="C163" s="328">
        <v>1.75</v>
      </c>
      <c r="D163" s="322">
        <v>0.52500000000000002</v>
      </c>
      <c r="E163" s="320">
        <v>0.42199999999999999</v>
      </c>
      <c r="F163" s="320">
        <v>0.32900000000000001</v>
      </c>
      <c r="G163" s="320">
        <v>0.29699999999999999</v>
      </c>
      <c r="H163" s="320">
        <v>0.29299999999999998</v>
      </c>
      <c r="I163" s="320">
        <v>0.312</v>
      </c>
      <c r="J163" s="320">
        <v>0.374</v>
      </c>
      <c r="K163" s="320">
        <v>0.55100000000000005</v>
      </c>
      <c r="L163" s="320">
        <v>0.79700000000000004</v>
      </c>
      <c r="M163" s="320">
        <f t="shared" si="84"/>
        <v>0.55100000000000005</v>
      </c>
      <c r="N163" s="320">
        <f t="shared" si="85"/>
        <v>0.374</v>
      </c>
      <c r="O163" s="320">
        <f t="shared" si="86"/>
        <v>0.312</v>
      </c>
      <c r="P163" s="320">
        <f t="shared" si="87"/>
        <v>0.29299999999999998</v>
      </c>
      <c r="Q163" s="320">
        <f t="shared" si="88"/>
        <v>0.29699999999999999</v>
      </c>
      <c r="R163" s="320">
        <f t="shared" si="89"/>
        <v>0.32900000000000001</v>
      </c>
      <c r="S163" s="321">
        <f t="shared" si="90"/>
        <v>0.42199999999999999</v>
      </c>
      <c r="T163" s="290"/>
      <c r="U163" s="322">
        <v>0.44</v>
      </c>
      <c r="V163" s="320">
        <v>0.38800000000000001</v>
      </c>
      <c r="W163" s="320">
        <v>0.316</v>
      </c>
      <c r="X163" s="320">
        <v>0.29299999999999998</v>
      </c>
      <c r="Y163" s="320">
        <v>0.29599999999999999</v>
      </c>
      <c r="Z163" s="320">
        <v>0.32300000000000001</v>
      </c>
      <c r="AA163" s="320">
        <v>0.40100000000000002</v>
      </c>
      <c r="AB163" s="320">
        <v>0.64600000000000002</v>
      </c>
      <c r="AC163" s="320">
        <v>0.92100000000000004</v>
      </c>
      <c r="AD163" s="320">
        <f t="shared" si="63"/>
        <v>0.64600000000000002</v>
      </c>
      <c r="AE163" s="320">
        <f t="shared" si="64"/>
        <v>0.40100000000000002</v>
      </c>
      <c r="AF163" s="320">
        <f t="shared" si="65"/>
        <v>0.32300000000000001</v>
      </c>
      <c r="AG163" s="320">
        <f t="shared" si="66"/>
        <v>0.29599999999999999</v>
      </c>
      <c r="AH163" s="320">
        <f t="shared" si="67"/>
        <v>0.29299999999999998</v>
      </c>
      <c r="AI163" s="320">
        <f t="shared" si="68"/>
        <v>0.316</v>
      </c>
      <c r="AJ163" s="321">
        <f t="shared" si="69"/>
        <v>0.38800000000000001</v>
      </c>
      <c r="AK163" s="290"/>
      <c r="AL163" s="322">
        <v>0.39300000000000002</v>
      </c>
      <c r="AM163" s="320">
        <v>0.35799999999999998</v>
      </c>
      <c r="AN163" s="320">
        <v>0.3</v>
      </c>
      <c r="AO163" s="320">
        <v>0.28100000000000003</v>
      </c>
      <c r="AP163" s="320">
        <v>0.28699999999999998</v>
      </c>
      <c r="AQ163" s="320">
        <v>0.318</v>
      </c>
      <c r="AR163" s="320">
        <v>0.40600000000000003</v>
      </c>
      <c r="AS163" s="320">
        <v>0.68400000000000005</v>
      </c>
      <c r="AT163" s="320">
        <v>0.98399999999999999</v>
      </c>
      <c r="AU163" s="320">
        <f t="shared" si="70"/>
        <v>0.68400000000000005</v>
      </c>
      <c r="AV163" s="320">
        <f t="shared" si="71"/>
        <v>0.40600000000000003</v>
      </c>
      <c r="AW163" s="320">
        <f t="shared" si="72"/>
        <v>0.318</v>
      </c>
      <c r="AX163" s="320">
        <f t="shared" si="73"/>
        <v>0.28699999999999998</v>
      </c>
      <c r="AY163" s="320">
        <f t="shared" si="74"/>
        <v>0.28100000000000003</v>
      </c>
      <c r="AZ163" s="320">
        <f t="shared" si="75"/>
        <v>0.3</v>
      </c>
      <c r="BA163" s="321">
        <f t="shared" si="76"/>
        <v>0.35799999999999998</v>
      </c>
      <c r="BB163" s="290"/>
      <c r="BC163" s="322">
        <v>0.502</v>
      </c>
      <c r="BD163" s="320">
        <v>0.40500000000000003</v>
      </c>
      <c r="BE163" s="320">
        <v>0.312</v>
      </c>
      <c r="BF163" s="320">
        <v>0.27800000000000002</v>
      </c>
      <c r="BG163" s="320">
        <v>0.27200000000000002</v>
      </c>
      <c r="BH163" s="320">
        <v>0.28599999999999998</v>
      </c>
      <c r="BI163" s="320">
        <v>0.33800000000000002</v>
      </c>
      <c r="BJ163" s="320">
        <v>0.47799999999999998</v>
      </c>
      <c r="BK163" s="320">
        <v>0.64400000000000002</v>
      </c>
      <c r="BL163" s="320">
        <f t="shared" si="77"/>
        <v>0.47799999999999998</v>
      </c>
      <c r="BM163" s="320">
        <f t="shared" si="78"/>
        <v>0.33800000000000002</v>
      </c>
      <c r="BN163" s="320">
        <f t="shared" si="79"/>
        <v>0.28599999999999998</v>
      </c>
      <c r="BO163" s="320">
        <f t="shared" si="80"/>
        <v>0.27200000000000002</v>
      </c>
      <c r="BP163" s="320">
        <f t="shared" si="81"/>
        <v>0.27800000000000002</v>
      </c>
      <c r="BQ163" s="320">
        <f t="shared" si="82"/>
        <v>0.312</v>
      </c>
      <c r="BR163" s="321">
        <f t="shared" si="83"/>
        <v>0.40500000000000003</v>
      </c>
      <c r="BS163" s="290"/>
    </row>
    <row r="164" spans="1:71" x14ac:dyDescent="0.25">
      <c r="A164" s="290"/>
      <c r="B164" s="692"/>
      <c r="C164" s="328">
        <v>1.8</v>
      </c>
      <c r="D164" s="322">
        <v>0.52500000000000002</v>
      </c>
      <c r="E164" s="320">
        <v>0.42199999999999999</v>
      </c>
      <c r="F164" s="320">
        <v>0.32900000000000001</v>
      </c>
      <c r="G164" s="320">
        <v>0.29699999999999999</v>
      </c>
      <c r="H164" s="320">
        <v>0.29299999999999998</v>
      </c>
      <c r="I164" s="320">
        <v>0.312</v>
      </c>
      <c r="J164" s="320">
        <v>0.374</v>
      </c>
      <c r="K164" s="320">
        <v>0.55100000000000005</v>
      </c>
      <c r="L164" s="320">
        <v>0.79700000000000004</v>
      </c>
      <c r="M164" s="320">
        <f t="shared" si="84"/>
        <v>0.55100000000000005</v>
      </c>
      <c r="N164" s="320">
        <f t="shared" si="85"/>
        <v>0.374</v>
      </c>
      <c r="O164" s="320">
        <f t="shared" si="86"/>
        <v>0.312</v>
      </c>
      <c r="P164" s="320">
        <f t="shared" si="87"/>
        <v>0.29299999999999998</v>
      </c>
      <c r="Q164" s="320">
        <f t="shared" si="88"/>
        <v>0.29699999999999999</v>
      </c>
      <c r="R164" s="320">
        <f t="shared" si="89"/>
        <v>0.32900000000000001</v>
      </c>
      <c r="S164" s="321">
        <f t="shared" si="90"/>
        <v>0.42199999999999999</v>
      </c>
      <c r="T164" s="290"/>
      <c r="U164" s="322">
        <v>0.44</v>
      </c>
      <c r="V164" s="320">
        <v>0.38800000000000001</v>
      </c>
      <c r="W164" s="320">
        <v>0.316</v>
      </c>
      <c r="X164" s="320">
        <v>0.29299999999999998</v>
      </c>
      <c r="Y164" s="320">
        <v>0.29599999999999999</v>
      </c>
      <c r="Z164" s="320">
        <v>0.32300000000000001</v>
      </c>
      <c r="AA164" s="320">
        <v>0.40100000000000002</v>
      </c>
      <c r="AB164" s="320">
        <v>0.64600000000000002</v>
      </c>
      <c r="AC164" s="320">
        <v>0.92100000000000004</v>
      </c>
      <c r="AD164" s="320">
        <f t="shared" si="63"/>
        <v>0.64600000000000002</v>
      </c>
      <c r="AE164" s="320">
        <f t="shared" si="64"/>
        <v>0.40100000000000002</v>
      </c>
      <c r="AF164" s="320">
        <f t="shared" si="65"/>
        <v>0.32300000000000001</v>
      </c>
      <c r="AG164" s="320">
        <f t="shared" si="66"/>
        <v>0.29599999999999999</v>
      </c>
      <c r="AH164" s="320">
        <f t="shared" si="67"/>
        <v>0.29299999999999998</v>
      </c>
      <c r="AI164" s="320">
        <f t="shared" si="68"/>
        <v>0.316</v>
      </c>
      <c r="AJ164" s="321">
        <f t="shared" si="69"/>
        <v>0.38800000000000001</v>
      </c>
      <c r="AK164" s="290"/>
      <c r="AL164" s="322">
        <v>0.39300000000000002</v>
      </c>
      <c r="AM164" s="320">
        <v>0.35799999999999998</v>
      </c>
      <c r="AN164" s="320">
        <v>0.3</v>
      </c>
      <c r="AO164" s="320">
        <v>0.28100000000000003</v>
      </c>
      <c r="AP164" s="320">
        <v>0.28699999999999998</v>
      </c>
      <c r="AQ164" s="320">
        <v>0.318</v>
      </c>
      <c r="AR164" s="320">
        <v>0.40600000000000003</v>
      </c>
      <c r="AS164" s="320">
        <v>0.68400000000000005</v>
      </c>
      <c r="AT164" s="320">
        <v>0.98399999999999999</v>
      </c>
      <c r="AU164" s="320">
        <f t="shared" si="70"/>
        <v>0.68400000000000005</v>
      </c>
      <c r="AV164" s="320">
        <f t="shared" si="71"/>
        <v>0.40600000000000003</v>
      </c>
      <c r="AW164" s="320">
        <f t="shared" si="72"/>
        <v>0.318</v>
      </c>
      <c r="AX164" s="320">
        <f t="shared" si="73"/>
        <v>0.28699999999999998</v>
      </c>
      <c r="AY164" s="320">
        <f t="shared" si="74"/>
        <v>0.28100000000000003</v>
      </c>
      <c r="AZ164" s="320">
        <f t="shared" si="75"/>
        <v>0.3</v>
      </c>
      <c r="BA164" s="321">
        <f t="shared" si="76"/>
        <v>0.35799999999999998</v>
      </c>
      <c r="BB164" s="290"/>
      <c r="BC164" s="322">
        <v>0.502</v>
      </c>
      <c r="BD164" s="320">
        <v>0.40500000000000003</v>
      </c>
      <c r="BE164" s="320">
        <v>0.312</v>
      </c>
      <c r="BF164" s="320">
        <v>0.27800000000000002</v>
      </c>
      <c r="BG164" s="320">
        <v>0.27200000000000002</v>
      </c>
      <c r="BH164" s="320">
        <v>0.28599999999999998</v>
      </c>
      <c r="BI164" s="320">
        <v>0.33800000000000002</v>
      </c>
      <c r="BJ164" s="320">
        <v>0.47799999999999998</v>
      </c>
      <c r="BK164" s="320">
        <v>0.64400000000000002</v>
      </c>
      <c r="BL164" s="320">
        <f t="shared" si="77"/>
        <v>0.47799999999999998</v>
      </c>
      <c r="BM164" s="320">
        <f t="shared" si="78"/>
        <v>0.33800000000000002</v>
      </c>
      <c r="BN164" s="320">
        <f t="shared" si="79"/>
        <v>0.28599999999999998</v>
      </c>
      <c r="BO164" s="320">
        <f t="shared" si="80"/>
        <v>0.27200000000000002</v>
      </c>
      <c r="BP164" s="320">
        <f t="shared" si="81"/>
        <v>0.27800000000000002</v>
      </c>
      <c r="BQ164" s="320">
        <f t="shared" si="82"/>
        <v>0.312</v>
      </c>
      <c r="BR164" s="321">
        <f t="shared" si="83"/>
        <v>0.40500000000000003</v>
      </c>
      <c r="BS164" s="290"/>
    </row>
    <row r="165" spans="1:71" x14ac:dyDescent="0.25">
      <c r="A165" s="290"/>
      <c r="B165" s="692"/>
      <c r="C165" s="328">
        <v>1.85</v>
      </c>
      <c r="D165" s="322">
        <v>0.52500000000000002</v>
      </c>
      <c r="E165" s="320">
        <v>0.42199999999999999</v>
      </c>
      <c r="F165" s="320">
        <v>0.32900000000000001</v>
      </c>
      <c r="G165" s="320">
        <v>0.29699999999999999</v>
      </c>
      <c r="H165" s="320">
        <v>0.29299999999999998</v>
      </c>
      <c r="I165" s="320">
        <v>0.312</v>
      </c>
      <c r="J165" s="320">
        <v>0.374</v>
      </c>
      <c r="K165" s="320">
        <v>0.55100000000000005</v>
      </c>
      <c r="L165" s="320">
        <v>0.79700000000000004</v>
      </c>
      <c r="M165" s="320">
        <f t="shared" si="84"/>
        <v>0.55100000000000005</v>
      </c>
      <c r="N165" s="320">
        <f t="shared" si="85"/>
        <v>0.374</v>
      </c>
      <c r="O165" s="320">
        <f t="shared" si="86"/>
        <v>0.312</v>
      </c>
      <c r="P165" s="320">
        <f t="shared" si="87"/>
        <v>0.29299999999999998</v>
      </c>
      <c r="Q165" s="320">
        <f t="shared" si="88"/>
        <v>0.29699999999999999</v>
      </c>
      <c r="R165" s="320">
        <f t="shared" si="89"/>
        <v>0.32900000000000001</v>
      </c>
      <c r="S165" s="321">
        <f t="shared" si="90"/>
        <v>0.42199999999999999</v>
      </c>
      <c r="T165" s="290"/>
      <c r="U165" s="322">
        <v>0.44</v>
      </c>
      <c r="V165" s="320">
        <v>0.38800000000000001</v>
      </c>
      <c r="W165" s="320">
        <v>0.316</v>
      </c>
      <c r="X165" s="320">
        <v>0.29299999999999998</v>
      </c>
      <c r="Y165" s="320">
        <v>0.29599999999999999</v>
      </c>
      <c r="Z165" s="320">
        <v>0.32300000000000001</v>
      </c>
      <c r="AA165" s="320">
        <v>0.40100000000000002</v>
      </c>
      <c r="AB165" s="320">
        <v>0.64600000000000002</v>
      </c>
      <c r="AC165" s="320">
        <v>0.92100000000000004</v>
      </c>
      <c r="AD165" s="320">
        <f t="shared" si="63"/>
        <v>0.64600000000000002</v>
      </c>
      <c r="AE165" s="320">
        <f t="shared" si="64"/>
        <v>0.40100000000000002</v>
      </c>
      <c r="AF165" s="320">
        <f t="shared" si="65"/>
        <v>0.32300000000000001</v>
      </c>
      <c r="AG165" s="320">
        <f t="shared" si="66"/>
        <v>0.29599999999999999</v>
      </c>
      <c r="AH165" s="320">
        <f t="shared" si="67"/>
        <v>0.29299999999999998</v>
      </c>
      <c r="AI165" s="320">
        <f t="shared" si="68"/>
        <v>0.316</v>
      </c>
      <c r="AJ165" s="321">
        <f t="shared" si="69"/>
        <v>0.38800000000000001</v>
      </c>
      <c r="AK165" s="290"/>
      <c r="AL165" s="322">
        <v>0.39300000000000002</v>
      </c>
      <c r="AM165" s="320">
        <v>0.35799999999999998</v>
      </c>
      <c r="AN165" s="320">
        <v>0.3</v>
      </c>
      <c r="AO165" s="320">
        <v>0.28100000000000003</v>
      </c>
      <c r="AP165" s="320">
        <v>0.28699999999999998</v>
      </c>
      <c r="AQ165" s="320">
        <v>0.318</v>
      </c>
      <c r="AR165" s="320">
        <v>0.40600000000000003</v>
      </c>
      <c r="AS165" s="320">
        <v>0.68400000000000005</v>
      </c>
      <c r="AT165" s="320">
        <v>0.98399999999999999</v>
      </c>
      <c r="AU165" s="320">
        <f t="shared" si="70"/>
        <v>0.68400000000000005</v>
      </c>
      <c r="AV165" s="320">
        <f t="shared" si="71"/>
        <v>0.40600000000000003</v>
      </c>
      <c r="AW165" s="320">
        <f t="shared" si="72"/>
        <v>0.318</v>
      </c>
      <c r="AX165" s="320">
        <f t="shared" si="73"/>
        <v>0.28699999999999998</v>
      </c>
      <c r="AY165" s="320">
        <f t="shared" si="74"/>
        <v>0.28100000000000003</v>
      </c>
      <c r="AZ165" s="320">
        <f t="shared" si="75"/>
        <v>0.3</v>
      </c>
      <c r="BA165" s="321">
        <f t="shared" si="76"/>
        <v>0.35799999999999998</v>
      </c>
      <c r="BB165" s="290"/>
      <c r="BC165" s="322">
        <v>0.502</v>
      </c>
      <c r="BD165" s="320">
        <v>0.40500000000000003</v>
      </c>
      <c r="BE165" s="320">
        <v>0.312</v>
      </c>
      <c r="BF165" s="320">
        <v>0.27800000000000002</v>
      </c>
      <c r="BG165" s="320">
        <v>0.27200000000000002</v>
      </c>
      <c r="BH165" s="320">
        <v>0.28599999999999998</v>
      </c>
      <c r="BI165" s="320">
        <v>0.33800000000000002</v>
      </c>
      <c r="BJ165" s="320">
        <v>0.47799999999999998</v>
      </c>
      <c r="BK165" s="320">
        <v>0.64400000000000002</v>
      </c>
      <c r="BL165" s="320">
        <f t="shared" si="77"/>
        <v>0.47799999999999998</v>
      </c>
      <c r="BM165" s="320">
        <f t="shared" si="78"/>
        <v>0.33800000000000002</v>
      </c>
      <c r="BN165" s="320">
        <f t="shared" si="79"/>
        <v>0.28599999999999998</v>
      </c>
      <c r="BO165" s="320">
        <f t="shared" si="80"/>
        <v>0.27200000000000002</v>
      </c>
      <c r="BP165" s="320">
        <f t="shared" si="81"/>
        <v>0.27800000000000002</v>
      </c>
      <c r="BQ165" s="320">
        <f t="shared" si="82"/>
        <v>0.312</v>
      </c>
      <c r="BR165" s="321">
        <f t="shared" si="83"/>
        <v>0.40500000000000003</v>
      </c>
      <c r="BS165" s="290"/>
    </row>
    <row r="166" spans="1:71" x14ac:dyDescent="0.25">
      <c r="A166" s="290"/>
      <c r="B166" s="692"/>
      <c r="C166" s="328">
        <v>1.9</v>
      </c>
      <c r="D166" s="322">
        <v>0.52500000000000002</v>
      </c>
      <c r="E166" s="320">
        <v>0.42199999999999999</v>
      </c>
      <c r="F166" s="320">
        <v>0.32900000000000001</v>
      </c>
      <c r="G166" s="320">
        <v>0.29699999999999999</v>
      </c>
      <c r="H166" s="320">
        <v>0.29299999999999998</v>
      </c>
      <c r="I166" s="320">
        <v>0.312</v>
      </c>
      <c r="J166" s="320">
        <v>0.374</v>
      </c>
      <c r="K166" s="320">
        <v>0.55100000000000005</v>
      </c>
      <c r="L166" s="320">
        <v>0.79700000000000004</v>
      </c>
      <c r="M166" s="320">
        <f t="shared" si="84"/>
        <v>0.55100000000000005</v>
      </c>
      <c r="N166" s="320">
        <f t="shared" si="85"/>
        <v>0.374</v>
      </c>
      <c r="O166" s="320">
        <f t="shared" si="86"/>
        <v>0.312</v>
      </c>
      <c r="P166" s="320">
        <f t="shared" si="87"/>
        <v>0.29299999999999998</v>
      </c>
      <c r="Q166" s="320">
        <f t="shared" si="88"/>
        <v>0.29699999999999999</v>
      </c>
      <c r="R166" s="320">
        <f t="shared" si="89"/>
        <v>0.32900000000000001</v>
      </c>
      <c r="S166" s="321">
        <f t="shared" si="90"/>
        <v>0.42199999999999999</v>
      </c>
      <c r="T166" s="290"/>
      <c r="U166" s="322">
        <v>0.44</v>
      </c>
      <c r="V166" s="320">
        <v>0.38800000000000001</v>
      </c>
      <c r="W166" s="320">
        <v>0.316</v>
      </c>
      <c r="X166" s="320">
        <v>0.29299999999999998</v>
      </c>
      <c r="Y166" s="320">
        <v>0.29599999999999999</v>
      </c>
      <c r="Z166" s="320">
        <v>0.32300000000000001</v>
      </c>
      <c r="AA166" s="320">
        <v>0.40100000000000002</v>
      </c>
      <c r="AB166" s="320">
        <v>0.64600000000000002</v>
      </c>
      <c r="AC166" s="320">
        <v>0.92100000000000004</v>
      </c>
      <c r="AD166" s="320">
        <f t="shared" si="63"/>
        <v>0.64600000000000002</v>
      </c>
      <c r="AE166" s="320">
        <f t="shared" si="64"/>
        <v>0.40100000000000002</v>
      </c>
      <c r="AF166" s="320">
        <f t="shared" si="65"/>
        <v>0.32300000000000001</v>
      </c>
      <c r="AG166" s="320">
        <f t="shared" si="66"/>
        <v>0.29599999999999999</v>
      </c>
      <c r="AH166" s="320">
        <f t="shared" si="67"/>
        <v>0.29299999999999998</v>
      </c>
      <c r="AI166" s="320">
        <f t="shared" si="68"/>
        <v>0.316</v>
      </c>
      <c r="AJ166" s="321">
        <f t="shared" si="69"/>
        <v>0.38800000000000001</v>
      </c>
      <c r="AK166" s="290"/>
      <c r="AL166" s="322">
        <v>0.39300000000000002</v>
      </c>
      <c r="AM166" s="320">
        <v>0.35799999999999998</v>
      </c>
      <c r="AN166" s="320">
        <v>0.3</v>
      </c>
      <c r="AO166" s="320">
        <v>0.28100000000000003</v>
      </c>
      <c r="AP166" s="320">
        <v>0.28699999999999998</v>
      </c>
      <c r="AQ166" s="320">
        <v>0.318</v>
      </c>
      <c r="AR166" s="320">
        <v>0.40600000000000003</v>
      </c>
      <c r="AS166" s="320">
        <v>0.68400000000000005</v>
      </c>
      <c r="AT166" s="320">
        <v>0.98399999999999999</v>
      </c>
      <c r="AU166" s="320">
        <f t="shared" si="70"/>
        <v>0.68400000000000005</v>
      </c>
      <c r="AV166" s="320">
        <f t="shared" si="71"/>
        <v>0.40600000000000003</v>
      </c>
      <c r="AW166" s="320">
        <f t="shared" si="72"/>
        <v>0.318</v>
      </c>
      <c r="AX166" s="320">
        <f t="shared" si="73"/>
        <v>0.28699999999999998</v>
      </c>
      <c r="AY166" s="320">
        <f t="shared" si="74"/>
        <v>0.28100000000000003</v>
      </c>
      <c r="AZ166" s="320">
        <f t="shared" si="75"/>
        <v>0.3</v>
      </c>
      <c r="BA166" s="321">
        <f t="shared" si="76"/>
        <v>0.35799999999999998</v>
      </c>
      <c r="BB166" s="290"/>
      <c r="BC166" s="322">
        <v>0.502</v>
      </c>
      <c r="BD166" s="320">
        <v>0.40500000000000003</v>
      </c>
      <c r="BE166" s="320">
        <v>0.312</v>
      </c>
      <c r="BF166" s="320">
        <v>0.27800000000000002</v>
      </c>
      <c r="BG166" s="320">
        <v>0.27200000000000002</v>
      </c>
      <c r="BH166" s="320">
        <v>0.28599999999999998</v>
      </c>
      <c r="BI166" s="320">
        <v>0.33800000000000002</v>
      </c>
      <c r="BJ166" s="320">
        <v>0.47799999999999998</v>
      </c>
      <c r="BK166" s="320">
        <v>0.64400000000000002</v>
      </c>
      <c r="BL166" s="320">
        <f t="shared" si="77"/>
        <v>0.47799999999999998</v>
      </c>
      <c r="BM166" s="320">
        <f t="shared" si="78"/>
        <v>0.33800000000000002</v>
      </c>
      <c r="BN166" s="320">
        <f t="shared" si="79"/>
        <v>0.28599999999999998</v>
      </c>
      <c r="BO166" s="320">
        <f t="shared" si="80"/>
        <v>0.27200000000000002</v>
      </c>
      <c r="BP166" s="320">
        <f t="shared" si="81"/>
        <v>0.27800000000000002</v>
      </c>
      <c r="BQ166" s="320">
        <f t="shared" si="82"/>
        <v>0.312</v>
      </c>
      <c r="BR166" s="321">
        <f t="shared" si="83"/>
        <v>0.40500000000000003</v>
      </c>
      <c r="BS166" s="290"/>
    </row>
    <row r="167" spans="1:71" x14ac:dyDescent="0.25">
      <c r="A167" s="290"/>
      <c r="B167" s="692"/>
      <c r="C167" s="328">
        <v>1.95</v>
      </c>
      <c r="D167" s="322">
        <v>0.52500000000000002</v>
      </c>
      <c r="E167" s="320">
        <v>0.42199999999999999</v>
      </c>
      <c r="F167" s="320">
        <v>0.32900000000000001</v>
      </c>
      <c r="G167" s="320">
        <v>0.29699999999999999</v>
      </c>
      <c r="H167" s="320">
        <v>0.29299999999999998</v>
      </c>
      <c r="I167" s="320">
        <v>0.312</v>
      </c>
      <c r="J167" s="320">
        <v>0.374</v>
      </c>
      <c r="K167" s="320">
        <v>0.55100000000000005</v>
      </c>
      <c r="L167" s="320">
        <v>0.79700000000000004</v>
      </c>
      <c r="M167" s="320">
        <f t="shared" si="84"/>
        <v>0.55100000000000005</v>
      </c>
      <c r="N167" s="320">
        <f t="shared" si="85"/>
        <v>0.374</v>
      </c>
      <c r="O167" s="320">
        <f t="shared" si="86"/>
        <v>0.312</v>
      </c>
      <c r="P167" s="320">
        <f t="shared" si="87"/>
        <v>0.29299999999999998</v>
      </c>
      <c r="Q167" s="320">
        <f t="shared" si="88"/>
        <v>0.29699999999999999</v>
      </c>
      <c r="R167" s="320">
        <f t="shared" si="89"/>
        <v>0.32900000000000001</v>
      </c>
      <c r="S167" s="321">
        <f t="shared" si="90"/>
        <v>0.42199999999999999</v>
      </c>
      <c r="T167" s="290"/>
      <c r="U167" s="322">
        <v>0.44</v>
      </c>
      <c r="V167" s="320">
        <v>0.38800000000000001</v>
      </c>
      <c r="W167" s="320">
        <v>0.316</v>
      </c>
      <c r="X167" s="320">
        <v>0.29299999999999998</v>
      </c>
      <c r="Y167" s="320">
        <v>0.29599999999999999</v>
      </c>
      <c r="Z167" s="320">
        <v>0.32300000000000001</v>
      </c>
      <c r="AA167" s="320">
        <v>0.40100000000000002</v>
      </c>
      <c r="AB167" s="320">
        <v>0.64600000000000002</v>
      </c>
      <c r="AC167" s="320">
        <v>0.92100000000000004</v>
      </c>
      <c r="AD167" s="320">
        <f t="shared" si="63"/>
        <v>0.64600000000000002</v>
      </c>
      <c r="AE167" s="320">
        <f t="shared" si="64"/>
        <v>0.40100000000000002</v>
      </c>
      <c r="AF167" s="320">
        <f t="shared" si="65"/>
        <v>0.32300000000000001</v>
      </c>
      <c r="AG167" s="320">
        <f t="shared" si="66"/>
        <v>0.29599999999999999</v>
      </c>
      <c r="AH167" s="320">
        <f t="shared" si="67"/>
        <v>0.29299999999999998</v>
      </c>
      <c r="AI167" s="320">
        <f t="shared" si="68"/>
        <v>0.316</v>
      </c>
      <c r="AJ167" s="321">
        <f t="shared" si="69"/>
        <v>0.38800000000000001</v>
      </c>
      <c r="AK167" s="290"/>
      <c r="AL167" s="322">
        <v>0.39300000000000002</v>
      </c>
      <c r="AM167" s="320">
        <v>0.35799999999999998</v>
      </c>
      <c r="AN167" s="320">
        <v>0.3</v>
      </c>
      <c r="AO167" s="320">
        <v>0.28100000000000003</v>
      </c>
      <c r="AP167" s="320">
        <v>0.28699999999999998</v>
      </c>
      <c r="AQ167" s="320">
        <v>0.318</v>
      </c>
      <c r="AR167" s="320">
        <v>0.40600000000000003</v>
      </c>
      <c r="AS167" s="320">
        <v>0.68400000000000005</v>
      </c>
      <c r="AT167" s="320">
        <v>0.98399999999999999</v>
      </c>
      <c r="AU167" s="320">
        <f t="shared" si="70"/>
        <v>0.68400000000000005</v>
      </c>
      <c r="AV167" s="320">
        <f t="shared" si="71"/>
        <v>0.40600000000000003</v>
      </c>
      <c r="AW167" s="320">
        <f t="shared" si="72"/>
        <v>0.318</v>
      </c>
      <c r="AX167" s="320">
        <f t="shared" si="73"/>
        <v>0.28699999999999998</v>
      </c>
      <c r="AY167" s="320">
        <f t="shared" si="74"/>
        <v>0.28100000000000003</v>
      </c>
      <c r="AZ167" s="320">
        <f t="shared" si="75"/>
        <v>0.3</v>
      </c>
      <c r="BA167" s="321">
        <f t="shared" si="76"/>
        <v>0.35799999999999998</v>
      </c>
      <c r="BB167" s="290"/>
      <c r="BC167" s="322">
        <v>0.502</v>
      </c>
      <c r="BD167" s="320">
        <v>0.40500000000000003</v>
      </c>
      <c r="BE167" s="320">
        <v>0.312</v>
      </c>
      <c r="BF167" s="320">
        <v>0.27800000000000002</v>
      </c>
      <c r="BG167" s="320">
        <v>0.27200000000000002</v>
      </c>
      <c r="BH167" s="320">
        <v>0.28599999999999998</v>
      </c>
      <c r="BI167" s="320">
        <v>0.33800000000000002</v>
      </c>
      <c r="BJ167" s="320">
        <v>0.47799999999999998</v>
      </c>
      <c r="BK167" s="320">
        <v>0.64400000000000002</v>
      </c>
      <c r="BL167" s="320">
        <f t="shared" si="77"/>
        <v>0.47799999999999998</v>
      </c>
      <c r="BM167" s="320">
        <f t="shared" si="78"/>
        <v>0.33800000000000002</v>
      </c>
      <c r="BN167" s="320">
        <f t="shared" si="79"/>
        <v>0.28599999999999998</v>
      </c>
      <c r="BO167" s="320">
        <f t="shared" si="80"/>
        <v>0.27200000000000002</v>
      </c>
      <c r="BP167" s="320">
        <f t="shared" si="81"/>
        <v>0.27800000000000002</v>
      </c>
      <c r="BQ167" s="320">
        <f t="shared" si="82"/>
        <v>0.312</v>
      </c>
      <c r="BR167" s="321">
        <f t="shared" si="83"/>
        <v>0.40500000000000003</v>
      </c>
      <c r="BS167" s="290"/>
    </row>
    <row r="168" spans="1:71" x14ac:dyDescent="0.25">
      <c r="A168" s="290"/>
      <c r="B168" s="692"/>
      <c r="C168" s="328">
        <v>2</v>
      </c>
      <c r="D168" s="322">
        <v>0.52500000000000002</v>
      </c>
      <c r="E168" s="320">
        <v>0.42199999999999999</v>
      </c>
      <c r="F168" s="320">
        <v>0.32900000000000001</v>
      </c>
      <c r="G168" s="320">
        <v>0.29699999999999999</v>
      </c>
      <c r="H168" s="320">
        <v>0.29299999999999998</v>
      </c>
      <c r="I168" s="320">
        <v>0.312</v>
      </c>
      <c r="J168" s="320">
        <v>0.374</v>
      </c>
      <c r="K168" s="320">
        <v>0.55100000000000005</v>
      </c>
      <c r="L168" s="320">
        <v>0.79700000000000004</v>
      </c>
      <c r="M168" s="320">
        <f t="shared" si="84"/>
        <v>0.55100000000000005</v>
      </c>
      <c r="N168" s="320">
        <f t="shared" si="85"/>
        <v>0.374</v>
      </c>
      <c r="O168" s="320">
        <f t="shared" si="86"/>
        <v>0.312</v>
      </c>
      <c r="P168" s="320">
        <f t="shared" si="87"/>
        <v>0.29299999999999998</v>
      </c>
      <c r="Q168" s="320">
        <f t="shared" si="88"/>
        <v>0.29699999999999999</v>
      </c>
      <c r="R168" s="320">
        <f t="shared" si="89"/>
        <v>0.32900000000000001</v>
      </c>
      <c r="S168" s="321">
        <f t="shared" si="90"/>
        <v>0.42199999999999999</v>
      </c>
      <c r="T168" s="290"/>
      <c r="U168" s="322">
        <v>0.44</v>
      </c>
      <c r="V168" s="320">
        <v>0.38800000000000001</v>
      </c>
      <c r="W168" s="320">
        <v>0.316</v>
      </c>
      <c r="X168" s="320">
        <v>0.29299999999999998</v>
      </c>
      <c r="Y168" s="320">
        <v>0.29599999999999999</v>
      </c>
      <c r="Z168" s="320">
        <v>0.32300000000000001</v>
      </c>
      <c r="AA168" s="320">
        <v>0.40100000000000002</v>
      </c>
      <c r="AB168" s="320">
        <v>0.64600000000000002</v>
      </c>
      <c r="AC168" s="320">
        <v>0.92100000000000004</v>
      </c>
      <c r="AD168" s="320">
        <f t="shared" si="63"/>
        <v>0.64600000000000002</v>
      </c>
      <c r="AE168" s="320">
        <f t="shared" si="64"/>
        <v>0.40100000000000002</v>
      </c>
      <c r="AF168" s="320">
        <f t="shared" si="65"/>
        <v>0.32300000000000001</v>
      </c>
      <c r="AG168" s="320">
        <f t="shared" si="66"/>
        <v>0.29599999999999999</v>
      </c>
      <c r="AH168" s="320">
        <f t="shared" si="67"/>
        <v>0.29299999999999998</v>
      </c>
      <c r="AI168" s="320">
        <f t="shared" si="68"/>
        <v>0.316</v>
      </c>
      <c r="AJ168" s="321">
        <f t="shared" si="69"/>
        <v>0.38800000000000001</v>
      </c>
      <c r="AK168" s="290"/>
      <c r="AL168" s="322">
        <v>0.39300000000000002</v>
      </c>
      <c r="AM168" s="320">
        <v>0.35799999999999998</v>
      </c>
      <c r="AN168" s="320">
        <v>0.3</v>
      </c>
      <c r="AO168" s="320">
        <v>0.28100000000000003</v>
      </c>
      <c r="AP168" s="320">
        <v>0.28699999999999998</v>
      </c>
      <c r="AQ168" s="320">
        <v>0.318</v>
      </c>
      <c r="AR168" s="320">
        <v>0.40600000000000003</v>
      </c>
      <c r="AS168" s="320">
        <v>0.68400000000000005</v>
      </c>
      <c r="AT168" s="320">
        <v>0.98399999999999999</v>
      </c>
      <c r="AU168" s="320">
        <f t="shared" si="70"/>
        <v>0.68400000000000005</v>
      </c>
      <c r="AV168" s="320">
        <f t="shared" si="71"/>
        <v>0.40600000000000003</v>
      </c>
      <c r="AW168" s="320">
        <f t="shared" si="72"/>
        <v>0.318</v>
      </c>
      <c r="AX168" s="320">
        <f t="shared" si="73"/>
        <v>0.28699999999999998</v>
      </c>
      <c r="AY168" s="320">
        <f t="shared" si="74"/>
        <v>0.28100000000000003</v>
      </c>
      <c r="AZ168" s="320">
        <f t="shared" si="75"/>
        <v>0.3</v>
      </c>
      <c r="BA168" s="321">
        <f t="shared" si="76"/>
        <v>0.35799999999999998</v>
      </c>
      <c r="BB168" s="290"/>
      <c r="BC168" s="322">
        <v>0.502</v>
      </c>
      <c r="BD168" s="320">
        <v>0.40500000000000003</v>
      </c>
      <c r="BE168" s="320">
        <v>0.312</v>
      </c>
      <c r="BF168" s="320">
        <v>0.27800000000000002</v>
      </c>
      <c r="BG168" s="320">
        <v>0.27200000000000002</v>
      </c>
      <c r="BH168" s="320">
        <v>0.28599999999999998</v>
      </c>
      <c r="BI168" s="320">
        <v>0.33800000000000002</v>
      </c>
      <c r="BJ168" s="320">
        <v>0.47799999999999998</v>
      </c>
      <c r="BK168" s="320">
        <v>0.64400000000000002</v>
      </c>
      <c r="BL168" s="320">
        <f t="shared" si="77"/>
        <v>0.47799999999999998</v>
      </c>
      <c r="BM168" s="320">
        <f t="shared" si="78"/>
        <v>0.33800000000000002</v>
      </c>
      <c r="BN168" s="320">
        <f t="shared" si="79"/>
        <v>0.28599999999999998</v>
      </c>
      <c r="BO168" s="320">
        <f t="shared" si="80"/>
        <v>0.27200000000000002</v>
      </c>
      <c r="BP168" s="320">
        <f t="shared" si="81"/>
        <v>0.27800000000000002</v>
      </c>
      <c r="BQ168" s="320">
        <f t="shared" si="82"/>
        <v>0.312</v>
      </c>
      <c r="BR168" s="321">
        <f t="shared" si="83"/>
        <v>0.40500000000000003</v>
      </c>
      <c r="BS168" s="290"/>
    </row>
    <row r="169" spans="1:71" x14ac:dyDescent="0.25">
      <c r="A169" s="290"/>
      <c r="B169" s="692"/>
      <c r="C169" s="328">
        <v>2.0499999999999998</v>
      </c>
      <c r="D169" s="322">
        <v>0.52500000000000002</v>
      </c>
      <c r="E169" s="320">
        <v>0.42199999999999999</v>
      </c>
      <c r="F169" s="320">
        <v>0.32900000000000001</v>
      </c>
      <c r="G169" s="320">
        <v>0.29699999999999999</v>
      </c>
      <c r="H169" s="320">
        <v>0.29299999999999998</v>
      </c>
      <c r="I169" s="320">
        <v>0.312</v>
      </c>
      <c r="J169" s="320">
        <v>0.374</v>
      </c>
      <c r="K169" s="320">
        <v>0.55100000000000005</v>
      </c>
      <c r="L169" s="320">
        <v>0.79700000000000004</v>
      </c>
      <c r="M169" s="320">
        <f t="shared" si="84"/>
        <v>0.55100000000000005</v>
      </c>
      <c r="N169" s="320">
        <f t="shared" si="85"/>
        <v>0.374</v>
      </c>
      <c r="O169" s="320">
        <f t="shared" si="86"/>
        <v>0.312</v>
      </c>
      <c r="P169" s="320">
        <f t="shared" si="87"/>
        <v>0.29299999999999998</v>
      </c>
      <c r="Q169" s="320">
        <f t="shared" si="88"/>
        <v>0.29699999999999999</v>
      </c>
      <c r="R169" s="320">
        <f t="shared" si="89"/>
        <v>0.32900000000000001</v>
      </c>
      <c r="S169" s="321">
        <f t="shared" si="90"/>
        <v>0.42199999999999999</v>
      </c>
      <c r="T169" s="290"/>
      <c r="U169" s="322">
        <v>0.44</v>
      </c>
      <c r="V169" s="320">
        <v>0.38800000000000001</v>
      </c>
      <c r="W169" s="320">
        <v>0.316</v>
      </c>
      <c r="X169" s="320">
        <v>0.29299999999999998</v>
      </c>
      <c r="Y169" s="320">
        <v>0.29599999999999999</v>
      </c>
      <c r="Z169" s="320">
        <v>0.32300000000000001</v>
      </c>
      <c r="AA169" s="320">
        <v>0.40100000000000002</v>
      </c>
      <c r="AB169" s="320">
        <v>0.64600000000000002</v>
      </c>
      <c r="AC169" s="320">
        <v>0.92100000000000004</v>
      </c>
      <c r="AD169" s="320">
        <f t="shared" si="63"/>
        <v>0.64600000000000002</v>
      </c>
      <c r="AE169" s="320">
        <f t="shared" si="64"/>
        <v>0.40100000000000002</v>
      </c>
      <c r="AF169" s="320">
        <f t="shared" si="65"/>
        <v>0.32300000000000001</v>
      </c>
      <c r="AG169" s="320">
        <f t="shared" si="66"/>
        <v>0.29599999999999999</v>
      </c>
      <c r="AH169" s="320">
        <f t="shared" si="67"/>
        <v>0.29299999999999998</v>
      </c>
      <c r="AI169" s="320">
        <f t="shared" si="68"/>
        <v>0.316</v>
      </c>
      <c r="AJ169" s="321">
        <f t="shared" si="69"/>
        <v>0.38800000000000001</v>
      </c>
      <c r="AK169" s="290"/>
      <c r="AL169" s="322">
        <v>0.39300000000000002</v>
      </c>
      <c r="AM169" s="320">
        <v>0.35799999999999998</v>
      </c>
      <c r="AN169" s="320">
        <v>0.3</v>
      </c>
      <c r="AO169" s="320">
        <v>0.28100000000000003</v>
      </c>
      <c r="AP169" s="320">
        <v>0.28699999999999998</v>
      </c>
      <c r="AQ169" s="320">
        <v>0.318</v>
      </c>
      <c r="AR169" s="320">
        <v>0.40600000000000003</v>
      </c>
      <c r="AS169" s="320">
        <v>0.68400000000000005</v>
      </c>
      <c r="AT169" s="320">
        <v>0.98399999999999999</v>
      </c>
      <c r="AU169" s="320">
        <f t="shared" si="70"/>
        <v>0.68400000000000005</v>
      </c>
      <c r="AV169" s="320">
        <f t="shared" si="71"/>
        <v>0.40600000000000003</v>
      </c>
      <c r="AW169" s="320">
        <f t="shared" si="72"/>
        <v>0.318</v>
      </c>
      <c r="AX169" s="320">
        <f t="shared" si="73"/>
        <v>0.28699999999999998</v>
      </c>
      <c r="AY169" s="320">
        <f t="shared" si="74"/>
        <v>0.28100000000000003</v>
      </c>
      <c r="AZ169" s="320">
        <f t="shared" si="75"/>
        <v>0.3</v>
      </c>
      <c r="BA169" s="321">
        <f t="shared" si="76"/>
        <v>0.35799999999999998</v>
      </c>
      <c r="BB169" s="290"/>
      <c r="BC169" s="322">
        <v>0.502</v>
      </c>
      <c r="BD169" s="320">
        <v>0.40500000000000003</v>
      </c>
      <c r="BE169" s="320">
        <v>0.312</v>
      </c>
      <c r="BF169" s="320">
        <v>0.27800000000000002</v>
      </c>
      <c r="BG169" s="320">
        <v>0.27200000000000002</v>
      </c>
      <c r="BH169" s="320">
        <v>0.28599999999999998</v>
      </c>
      <c r="BI169" s="320">
        <v>0.33800000000000002</v>
      </c>
      <c r="BJ169" s="320">
        <v>0.47799999999999998</v>
      </c>
      <c r="BK169" s="320">
        <v>0.64400000000000002</v>
      </c>
      <c r="BL169" s="320">
        <f t="shared" si="77"/>
        <v>0.47799999999999998</v>
      </c>
      <c r="BM169" s="320">
        <f t="shared" si="78"/>
        <v>0.33800000000000002</v>
      </c>
      <c r="BN169" s="320">
        <f t="shared" si="79"/>
        <v>0.28599999999999998</v>
      </c>
      <c r="BO169" s="320">
        <f t="shared" si="80"/>
        <v>0.27200000000000002</v>
      </c>
      <c r="BP169" s="320">
        <f t="shared" si="81"/>
        <v>0.27800000000000002</v>
      </c>
      <c r="BQ169" s="320">
        <f t="shared" si="82"/>
        <v>0.312</v>
      </c>
      <c r="BR169" s="321">
        <f t="shared" si="83"/>
        <v>0.40500000000000003</v>
      </c>
      <c r="BS169" s="290"/>
    </row>
    <row r="170" spans="1:71" x14ac:dyDescent="0.25">
      <c r="A170" s="290"/>
      <c r="B170" s="692"/>
      <c r="C170" s="328">
        <v>2.1</v>
      </c>
      <c r="D170" s="322">
        <v>0.52500000000000002</v>
      </c>
      <c r="E170" s="320">
        <v>0.42199999999999999</v>
      </c>
      <c r="F170" s="320">
        <v>0.32900000000000001</v>
      </c>
      <c r="G170" s="320">
        <v>0.29699999999999999</v>
      </c>
      <c r="H170" s="320">
        <v>0.29299999999999998</v>
      </c>
      <c r="I170" s="320">
        <v>0.312</v>
      </c>
      <c r="J170" s="320">
        <v>0.374</v>
      </c>
      <c r="K170" s="320">
        <v>0.55100000000000005</v>
      </c>
      <c r="L170" s="320">
        <v>0.79700000000000004</v>
      </c>
      <c r="M170" s="320">
        <f t="shared" si="84"/>
        <v>0.55100000000000005</v>
      </c>
      <c r="N170" s="320">
        <f t="shared" si="85"/>
        <v>0.374</v>
      </c>
      <c r="O170" s="320">
        <f t="shared" si="86"/>
        <v>0.312</v>
      </c>
      <c r="P170" s="320">
        <f t="shared" si="87"/>
        <v>0.29299999999999998</v>
      </c>
      <c r="Q170" s="320">
        <f t="shared" si="88"/>
        <v>0.29699999999999999</v>
      </c>
      <c r="R170" s="320">
        <f t="shared" si="89"/>
        <v>0.32900000000000001</v>
      </c>
      <c r="S170" s="321">
        <f t="shared" si="90"/>
        <v>0.42199999999999999</v>
      </c>
      <c r="T170" s="290"/>
      <c r="U170" s="322">
        <v>0.44</v>
      </c>
      <c r="V170" s="320">
        <v>0.38800000000000001</v>
      </c>
      <c r="W170" s="320">
        <v>0.316</v>
      </c>
      <c r="X170" s="320">
        <v>0.29299999999999998</v>
      </c>
      <c r="Y170" s="320">
        <v>0.29599999999999999</v>
      </c>
      <c r="Z170" s="320">
        <v>0.32300000000000001</v>
      </c>
      <c r="AA170" s="320">
        <v>0.40100000000000002</v>
      </c>
      <c r="AB170" s="320">
        <v>0.64600000000000002</v>
      </c>
      <c r="AC170" s="320">
        <v>0.92100000000000004</v>
      </c>
      <c r="AD170" s="320">
        <f t="shared" si="63"/>
        <v>0.64600000000000002</v>
      </c>
      <c r="AE170" s="320">
        <f t="shared" si="64"/>
        <v>0.40100000000000002</v>
      </c>
      <c r="AF170" s="320">
        <f t="shared" si="65"/>
        <v>0.32300000000000001</v>
      </c>
      <c r="AG170" s="320">
        <f t="shared" si="66"/>
        <v>0.29599999999999999</v>
      </c>
      <c r="AH170" s="320">
        <f t="shared" si="67"/>
        <v>0.29299999999999998</v>
      </c>
      <c r="AI170" s="320">
        <f t="shared" si="68"/>
        <v>0.316</v>
      </c>
      <c r="AJ170" s="321">
        <f t="shared" si="69"/>
        <v>0.38800000000000001</v>
      </c>
      <c r="AK170" s="290"/>
      <c r="AL170" s="322">
        <v>0.39300000000000002</v>
      </c>
      <c r="AM170" s="320">
        <v>0.35799999999999998</v>
      </c>
      <c r="AN170" s="320">
        <v>0.3</v>
      </c>
      <c r="AO170" s="320">
        <v>0.28100000000000003</v>
      </c>
      <c r="AP170" s="320">
        <v>0.28699999999999998</v>
      </c>
      <c r="AQ170" s="320">
        <v>0.318</v>
      </c>
      <c r="AR170" s="320">
        <v>0.40600000000000003</v>
      </c>
      <c r="AS170" s="320">
        <v>0.68400000000000005</v>
      </c>
      <c r="AT170" s="320">
        <v>0.98399999999999999</v>
      </c>
      <c r="AU170" s="320">
        <f t="shared" si="70"/>
        <v>0.68400000000000005</v>
      </c>
      <c r="AV170" s="320">
        <f t="shared" si="71"/>
        <v>0.40600000000000003</v>
      </c>
      <c r="AW170" s="320">
        <f t="shared" si="72"/>
        <v>0.318</v>
      </c>
      <c r="AX170" s="320">
        <f t="shared" si="73"/>
        <v>0.28699999999999998</v>
      </c>
      <c r="AY170" s="320">
        <f t="shared" si="74"/>
        <v>0.28100000000000003</v>
      </c>
      <c r="AZ170" s="320">
        <f t="shared" si="75"/>
        <v>0.3</v>
      </c>
      <c r="BA170" s="321">
        <f t="shared" si="76"/>
        <v>0.35799999999999998</v>
      </c>
      <c r="BB170" s="290"/>
      <c r="BC170" s="322">
        <v>0.502</v>
      </c>
      <c r="BD170" s="320">
        <v>0.40500000000000003</v>
      </c>
      <c r="BE170" s="320">
        <v>0.312</v>
      </c>
      <c r="BF170" s="320">
        <v>0.27800000000000002</v>
      </c>
      <c r="BG170" s="320">
        <v>0.27200000000000002</v>
      </c>
      <c r="BH170" s="320">
        <v>0.28599999999999998</v>
      </c>
      <c r="BI170" s="320">
        <v>0.33800000000000002</v>
      </c>
      <c r="BJ170" s="320">
        <v>0.47799999999999998</v>
      </c>
      <c r="BK170" s="320">
        <v>0.64400000000000002</v>
      </c>
      <c r="BL170" s="320">
        <f t="shared" si="77"/>
        <v>0.47799999999999998</v>
      </c>
      <c r="BM170" s="320">
        <f t="shared" si="78"/>
        <v>0.33800000000000002</v>
      </c>
      <c r="BN170" s="320">
        <f t="shared" si="79"/>
        <v>0.28599999999999998</v>
      </c>
      <c r="BO170" s="320">
        <f t="shared" si="80"/>
        <v>0.27200000000000002</v>
      </c>
      <c r="BP170" s="320">
        <f t="shared" si="81"/>
        <v>0.27800000000000002</v>
      </c>
      <c r="BQ170" s="320">
        <f t="shared" si="82"/>
        <v>0.312</v>
      </c>
      <c r="BR170" s="321">
        <f t="shared" si="83"/>
        <v>0.40500000000000003</v>
      </c>
      <c r="BS170" s="290"/>
    </row>
    <row r="171" spans="1:71" x14ac:dyDescent="0.25">
      <c r="A171" s="290"/>
      <c r="B171" s="692"/>
      <c r="C171" s="328">
        <v>2.15</v>
      </c>
      <c r="D171" s="322">
        <v>0.52500000000000002</v>
      </c>
      <c r="E171" s="320">
        <v>0.42199999999999999</v>
      </c>
      <c r="F171" s="320">
        <v>0.32900000000000001</v>
      </c>
      <c r="G171" s="320">
        <v>0.29699999999999999</v>
      </c>
      <c r="H171" s="320">
        <v>0.29299999999999998</v>
      </c>
      <c r="I171" s="320">
        <v>0.312</v>
      </c>
      <c r="J171" s="320">
        <v>0.374</v>
      </c>
      <c r="K171" s="320">
        <v>0.55100000000000005</v>
      </c>
      <c r="L171" s="320">
        <v>0.79700000000000004</v>
      </c>
      <c r="M171" s="320">
        <f t="shared" si="84"/>
        <v>0.55100000000000005</v>
      </c>
      <c r="N171" s="320">
        <f t="shared" si="85"/>
        <v>0.374</v>
      </c>
      <c r="O171" s="320">
        <f t="shared" si="86"/>
        <v>0.312</v>
      </c>
      <c r="P171" s="320">
        <f t="shared" si="87"/>
        <v>0.29299999999999998</v>
      </c>
      <c r="Q171" s="320">
        <f t="shared" si="88"/>
        <v>0.29699999999999999</v>
      </c>
      <c r="R171" s="320">
        <f t="shared" si="89"/>
        <v>0.32900000000000001</v>
      </c>
      <c r="S171" s="321">
        <f t="shared" si="90"/>
        <v>0.42199999999999999</v>
      </c>
      <c r="T171" s="290"/>
      <c r="U171" s="322">
        <v>0.44</v>
      </c>
      <c r="V171" s="320">
        <v>0.38800000000000001</v>
      </c>
      <c r="W171" s="320">
        <v>0.316</v>
      </c>
      <c r="X171" s="320">
        <v>0.29299999999999998</v>
      </c>
      <c r="Y171" s="320">
        <v>0.29599999999999999</v>
      </c>
      <c r="Z171" s="320">
        <v>0.32300000000000001</v>
      </c>
      <c r="AA171" s="320">
        <v>0.40100000000000002</v>
      </c>
      <c r="AB171" s="320">
        <v>0.64600000000000002</v>
      </c>
      <c r="AC171" s="320">
        <v>0.92100000000000004</v>
      </c>
      <c r="AD171" s="320">
        <f t="shared" si="63"/>
        <v>0.64600000000000002</v>
      </c>
      <c r="AE171" s="320">
        <f t="shared" si="64"/>
        <v>0.40100000000000002</v>
      </c>
      <c r="AF171" s="320">
        <f t="shared" si="65"/>
        <v>0.32300000000000001</v>
      </c>
      <c r="AG171" s="320">
        <f t="shared" si="66"/>
        <v>0.29599999999999999</v>
      </c>
      <c r="AH171" s="320">
        <f t="shared" si="67"/>
        <v>0.29299999999999998</v>
      </c>
      <c r="AI171" s="320">
        <f t="shared" si="68"/>
        <v>0.316</v>
      </c>
      <c r="AJ171" s="321">
        <f t="shared" si="69"/>
        <v>0.38800000000000001</v>
      </c>
      <c r="AK171" s="290"/>
      <c r="AL171" s="322">
        <v>0.39300000000000002</v>
      </c>
      <c r="AM171" s="320">
        <v>0.35799999999999998</v>
      </c>
      <c r="AN171" s="320">
        <v>0.3</v>
      </c>
      <c r="AO171" s="320">
        <v>0.28100000000000003</v>
      </c>
      <c r="AP171" s="320">
        <v>0.28699999999999998</v>
      </c>
      <c r="AQ171" s="320">
        <v>0.318</v>
      </c>
      <c r="AR171" s="320">
        <v>0.40600000000000003</v>
      </c>
      <c r="AS171" s="320">
        <v>0.68400000000000005</v>
      </c>
      <c r="AT171" s="320">
        <v>0.98399999999999999</v>
      </c>
      <c r="AU171" s="320">
        <f t="shared" si="70"/>
        <v>0.68400000000000005</v>
      </c>
      <c r="AV171" s="320">
        <f t="shared" si="71"/>
        <v>0.40600000000000003</v>
      </c>
      <c r="AW171" s="320">
        <f t="shared" si="72"/>
        <v>0.318</v>
      </c>
      <c r="AX171" s="320">
        <f t="shared" si="73"/>
        <v>0.28699999999999998</v>
      </c>
      <c r="AY171" s="320">
        <f t="shared" si="74"/>
        <v>0.28100000000000003</v>
      </c>
      <c r="AZ171" s="320">
        <f t="shared" si="75"/>
        <v>0.3</v>
      </c>
      <c r="BA171" s="321">
        <f t="shared" si="76"/>
        <v>0.35799999999999998</v>
      </c>
      <c r="BB171" s="290"/>
      <c r="BC171" s="322">
        <v>0.502</v>
      </c>
      <c r="BD171" s="320">
        <v>0.40500000000000003</v>
      </c>
      <c r="BE171" s="320">
        <v>0.312</v>
      </c>
      <c r="BF171" s="320">
        <v>0.27800000000000002</v>
      </c>
      <c r="BG171" s="320">
        <v>0.27200000000000002</v>
      </c>
      <c r="BH171" s="320">
        <v>0.28599999999999998</v>
      </c>
      <c r="BI171" s="320">
        <v>0.33800000000000002</v>
      </c>
      <c r="BJ171" s="320">
        <v>0.47799999999999998</v>
      </c>
      <c r="BK171" s="320">
        <v>0.64400000000000002</v>
      </c>
      <c r="BL171" s="320">
        <f t="shared" si="77"/>
        <v>0.47799999999999998</v>
      </c>
      <c r="BM171" s="320">
        <f t="shared" si="78"/>
        <v>0.33800000000000002</v>
      </c>
      <c r="BN171" s="320">
        <f t="shared" si="79"/>
        <v>0.28599999999999998</v>
      </c>
      <c r="BO171" s="320">
        <f t="shared" si="80"/>
        <v>0.27200000000000002</v>
      </c>
      <c r="BP171" s="320">
        <f t="shared" si="81"/>
        <v>0.27800000000000002</v>
      </c>
      <c r="BQ171" s="320">
        <f t="shared" si="82"/>
        <v>0.312</v>
      </c>
      <c r="BR171" s="321">
        <f t="shared" si="83"/>
        <v>0.40500000000000003</v>
      </c>
      <c r="BS171" s="290"/>
    </row>
    <row r="172" spans="1:71" x14ac:dyDescent="0.25">
      <c r="A172" s="290"/>
      <c r="B172" s="692"/>
      <c r="C172" s="328">
        <v>2.2000000000000002</v>
      </c>
      <c r="D172" s="322">
        <v>0.52500000000000002</v>
      </c>
      <c r="E172" s="320">
        <v>0.42199999999999999</v>
      </c>
      <c r="F172" s="320">
        <v>0.32900000000000001</v>
      </c>
      <c r="G172" s="320">
        <v>0.29699999999999999</v>
      </c>
      <c r="H172" s="320">
        <v>0.29299999999999998</v>
      </c>
      <c r="I172" s="320">
        <v>0.312</v>
      </c>
      <c r="J172" s="320">
        <v>0.374</v>
      </c>
      <c r="K172" s="320">
        <v>0.55100000000000005</v>
      </c>
      <c r="L172" s="320">
        <v>0.79700000000000004</v>
      </c>
      <c r="M172" s="320">
        <f t="shared" si="84"/>
        <v>0.55100000000000005</v>
      </c>
      <c r="N172" s="320">
        <f t="shared" si="85"/>
        <v>0.374</v>
      </c>
      <c r="O172" s="320">
        <f t="shared" si="86"/>
        <v>0.312</v>
      </c>
      <c r="P172" s="320">
        <f t="shared" si="87"/>
        <v>0.29299999999999998</v>
      </c>
      <c r="Q172" s="320">
        <f t="shared" si="88"/>
        <v>0.29699999999999999</v>
      </c>
      <c r="R172" s="320">
        <f t="shared" si="89"/>
        <v>0.32900000000000001</v>
      </c>
      <c r="S172" s="321">
        <f t="shared" si="90"/>
        <v>0.42199999999999999</v>
      </c>
      <c r="T172" s="290"/>
      <c r="U172" s="322">
        <v>0.44</v>
      </c>
      <c r="V172" s="320">
        <v>0.38800000000000001</v>
      </c>
      <c r="W172" s="320">
        <v>0.316</v>
      </c>
      <c r="X172" s="320">
        <v>0.29299999999999998</v>
      </c>
      <c r="Y172" s="320">
        <v>0.29599999999999999</v>
      </c>
      <c r="Z172" s="320">
        <v>0.32300000000000001</v>
      </c>
      <c r="AA172" s="320">
        <v>0.40100000000000002</v>
      </c>
      <c r="AB172" s="320">
        <v>0.64600000000000002</v>
      </c>
      <c r="AC172" s="320">
        <v>0.92100000000000004</v>
      </c>
      <c r="AD172" s="320">
        <f t="shared" si="63"/>
        <v>0.64600000000000002</v>
      </c>
      <c r="AE172" s="320">
        <f t="shared" si="64"/>
        <v>0.40100000000000002</v>
      </c>
      <c r="AF172" s="320">
        <f t="shared" si="65"/>
        <v>0.32300000000000001</v>
      </c>
      <c r="AG172" s="320">
        <f t="shared" si="66"/>
        <v>0.29599999999999999</v>
      </c>
      <c r="AH172" s="320">
        <f t="shared" si="67"/>
        <v>0.29299999999999998</v>
      </c>
      <c r="AI172" s="320">
        <f t="shared" si="68"/>
        <v>0.316</v>
      </c>
      <c r="AJ172" s="321">
        <f t="shared" si="69"/>
        <v>0.38800000000000001</v>
      </c>
      <c r="AK172" s="290"/>
      <c r="AL172" s="322">
        <v>0.39300000000000002</v>
      </c>
      <c r="AM172" s="320">
        <v>0.35799999999999998</v>
      </c>
      <c r="AN172" s="320">
        <v>0.3</v>
      </c>
      <c r="AO172" s="320">
        <v>0.28100000000000003</v>
      </c>
      <c r="AP172" s="320">
        <v>0.28699999999999998</v>
      </c>
      <c r="AQ172" s="320">
        <v>0.318</v>
      </c>
      <c r="AR172" s="320">
        <v>0.40600000000000003</v>
      </c>
      <c r="AS172" s="320">
        <v>0.68400000000000005</v>
      </c>
      <c r="AT172" s="320">
        <v>0.98399999999999999</v>
      </c>
      <c r="AU172" s="320">
        <f t="shared" si="70"/>
        <v>0.68400000000000005</v>
      </c>
      <c r="AV172" s="320">
        <f t="shared" si="71"/>
        <v>0.40600000000000003</v>
      </c>
      <c r="AW172" s="320">
        <f t="shared" si="72"/>
        <v>0.318</v>
      </c>
      <c r="AX172" s="320">
        <f t="shared" si="73"/>
        <v>0.28699999999999998</v>
      </c>
      <c r="AY172" s="320">
        <f t="shared" si="74"/>
        <v>0.28100000000000003</v>
      </c>
      <c r="AZ172" s="320">
        <f t="shared" si="75"/>
        <v>0.3</v>
      </c>
      <c r="BA172" s="321">
        <f t="shared" si="76"/>
        <v>0.35799999999999998</v>
      </c>
      <c r="BB172" s="290"/>
      <c r="BC172" s="322">
        <v>0.502</v>
      </c>
      <c r="BD172" s="320">
        <v>0.40500000000000003</v>
      </c>
      <c r="BE172" s="320">
        <v>0.312</v>
      </c>
      <c r="BF172" s="320">
        <v>0.27800000000000002</v>
      </c>
      <c r="BG172" s="320">
        <v>0.27200000000000002</v>
      </c>
      <c r="BH172" s="320">
        <v>0.28599999999999998</v>
      </c>
      <c r="BI172" s="320">
        <v>0.33800000000000002</v>
      </c>
      <c r="BJ172" s="320">
        <v>0.47799999999999998</v>
      </c>
      <c r="BK172" s="320">
        <v>0.64400000000000002</v>
      </c>
      <c r="BL172" s="320">
        <f t="shared" si="77"/>
        <v>0.47799999999999998</v>
      </c>
      <c r="BM172" s="320">
        <f t="shared" si="78"/>
        <v>0.33800000000000002</v>
      </c>
      <c r="BN172" s="320">
        <f t="shared" si="79"/>
        <v>0.28599999999999998</v>
      </c>
      <c r="BO172" s="320">
        <f t="shared" si="80"/>
        <v>0.27200000000000002</v>
      </c>
      <c r="BP172" s="320">
        <f t="shared" si="81"/>
        <v>0.27800000000000002</v>
      </c>
      <c r="BQ172" s="320">
        <f t="shared" si="82"/>
        <v>0.312</v>
      </c>
      <c r="BR172" s="321">
        <f t="shared" si="83"/>
        <v>0.40500000000000003</v>
      </c>
      <c r="BS172" s="290"/>
    </row>
    <row r="173" spans="1:71" x14ac:dyDescent="0.25">
      <c r="A173" s="290"/>
      <c r="B173" s="692"/>
      <c r="C173" s="328">
        <v>2.25</v>
      </c>
      <c r="D173" s="322">
        <v>0.52500000000000002</v>
      </c>
      <c r="E173" s="320">
        <v>0.42199999999999999</v>
      </c>
      <c r="F173" s="320">
        <v>0.32900000000000001</v>
      </c>
      <c r="G173" s="320">
        <v>0.29699999999999999</v>
      </c>
      <c r="H173" s="320">
        <v>0.29299999999999998</v>
      </c>
      <c r="I173" s="320">
        <v>0.312</v>
      </c>
      <c r="J173" s="320">
        <v>0.374</v>
      </c>
      <c r="K173" s="320">
        <v>0.55100000000000005</v>
      </c>
      <c r="L173" s="320">
        <v>0.79700000000000004</v>
      </c>
      <c r="M173" s="320">
        <f t="shared" si="84"/>
        <v>0.55100000000000005</v>
      </c>
      <c r="N173" s="320">
        <f t="shared" si="85"/>
        <v>0.374</v>
      </c>
      <c r="O173" s="320">
        <f t="shared" si="86"/>
        <v>0.312</v>
      </c>
      <c r="P173" s="320">
        <f t="shared" si="87"/>
        <v>0.29299999999999998</v>
      </c>
      <c r="Q173" s="320">
        <f t="shared" si="88"/>
        <v>0.29699999999999999</v>
      </c>
      <c r="R173" s="320">
        <f t="shared" si="89"/>
        <v>0.32900000000000001</v>
      </c>
      <c r="S173" s="321">
        <f t="shared" si="90"/>
        <v>0.42199999999999999</v>
      </c>
      <c r="T173" s="290"/>
      <c r="U173" s="322">
        <v>0.44</v>
      </c>
      <c r="V173" s="320">
        <v>0.38800000000000001</v>
      </c>
      <c r="W173" s="320">
        <v>0.316</v>
      </c>
      <c r="X173" s="320">
        <v>0.29299999999999998</v>
      </c>
      <c r="Y173" s="320">
        <v>0.29599999999999999</v>
      </c>
      <c r="Z173" s="320">
        <v>0.32300000000000001</v>
      </c>
      <c r="AA173" s="320">
        <v>0.40100000000000002</v>
      </c>
      <c r="AB173" s="320">
        <v>0.64600000000000002</v>
      </c>
      <c r="AC173" s="320">
        <v>0.92100000000000004</v>
      </c>
      <c r="AD173" s="320">
        <f t="shared" si="63"/>
        <v>0.64600000000000002</v>
      </c>
      <c r="AE173" s="320">
        <f t="shared" si="64"/>
        <v>0.40100000000000002</v>
      </c>
      <c r="AF173" s="320">
        <f t="shared" si="65"/>
        <v>0.32300000000000001</v>
      </c>
      <c r="AG173" s="320">
        <f t="shared" si="66"/>
        <v>0.29599999999999999</v>
      </c>
      <c r="AH173" s="320">
        <f t="shared" si="67"/>
        <v>0.29299999999999998</v>
      </c>
      <c r="AI173" s="320">
        <f t="shared" si="68"/>
        <v>0.316</v>
      </c>
      <c r="AJ173" s="321">
        <f t="shared" si="69"/>
        <v>0.38800000000000001</v>
      </c>
      <c r="AK173" s="290"/>
      <c r="AL173" s="322">
        <v>0.39300000000000002</v>
      </c>
      <c r="AM173" s="320">
        <v>0.35799999999999998</v>
      </c>
      <c r="AN173" s="320">
        <v>0.3</v>
      </c>
      <c r="AO173" s="320">
        <v>0.28100000000000003</v>
      </c>
      <c r="AP173" s="320">
        <v>0.28699999999999998</v>
      </c>
      <c r="AQ173" s="320">
        <v>0.318</v>
      </c>
      <c r="AR173" s="320">
        <v>0.40600000000000003</v>
      </c>
      <c r="AS173" s="320">
        <v>0.68400000000000005</v>
      </c>
      <c r="AT173" s="320">
        <v>0.98399999999999999</v>
      </c>
      <c r="AU173" s="320">
        <f t="shared" si="70"/>
        <v>0.68400000000000005</v>
      </c>
      <c r="AV173" s="320">
        <f t="shared" si="71"/>
        <v>0.40600000000000003</v>
      </c>
      <c r="AW173" s="320">
        <f t="shared" si="72"/>
        <v>0.318</v>
      </c>
      <c r="AX173" s="320">
        <f t="shared" si="73"/>
        <v>0.28699999999999998</v>
      </c>
      <c r="AY173" s="320">
        <f t="shared" si="74"/>
        <v>0.28100000000000003</v>
      </c>
      <c r="AZ173" s="320">
        <f t="shared" si="75"/>
        <v>0.3</v>
      </c>
      <c r="BA173" s="321">
        <f t="shared" si="76"/>
        <v>0.35799999999999998</v>
      </c>
      <c r="BB173" s="290"/>
      <c r="BC173" s="322">
        <v>0.502</v>
      </c>
      <c r="BD173" s="320">
        <v>0.40500000000000003</v>
      </c>
      <c r="BE173" s="320">
        <v>0.312</v>
      </c>
      <c r="BF173" s="320">
        <v>0.27800000000000002</v>
      </c>
      <c r="BG173" s="320">
        <v>0.27200000000000002</v>
      </c>
      <c r="BH173" s="320">
        <v>0.28599999999999998</v>
      </c>
      <c r="BI173" s="320">
        <v>0.33800000000000002</v>
      </c>
      <c r="BJ173" s="320">
        <v>0.47799999999999998</v>
      </c>
      <c r="BK173" s="320">
        <v>0.64400000000000002</v>
      </c>
      <c r="BL173" s="320">
        <f t="shared" si="77"/>
        <v>0.47799999999999998</v>
      </c>
      <c r="BM173" s="320">
        <f t="shared" si="78"/>
        <v>0.33800000000000002</v>
      </c>
      <c r="BN173" s="320">
        <f t="shared" si="79"/>
        <v>0.28599999999999998</v>
      </c>
      <c r="BO173" s="320">
        <f t="shared" si="80"/>
        <v>0.27200000000000002</v>
      </c>
      <c r="BP173" s="320">
        <f t="shared" si="81"/>
        <v>0.27800000000000002</v>
      </c>
      <c r="BQ173" s="320">
        <f t="shared" si="82"/>
        <v>0.312</v>
      </c>
      <c r="BR173" s="321">
        <f t="shared" si="83"/>
        <v>0.40500000000000003</v>
      </c>
      <c r="BS173" s="290"/>
    </row>
    <row r="174" spans="1:71" x14ac:dyDescent="0.25">
      <c r="A174" s="290"/>
      <c r="B174" s="692"/>
      <c r="C174" s="328">
        <v>2.2999999999999998</v>
      </c>
      <c r="D174" s="322">
        <v>0.52500000000000002</v>
      </c>
      <c r="E174" s="320">
        <v>0.42199999999999999</v>
      </c>
      <c r="F174" s="320">
        <v>0.32900000000000001</v>
      </c>
      <c r="G174" s="320">
        <v>0.29699999999999999</v>
      </c>
      <c r="H174" s="320">
        <v>0.29299999999999998</v>
      </c>
      <c r="I174" s="320">
        <v>0.312</v>
      </c>
      <c r="J174" s="320">
        <v>0.374</v>
      </c>
      <c r="K174" s="320">
        <v>0.55100000000000005</v>
      </c>
      <c r="L174" s="320">
        <v>0.79700000000000004</v>
      </c>
      <c r="M174" s="320">
        <f t="shared" si="84"/>
        <v>0.55100000000000005</v>
      </c>
      <c r="N174" s="320">
        <f t="shared" si="85"/>
        <v>0.374</v>
      </c>
      <c r="O174" s="320">
        <f t="shared" si="86"/>
        <v>0.312</v>
      </c>
      <c r="P174" s="320">
        <f t="shared" si="87"/>
        <v>0.29299999999999998</v>
      </c>
      <c r="Q174" s="320">
        <f t="shared" si="88"/>
        <v>0.29699999999999999</v>
      </c>
      <c r="R174" s="320">
        <f t="shared" si="89"/>
        <v>0.32900000000000001</v>
      </c>
      <c r="S174" s="321">
        <f t="shared" si="90"/>
        <v>0.42199999999999999</v>
      </c>
      <c r="T174" s="290"/>
      <c r="U174" s="322">
        <v>0.44</v>
      </c>
      <c r="V174" s="320">
        <v>0.38800000000000001</v>
      </c>
      <c r="W174" s="320">
        <v>0.316</v>
      </c>
      <c r="X174" s="320">
        <v>0.29299999999999998</v>
      </c>
      <c r="Y174" s="320">
        <v>0.29599999999999999</v>
      </c>
      <c r="Z174" s="320">
        <v>0.32300000000000001</v>
      </c>
      <c r="AA174" s="320">
        <v>0.40100000000000002</v>
      </c>
      <c r="AB174" s="320">
        <v>0.64600000000000002</v>
      </c>
      <c r="AC174" s="320">
        <v>0.92100000000000004</v>
      </c>
      <c r="AD174" s="320">
        <f t="shared" si="63"/>
        <v>0.64600000000000002</v>
      </c>
      <c r="AE174" s="320">
        <f t="shared" si="64"/>
        <v>0.40100000000000002</v>
      </c>
      <c r="AF174" s="320">
        <f t="shared" si="65"/>
        <v>0.32300000000000001</v>
      </c>
      <c r="AG174" s="320">
        <f t="shared" si="66"/>
        <v>0.29599999999999999</v>
      </c>
      <c r="AH174" s="320">
        <f t="shared" si="67"/>
        <v>0.29299999999999998</v>
      </c>
      <c r="AI174" s="320">
        <f t="shared" si="68"/>
        <v>0.316</v>
      </c>
      <c r="AJ174" s="321">
        <f t="shared" si="69"/>
        <v>0.38800000000000001</v>
      </c>
      <c r="AK174" s="290"/>
      <c r="AL174" s="322">
        <v>0.39300000000000002</v>
      </c>
      <c r="AM174" s="320">
        <v>0.35799999999999998</v>
      </c>
      <c r="AN174" s="320">
        <v>0.3</v>
      </c>
      <c r="AO174" s="320">
        <v>0.28100000000000003</v>
      </c>
      <c r="AP174" s="320">
        <v>0.28699999999999998</v>
      </c>
      <c r="AQ174" s="320">
        <v>0.318</v>
      </c>
      <c r="AR174" s="320">
        <v>0.40600000000000003</v>
      </c>
      <c r="AS174" s="320">
        <v>0.68400000000000005</v>
      </c>
      <c r="AT174" s="320">
        <v>0.98399999999999999</v>
      </c>
      <c r="AU174" s="320">
        <f t="shared" si="70"/>
        <v>0.68400000000000005</v>
      </c>
      <c r="AV174" s="320">
        <f t="shared" si="71"/>
        <v>0.40600000000000003</v>
      </c>
      <c r="AW174" s="320">
        <f t="shared" si="72"/>
        <v>0.318</v>
      </c>
      <c r="AX174" s="320">
        <f t="shared" si="73"/>
        <v>0.28699999999999998</v>
      </c>
      <c r="AY174" s="320">
        <f t="shared" si="74"/>
        <v>0.28100000000000003</v>
      </c>
      <c r="AZ174" s="320">
        <f t="shared" si="75"/>
        <v>0.3</v>
      </c>
      <c r="BA174" s="321">
        <f t="shared" si="76"/>
        <v>0.35799999999999998</v>
      </c>
      <c r="BB174" s="290"/>
      <c r="BC174" s="322">
        <v>0.502</v>
      </c>
      <c r="BD174" s="320">
        <v>0.40500000000000003</v>
      </c>
      <c r="BE174" s="320">
        <v>0.312</v>
      </c>
      <c r="BF174" s="320">
        <v>0.27800000000000002</v>
      </c>
      <c r="BG174" s="320">
        <v>0.27200000000000002</v>
      </c>
      <c r="BH174" s="320">
        <v>0.28599999999999998</v>
      </c>
      <c r="BI174" s="320">
        <v>0.33800000000000002</v>
      </c>
      <c r="BJ174" s="320">
        <v>0.47799999999999998</v>
      </c>
      <c r="BK174" s="320">
        <v>0.64400000000000002</v>
      </c>
      <c r="BL174" s="320">
        <f t="shared" si="77"/>
        <v>0.47799999999999998</v>
      </c>
      <c r="BM174" s="320">
        <f t="shared" si="78"/>
        <v>0.33800000000000002</v>
      </c>
      <c r="BN174" s="320">
        <f t="shared" si="79"/>
        <v>0.28599999999999998</v>
      </c>
      <c r="BO174" s="320">
        <f t="shared" si="80"/>
        <v>0.27200000000000002</v>
      </c>
      <c r="BP174" s="320">
        <f t="shared" si="81"/>
        <v>0.27800000000000002</v>
      </c>
      <c r="BQ174" s="320">
        <f t="shared" si="82"/>
        <v>0.312</v>
      </c>
      <c r="BR174" s="321">
        <f t="shared" si="83"/>
        <v>0.40500000000000003</v>
      </c>
      <c r="BS174" s="290"/>
    </row>
    <row r="175" spans="1:71" x14ac:dyDescent="0.25">
      <c r="A175" s="290"/>
      <c r="B175" s="692"/>
      <c r="C175" s="328">
        <v>2.35</v>
      </c>
      <c r="D175" s="322">
        <v>0.52500000000000002</v>
      </c>
      <c r="E175" s="320">
        <v>0.42199999999999999</v>
      </c>
      <c r="F175" s="320">
        <v>0.32900000000000001</v>
      </c>
      <c r="G175" s="320">
        <v>0.29699999999999999</v>
      </c>
      <c r="H175" s="320">
        <v>0.29299999999999998</v>
      </c>
      <c r="I175" s="320">
        <v>0.312</v>
      </c>
      <c r="J175" s="320">
        <v>0.374</v>
      </c>
      <c r="K175" s="320">
        <v>0.55100000000000005</v>
      </c>
      <c r="L175" s="320">
        <v>0.79700000000000004</v>
      </c>
      <c r="M175" s="320">
        <f t="shared" si="84"/>
        <v>0.55100000000000005</v>
      </c>
      <c r="N175" s="320">
        <f t="shared" si="85"/>
        <v>0.374</v>
      </c>
      <c r="O175" s="320">
        <f t="shared" si="86"/>
        <v>0.312</v>
      </c>
      <c r="P175" s="320">
        <f t="shared" si="87"/>
        <v>0.29299999999999998</v>
      </c>
      <c r="Q175" s="320">
        <f t="shared" si="88"/>
        <v>0.29699999999999999</v>
      </c>
      <c r="R175" s="320">
        <f t="shared" si="89"/>
        <v>0.32900000000000001</v>
      </c>
      <c r="S175" s="321">
        <f t="shared" si="90"/>
        <v>0.42199999999999999</v>
      </c>
      <c r="T175" s="290"/>
      <c r="U175" s="322">
        <v>0.44</v>
      </c>
      <c r="V175" s="320">
        <v>0.38800000000000001</v>
      </c>
      <c r="W175" s="320">
        <v>0.316</v>
      </c>
      <c r="X175" s="320">
        <v>0.29299999999999998</v>
      </c>
      <c r="Y175" s="320">
        <v>0.29599999999999999</v>
      </c>
      <c r="Z175" s="320">
        <v>0.32300000000000001</v>
      </c>
      <c r="AA175" s="320">
        <v>0.40100000000000002</v>
      </c>
      <c r="AB175" s="320">
        <v>0.64600000000000002</v>
      </c>
      <c r="AC175" s="320">
        <v>0.92100000000000004</v>
      </c>
      <c r="AD175" s="320">
        <f t="shared" si="63"/>
        <v>0.64600000000000002</v>
      </c>
      <c r="AE175" s="320">
        <f t="shared" si="64"/>
        <v>0.40100000000000002</v>
      </c>
      <c r="AF175" s="320">
        <f t="shared" si="65"/>
        <v>0.32300000000000001</v>
      </c>
      <c r="AG175" s="320">
        <f t="shared" si="66"/>
        <v>0.29599999999999999</v>
      </c>
      <c r="AH175" s="320">
        <f t="shared" si="67"/>
        <v>0.29299999999999998</v>
      </c>
      <c r="AI175" s="320">
        <f t="shared" si="68"/>
        <v>0.316</v>
      </c>
      <c r="AJ175" s="321">
        <f t="shared" si="69"/>
        <v>0.38800000000000001</v>
      </c>
      <c r="AK175" s="290"/>
      <c r="AL175" s="322">
        <v>0.39300000000000002</v>
      </c>
      <c r="AM175" s="320">
        <v>0.35799999999999998</v>
      </c>
      <c r="AN175" s="320">
        <v>0.3</v>
      </c>
      <c r="AO175" s="320">
        <v>0.28100000000000003</v>
      </c>
      <c r="AP175" s="320">
        <v>0.28699999999999998</v>
      </c>
      <c r="AQ175" s="320">
        <v>0.318</v>
      </c>
      <c r="AR175" s="320">
        <v>0.40600000000000003</v>
      </c>
      <c r="AS175" s="320">
        <v>0.68400000000000005</v>
      </c>
      <c r="AT175" s="320">
        <v>0.98399999999999999</v>
      </c>
      <c r="AU175" s="320">
        <f t="shared" si="70"/>
        <v>0.68400000000000005</v>
      </c>
      <c r="AV175" s="320">
        <f t="shared" si="71"/>
        <v>0.40600000000000003</v>
      </c>
      <c r="AW175" s="320">
        <f t="shared" si="72"/>
        <v>0.318</v>
      </c>
      <c r="AX175" s="320">
        <f t="shared" si="73"/>
        <v>0.28699999999999998</v>
      </c>
      <c r="AY175" s="320">
        <f t="shared" si="74"/>
        <v>0.28100000000000003</v>
      </c>
      <c r="AZ175" s="320">
        <f t="shared" si="75"/>
        <v>0.3</v>
      </c>
      <c r="BA175" s="321">
        <f t="shared" si="76"/>
        <v>0.35799999999999998</v>
      </c>
      <c r="BB175" s="290"/>
      <c r="BC175" s="322">
        <v>0.502</v>
      </c>
      <c r="BD175" s="320">
        <v>0.40500000000000003</v>
      </c>
      <c r="BE175" s="320">
        <v>0.312</v>
      </c>
      <c r="BF175" s="320">
        <v>0.27800000000000002</v>
      </c>
      <c r="BG175" s="320">
        <v>0.27200000000000002</v>
      </c>
      <c r="BH175" s="320">
        <v>0.28599999999999998</v>
      </c>
      <c r="BI175" s="320">
        <v>0.33800000000000002</v>
      </c>
      <c r="BJ175" s="320">
        <v>0.47799999999999998</v>
      </c>
      <c r="BK175" s="320">
        <v>0.64400000000000002</v>
      </c>
      <c r="BL175" s="320">
        <f t="shared" si="77"/>
        <v>0.47799999999999998</v>
      </c>
      <c r="BM175" s="320">
        <f t="shared" si="78"/>
        <v>0.33800000000000002</v>
      </c>
      <c r="BN175" s="320">
        <f t="shared" si="79"/>
        <v>0.28599999999999998</v>
      </c>
      <c r="BO175" s="320">
        <f t="shared" si="80"/>
        <v>0.27200000000000002</v>
      </c>
      <c r="BP175" s="320">
        <f t="shared" si="81"/>
        <v>0.27800000000000002</v>
      </c>
      <c r="BQ175" s="320">
        <f t="shared" si="82"/>
        <v>0.312</v>
      </c>
      <c r="BR175" s="321">
        <f t="shared" si="83"/>
        <v>0.40500000000000003</v>
      </c>
      <c r="BS175" s="290"/>
    </row>
    <row r="176" spans="1:71" x14ac:dyDescent="0.25">
      <c r="A176" s="290"/>
      <c r="B176" s="692"/>
      <c r="C176" s="328">
        <v>2.4</v>
      </c>
      <c r="D176" s="322">
        <v>0.52500000000000002</v>
      </c>
      <c r="E176" s="320">
        <v>0.42199999999999999</v>
      </c>
      <c r="F176" s="320">
        <v>0.32900000000000001</v>
      </c>
      <c r="G176" s="320">
        <v>0.29699999999999999</v>
      </c>
      <c r="H176" s="320">
        <v>0.29299999999999998</v>
      </c>
      <c r="I176" s="320">
        <v>0.312</v>
      </c>
      <c r="J176" s="320">
        <v>0.374</v>
      </c>
      <c r="K176" s="320">
        <v>0.55100000000000005</v>
      </c>
      <c r="L176" s="320">
        <v>0.79700000000000004</v>
      </c>
      <c r="M176" s="320">
        <f t="shared" si="84"/>
        <v>0.55100000000000005</v>
      </c>
      <c r="N176" s="320">
        <f t="shared" si="85"/>
        <v>0.374</v>
      </c>
      <c r="O176" s="320">
        <f t="shared" si="86"/>
        <v>0.312</v>
      </c>
      <c r="P176" s="320">
        <f t="shared" si="87"/>
        <v>0.29299999999999998</v>
      </c>
      <c r="Q176" s="320">
        <f t="shared" si="88"/>
        <v>0.29699999999999999</v>
      </c>
      <c r="R176" s="320">
        <f t="shared" si="89"/>
        <v>0.32900000000000001</v>
      </c>
      <c r="S176" s="321">
        <f t="shared" si="90"/>
        <v>0.42199999999999999</v>
      </c>
      <c r="T176" s="290"/>
      <c r="U176" s="322">
        <v>0.44</v>
      </c>
      <c r="V176" s="320">
        <v>0.38800000000000001</v>
      </c>
      <c r="W176" s="320">
        <v>0.316</v>
      </c>
      <c r="X176" s="320">
        <v>0.29299999999999998</v>
      </c>
      <c r="Y176" s="320">
        <v>0.29599999999999999</v>
      </c>
      <c r="Z176" s="320">
        <v>0.32300000000000001</v>
      </c>
      <c r="AA176" s="320">
        <v>0.40100000000000002</v>
      </c>
      <c r="AB176" s="320">
        <v>0.64600000000000002</v>
      </c>
      <c r="AC176" s="320">
        <v>0.92100000000000004</v>
      </c>
      <c r="AD176" s="320">
        <f t="shared" si="63"/>
        <v>0.64600000000000002</v>
      </c>
      <c r="AE176" s="320">
        <f t="shared" si="64"/>
        <v>0.40100000000000002</v>
      </c>
      <c r="AF176" s="320">
        <f t="shared" si="65"/>
        <v>0.32300000000000001</v>
      </c>
      <c r="AG176" s="320">
        <f t="shared" si="66"/>
        <v>0.29599999999999999</v>
      </c>
      <c r="AH176" s="320">
        <f t="shared" si="67"/>
        <v>0.29299999999999998</v>
      </c>
      <c r="AI176" s="320">
        <f t="shared" si="68"/>
        <v>0.316</v>
      </c>
      <c r="AJ176" s="321">
        <f t="shared" si="69"/>
        <v>0.38800000000000001</v>
      </c>
      <c r="AK176" s="290"/>
      <c r="AL176" s="322">
        <v>0.39300000000000002</v>
      </c>
      <c r="AM176" s="320">
        <v>0.35799999999999998</v>
      </c>
      <c r="AN176" s="320">
        <v>0.3</v>
      </c>
      <c r="AO176" s="320">
        <v>0.28100000000000003</v>
      </c>
      <c r="AP176" s="320">
        <v>0.28699999999999998</v>
      </c>
      <c r="AQ176" s="320">
        <v>0.318</v>
      </c>
      <c r="AR176" s="320">
        <v>0.40600000000000003</v>
      </c>
      <c r="AS176" s="320">
        <v>0.68400000000000005</v>
      </c>
      <c r="AT176" s="320">
        <v>0.98399999999999999</v>
      </c>
      <c r="AU176" s="320">
        <f t="shared" si="70"/>
        <v>0.68400000000000005</v>
      </c>
      <c r="AV176" s="320">
        <f t="shared" si="71"/>
        <v>0.40600000000000003</v>
      </c>
      <c r="AW176" s="320">
        <f t="shared" si="72"/>
        <v>0.318</v>
      </c>
      <c r="AX176" s="320">
        <f t="shared" si="73"/>
        <v>0.28699999999999998</v>
      </c>
      <c r="AY176" s="320">
        <f t="shared" si="74"/>
        <v>0.28100000000000003</v>
      </c>
      <c r="AZ176" s="320">
        <f t="shared" si="75"/>
        <v>0.3</v>
      </c>
      <c r="BA176" s="321">
        <f t="shared" si="76"/>
        <v>0.35799999999999998</v>
      </c>
      <c r="BB176" s="290"/>
      <c r="BC176" s="322">
        <v>0.502</v>
      </c>
      <c r="BD176" s="320">
        <v>0.40500000000000003</v>
      </c>
      <c r="BE176" s="320">
        <v>0.312</v>
      </c>
      <c r="BF176" s="320">
        <v>0.27800000000000002</v>
      </c>
      <c r="BG176" s="320">
        <v>0.27200000000000002</v>
      </c>
      <c r="BH176" s="320">
        <v>0.28599999999999998</v>
      </c>
      <c r="BI176" s="320">
        <v>0.33800000000000002</v>
      </c>
      <c r="BJ176" s="320">
        <v>0.47799999999999998</v>
      </c>
      <c r="BK176" s="320">
        <v>0.64400000000000002</v>
      </c>
      <c r="BL176" s="320">
        <f t="shared" si="77"/>
        <v>0.47799999999999998</v>
      </c>
      <c r="BM176" s="320">
        <f t="shared" si="78"/>
        <v>0.33800000000000002</v>
      </c>
      <c r="BN176" s="320">
        <f t="shared" si="79"/>
        <v>0.28599999999999998</v>
      </c>
      <c r="BO176" s="320">
        <f t="shared" si="80"/>
        <v>0.27200000000000002</v>
      </c>
      <c r="BP176" s="320">
        <f t="shared" si="81"/>
        <v>0.27800000000000002</v>
      </c>
      <c r="BQ176" s="320">
        <f t="shared" si="82"/>
        <v>0.312</v>
      </c>
      <c r="BR176" s="321">
        <f t="shared" si="83"/>
        <v>0.40500000000000003</v>
      </c>
      <c r="BS176" s="290"/>
    </row>
    <row r="177" spans="1:71" x14ac:dyDescent="0.25">
      <c r="A177" s="290"/>
      <c r="B177" s="692"/>
      <c r="C177" s="328">
        <v>2.4500000000000002</v>
      </c>
      <c r="D177" s="322">
        <v>0.52500000000000002</v>
      </c>
      <c r="E177" s="320">
        <v>0.42199999999999999</v>
      </c>
      <c r="F177" s="320">
        <v>0.32900000000000001</v>
      </c>
      <c r="G177" s="320">
        <v>0.29699999999999999</v>
      </c>
      <c r="H177" s="320">
        <v>0.29299999999999998</v>
      </c>
      <c r="I177" s="320">
        <v>0.312</v>
      </c>
      <c r="J177" s="320">
        <v>0.374</v>
      </c>
      <c r="K177" s="320">
        <v>0.55100000000000005</v>
      </c>
      <c r="L177" s="320">
        <v>0.79700000000000004</v>
      </c>
      <c r="M177" s="320">
        <f t="shared" si="84"/>
        <v>0.55100000000000005</v>
      </c>
      <c r="N177" s="320">
        <f t="shared" si="85"/>
        <v>0.374</v>
      </c>
      <c r="O177" s="320">
        <f t="shared" si="86"/>
        <v>0.312</v>
      </c>
      <c r="P177" s="320">
        <f t="shared" si="87"/>
        <v>0.29299999999999998</v>
      </c>
      <c r="Q177" s="320">
        <f t="shared" si="88"/>
        <v>0.29699999999999999</v>
      </c>
      <c r="R177" s="320">
        <f t="shared" si="89"/>
        <v>0.32900000000000001</v>
      </c>
      <c r="S177" s="321">
        <f t="shared" si="90"/>
        <v>0.42199999999999999</v>
      </c>
      <c r="T177" s="290"/>
      <c r="U177" s="322">
        <v>0.44</v>
      </c>
      <c r="V177" s="320">
        <v>0.38800000000000001</v>
      </c>
      <c r="W177" s="320">
        <v>0.316</v>
      </c>
      <c r="X177" s="320">
        <v>0.29299999999999998</v>
      </c>
      <c r="Y177" s="320">
        <v>0.29599999999999999</v>
      </c>
      <c r="Z177" s="320">
        <v>0.32300000000000001</v>
      </c>
      <c r="AA177" s="320">
        <v>0.40100000000000002</v>
      </c>
      <c r="AB177" s="320">
        <v>0.64600000000000002</v>
      </c>
      <c r="AC177" s="320">
        <v>0.92100000000000004</v>
      </c>
      <c r="AD177" s="320">
        <f t="shared" si="63"/>
        <v>0.64600000000000002</v>
      </c>
      <c r="AE177" s="320">
        <f t="shared" si="64"/>
        <v>0.40100000000000002</v>
      </c>
      <c r="AF177" s="320">
        <f t="shared" si="65"/>
        <v>0.32300000000000001</v>
      </c>
      <c r="AG177" s="320">
        <f t="shared" si="66"/>
        <v>0.29599999999999999</v>
      </c>
      <c r="AH177" s="320">
        <f t="shared" si="67"/>
        <v>0.29299999999999998</v>
      </c>
      <c r="AI177" s="320">
        <f t="shared" si="68"/>
        <v>0.316</v>
      </c>
      <c r="AJ177" s="321">
        <f t="shared" si="69"/>
        <v>0.38800000000000001</v>
      </c>
      <c r="AK177" s="290"/>
      <c r="AL177" s="322">
        <v>0.39300000000000002</v>
      </c>
      <c r="AM177" s="320">
        <v>0.35799999999999998</v>
      </c>
      <c r="AN177" s="320">
        <v>0.3</v>
      </c>
      <c r="AO177" s="320">
        <v>0.28100000000000003</v>
      </c>
      <c r="AP177" s="320">
        <v>0.28699999999999998</v>
      </c>
      <c r="AQ177" s="320">
        <v>0.318</v>
      </c>
      <c r="AR177" s="320">
        <v>0.40600000000000003</v>
      </c>
      <c r="AS177" s="320">
        <v>0.68400000000000005</v>
      </c>
      <c r="AT177" s="320">
        <v>0.98399999999999999</v>
      </c>
      <c r="AU177" s="320">
        <f t="shared" si="70"/>
        <v>0.68400000000000005</v>
      </c>
      <c r="AV177" s="320">
        <f t="shared" si="71"/>
        <v>0.40600000000000003</v>
      </c>
      <c r="AW177" s="320">
        <f t="shared" si="72"/>
        <v>0.318</v>
      </c>
      <c r="AX177" s="320">
        <f t="shared" si="73"/>
        <v>0.28699999999999998</v>
      </c>
      <c r="AY177" s="320">
        <f t="shared" si="74"/>
        <v>0.28100000000000003</v>
      </c>
      <c r="AZ177" s="320">
        <f t="shared" si="75"/>
        <v>0.3</v>
      </c>
      <c r="BA177" s="321">
        <f t="shared" si="76"/>
        <v>0.35799999999999998</v>
      </c>
      <c r="BB177" s="290"/>
      <c r="BC177" s="322">
        <v>0.502</v>
      </c>
      <c r="BD177" s="320">
        <v>0.40500000000000003</v>
      </c>
      <c r="BE177" s="320">
        <v>0.312</v>
      </c>
      <c r="BF177" s="320">
        <v>0.27800000000000002</v>
      </c>
      <c r="BG177" s="320">
        <v>0.27200000000000002</v>
      </c>
      <c r="BH177" s="320">
        <v>0.28599999999999998</v>
      </c>
      <c r="BI177" s="320">
        <v>0.33800000000000002</v>
      </c>
      <c r="BJ177" s="320">
        <v>0.47799999999999998</v>
      </c>
      <c r="BK177" s="320">
        <v>0.64400000000000002</v>
      </c>
      <c r="BL177" s="320">
        <f t="shared" si="77"/>
        <v>0.47799999999999998</v>
      </c>
      <c r="BM177" s="320">
        <f t="shared" si="78"/>
        <v>0.33800000000000002</v>
      </c>
      <c r="BN177" s="320">
        <f t="shared" si="79"/>
        <v>0.28599999999999998</v>
      </c>
      <c r="BO177" s="320">
        <f t="shared" si="80"/>
        <v>0.27200000000000002</v>
      </c>
      <c r="BP177" s="320">
        <f t="shared" si="81"/>
        <v>0.27800000000000002</v>
      </c>
      <c r="BQ177" s="320">
        <f t="shared" si="82"/>
        <v>0.312</v>
      </c>
      <c r="BR177" s="321">
        <f t="shared" si="83"/>
        <v>0.40500000000000003</v>
      </c>
      <c r="BS177" s="290"/>
    </row>
    <row r="178" spans="1:71" x14ac:dyDescent="0.25">
      <c r="A178" s="290"/>
      <c r="B178" s="692"/>
      <c r="C178" s="328">
        <v>2.5</v>
      </c>
      <c r="D178" s="322">
        <v>0.52500000000000002</v>
      </c>
      <c r="E178" s="320">
        <v>0.42199999999999999</v>
      </c>
      <c r="F178" s="320">
        <v>0.32900000000000001</v>
      </c>
      <c r="G178" s="320">
        <v>0.29699999999999999</v>
      </c>
      <c r="H178" s="320">
        <v>0.29299999999999998</v>
      </c>
      <c r="I178" s="320">
        <v>0.312</v>
      </c>
      <c r="J178" s="320">
        <v>0.374</v>
      </c>
      <c r="K178" s="320">
        <v>0.55100000000000005</v>
      </c>
      <c r="L178" s="320">
        <v>0.79700000000000004</v>
      </c>
      <c r="M178" s="320">
        <f t="shared" si="84"/>
        <v>0.55100000000000005</v>
      </c>
      <c r="N178" s="320">
        <f t="shared" si="85"/>
        <v>0.374</v>
      </c>
      <c r="O178" s="320">
        <f t="shared" si="86"/>
        <v>0.312</v>
      </c>
      <c r="P178" s="320">
        <f t="shared" si="87"/>
        <v>0.29299999999999998</v>
      </c>
      <c r="Q178" s="320">
        <f t="shared" si="88"/>
        <v>0.29699999999999999</v>
      </c>
      <c r="R178" s="320">
        <f t="shared" si="89"/>
        <v>0.32900000000000001</v>
      </c>
      <c r="S178" s="321">
        <f t="shared" si="90"/>
        <v>0.42199999999999999</v>
      </c>
      <c r="T178" s="290"/>
      <c r="U178" s="322">
        <v>0.44</v>
      </c>
      <c r="V178" s="320">
        <v>0.38800000000000001</v>
      </c>
      <c r="W178" s="320">
        <v>0.316</v>
      </c>
      <c r="X178" s="320">
        <v>0.29299999999999998</v>
      </c>
      <c r="Y178" s="320">
        <v>0.29599999999999999</v>
      </c>
      <c r="Z178" s="320">
        <v>0.32300000000000001</v>
      </c>
      <c r="AA178" s="320">
        <v>0.40100000000000002</v>
      </c>
      <c r="AB178" s="320">
        <v>0.64600000000000002</v>
      </c>
      <c r="AC178" s="320">
        <v>0.92100000000000004</v>
      </c>
      <c r="AD178" s="320">
        <f t="shared" si="63"/>
        <v>0.64600000000000002</v>
      </c>
      <c r="AE178" s="320">
        <f t="shared" si="64"/>
        <v>0.40100000000000002</v>
      </c>
      <c r="AF178" s="320">
        <f t="shared" si="65"/>
        <v>0.32300000000000001</v>
      </c>
      <c r="AG178" s="320">
        <f t="shared" si="66"/>
        <v>0.29599999999999999</v>
      </c>
      <c r="AH178" s="320">
        <f t="shared" si="67"/>
        <v>0.29299999999999998</v>
      </c>
      <c r="AI178" s="320">
        <f t="shared" si="68"/>
        <v>0.316</v>
      </c>
      <c r="AJ178" s="321">
        <f t="shared" si="69"/>
        <v>0.38800000000000001</v>
      </c>
      <c r="AK178" s="290"/>
      <c r="AL178" s="322">
        <v>0.39300000000000002</v>
      </c>
      <c r="AM178" s="320">
        <v>0.35799999999999998</v>
      </c>
      <c r="AN178" s="320">
        <v>0.3</v>
      </c>
      <c r="AO178" s="320">
        <v>0.28100000000000003</v>
      </c>
      <c r="AP178" s="320">
        <v>0.28699999999999998</v>
      </c>
      <c r="AQ178" s="320">
        <v>0.318</v>
      </c>
      <c r="AR178" s="320">
        <v>0.40600000000000003</v>
      </c>
      <c r="AS178" s="320">
        <v>0.68400000000000005</v>
      </c>
      <c r="AT178" s="320">
        <v>0.98399999999999999</v>
      </c>
      <c r="AU178" s="320">
        <f t="shared" si="70"/>
        <v>0.68400000000000005</v>
      </c>
      <c r="AV178" s="320">
        <f t="shared" si="71"/>
        <v>0.40600000000000003</v>
      </c>
      <c r="AW178" s="320">
        <f t="shared" si="72"/>
        <v>0.318</v>
      </c>
      <c r="AX178" s="320">
        <f t="shared" si="73"/>
        <v>0.28699999999999998</v>
      </c>
      <c r="AY178" s="320">
        <f t="shared" si="74"/>
        <v>0.28100000000000003</v>
      </c>
      <c r="AZ178" s="320">
        <f t="shared" si="75"/>
        <v>0.3</v>
      </c>
      <c r="BA178" s="321">
        <f t="shared" si="76"/>
        <v>0.35799999999999998</v>
      </c>
      <c r="BB178" s="290"/>
      <c r="BC178" s="322">
        <v>0.502</v>
      </c>
      <c r="BD178" s="320">
        <v>0.40500000000000003</v>
      </c>
      <c r="BE178" s="320">
        <v>0.312</v>
      </c>
      <c r="BF178" s="320">
        <v>0.27800000000000002</v>
      </c>
      <c r="BG178" s="320">
        <v>0.27200000000000002</v>
      </c>
      <c r="BH178" s="320">
        <v>0.28599999999999998</v>
      </c>
      <c r="BI178" s="320">
        <v>0.33800000000000002</v>
      </c>
      <c r="BJ178" s="320">
        <v>0.47799999999999998</v>
      </c>
      <c r="BK178" s="320">
        <v>0.64400000000000002</v>
      </c>
      <c r="BL178" s="320">
        <f t="shared" si="77"/>
        <v>0.47799999999999998</v>
      </c>
      <c r="BM178" s="320">
        <f t="shared" si="78"/>
        <v>0.33800000000000002</v>
      </c>
      <c r="BN178" s="320">
        <f t="shared" si="79"/>
        <v>0.28599999999999998</v>
      </c>
      <c r="BO178" s="320">
        <f t="shared" si="80"/>
        <v>0.27200000000000002</v>
      </c>
      <c r="BP178" s="320">
        <f t="shared" si="81"/>
        <v>0.27800000000000002</v>
      </c>
      <c r="BQ178" s="320">
        <f t="shared" si="82"/>
        <v>0.312</v>
      </c>
      <c r="BR178" s="321">
        <f t="shared" si="83"/>
        <v>0.40500000000000003</v>
      </c>
      <c r="BS178" s="290"/>
    </row>
    <row r="179" spans="1:71" x14ac:dyDescent="0.25">
      <c r="A179" s="290"/>
      <c r="B179" s="692"/>
      <c r="C179" s="328">
        <v>2.5499999999999998</v>
      </c>
      <c r="D179" s="322">
        <v>0.52500000000000002</v>
      </c>
      <c r="E179" s="320">
        <v>0.42199999999999999</v>
      </c>
      <c r="F179" s="320">
        <v>0.32900000000000001</v>
      </c>
      <c r="G179" s="320">
        <v>0.29699999999999999</v>
      </c>
      <c r="H179" s="320">
        <v>0.29299999999999998</v>
      </c>
      <c r="I179" s="320">
        <v>0.312</v>
      </c>
      <c r="J179" s="320">
        <v>0.374</v>
      </c>
      <c r="K179" s="320">
        <v>0.55100000000000005</v>
      </c>
      <c r="L179" s="320">
        <v>0.79700000000000004</v>
      </c>
      <c r="M179" s="320">
        <f t="shared" si="84"/>
        <v>0.55100000000000005</v>
      </c>
      <c r="N179" s="320">
        <f t="shared" si="85"/>
        <v>0.374</v>
      </c>
      <c r="O179" s="320">
        <f t="shared" si="86"/>
        <v>0.312</v>
      </c>
      <c r="P179" s="320">
        <f t="shared" si="87"/>
        <v>0.29299999999999998</v>
      </c>
      <c r="Q179" s="320">
        <f t="shared" si="88"/>
        <v>0.29699999999999999</v>
      </c>
      <c r="R179" s="320">
        <f t="shared" si="89"/>
        <v>0.32900000000000001</v>
      </c>
      <c r="S179" s="321">
        <f t="shared" si="90"/>
        <v>0.42199999999999999</v>
      </c>
      <c r="T179" s="290"/>
      <c r="U179" s="322">
        <v>0.44</v>
      </c>
      <c r="V179" s="320">
        <v>0.38800000000000001</v>
      </c>
      <c r="W179" s="320">
        <v>0.316</v>
      </c>
      <c r="X179" s="320">
        <v>0.29299999999999998</v>
      </c>
      <c r="Y179" s="320">
        <v>0.29599999999999999</v>
      </c>
      <c r="Z179" s="320">
        <v>0.32300000000000001</v>
      </c>
      <c r="AA179" s="320">
        <v>0.40100000000000002</v>
      </c>
      <c r="AB179" s="320">
        <v>0.64600000000000002</v>
      </c>
      <c r="AC179" s="320">
        <v>0.92100000000000004</v>
      </c>
      <c r="AD179" s="320">
        <f t="shared" si="63"/>
        <v>0.64600000000000002</v>
      </c>
      <c r="AE179" s="320">
        <f t="shared" si="64"/>
        <v>0.40100000000000002</v>
      </c>
      <c r="AF179" s="320">
        <f t="shared" si="65"/>
        <v>0.32300000000000001</v>
      </c>
      <c r="AG179" s="320">
        <f t="shared" si="66"/>
        <v>0.29599999999999999</v>
      </c>
      <c r="AH179" s="320">
        <f t="shared" si="67"/>
        <v>0.29299999999999998</v>
      </c>
      <c r="AI179" s="320">
        <f t="shared" si="68"/>
        <v>0.316</v>
      </c>
      <c r="AJ179" s="321">
        <f t="shared" si="69"/>
        <v>0.38800000000000001</v>
      </c>
      <c r="AK179" s="290"/>
      <c r="AL179" s="322">
        <v>0.39300000000000002</v>
      </c>
      <c r="AM179" s="320">
        <v>0.35799999999999998</v>
      </c>
      <c r="AN179" s="320">
        <v>0.3</v>
      </c>
      <c r="AO179" s="320">
        <v>0.28100000000000003</v>
      </c>
      <c r="AP179" s="320">
        <v>0.28699999999999998</v>
      </c>
      <c r="AQ179" s="320">
        <v>0.318</v>
      </c>
      <c r="AR179" s="320">
        <v>0.40600000000000003</v>
      </c>
      <c r="AS179" s="320">
        <v>0.68400000000000005</v>
      </c>
      <c r="AT179" s="320">
        <v>0.98399999999999999</v>
      </c>
      <c r="AU179" s="320">
        <f t="shared" si="70"/>
        <v>0.68400000000000005</v>
      </c>
      <c r="AV179" s="320">
        <f t="shared" si="71"/>
        <v>0.40600000000000003</v>
      </c>
      <c r="AW179" s="320">
        <f t="shared" si="72"/>
        <v>0.318</v>
      </c>
      <c r="AX179" s="320">
        <f t="shared" si="73"/>
        <v>0.28699999999999998</v>
      </c>
      <c r="AY179" s="320">
        <f t="shared" si="74"/>
        <v>0.28100000000000003</v>
      </c>
      <c r="AZ179" s="320">
        <f t="shared" si="75"/>
        <v>0.3</v>
      </c>
      <c r="BA179" s="321">
        <f t="shared" si="76"/>
        <v>0.35799999999999998</v>
      </c>
      <c r="BB179" s="290"/>
      <c r="BC179" s="322">
        <v>0.502</v>
      </c>
      <c r="BD179" s="320">
        <v>0.40500000000000003</v>
      </c>
      <c r="BE179" s="320">
        <v>0.312</v>
      </c>
      <c r="BF179" s="320">
        <v>0.27800000000000002</v>
      </c>
      <c r="BG179" s="320">
        <v>0.27200000000000002</v>
      </c>
      <c r="BH179" s="320">
        <v>0.28599999999999998</v>
      </c>
      <c r="BI179" s="320">
        <v>0.33800000000000002</v>
      </c>
      <c r="BJ179" s="320">
        <v>0.47799999999999998</v>
      </c>
      <c r="BK179" s="320">
        <v>0.64400000000000002</v>
      </c>
      <c r="BL179" s="320">
        <f t="shared" si="77"/>
        <v>0.47799999999999998</v>
      </c>
      <c r="BM179" s="320">
        <f t="shared" si="78"/>
        <v>0.33800000000000002</v>
      </c>
      <c r="BN179" s="320">
        <f t="shared" si="79"/>
        <v>0.28599999999999998</v>
      </c>
      <c r="BO179" s="320">
        <f t="shared" si="80"/>
        <v>0.27200000000000002</v>
      </c>
      <c r="BP179" s="320">
        <f t="shared" si="81"/>
        <v>0.27800000000000002</v>
      </c>
      <c r="BQ179" s="320">
        <f t="shared" si="82"/>
        <v>0.312</v>
      </c>
      <c r="BR179" s="321">
        <f t="shared" si="83"/>
        <v>0.40500000000000003</v>
      </c>
      <c r="BS179" s="290"/>
    </row>
    <row r="180" spans="1:71" x14ac:dyDescent="0.25">
      <c r="A180" s="290"/>
      <c r="B180" s="692"/>
      <c r="C180" s="328">
        <v>2.6</v>
      </c>
      <c r="D180" s="322">
        <v>0.52500000000000002</v>
      </c>
      <c r="E180" s="320">
        <v>0.42199999999999999</v>
      </c>
      <c r="F180" s="320">
        <v>0.32900000000000001</v>
      </c>
      <c r="G180" s="320">
        <v>0.29699999999999999</v>
      </c>
      <c r="H180" s="320">
        <v>0.29299999999999998</v>
      </c>
      <c r="I180" s="320">
        <v>0.312</v>
      </c>
      <c r="J180" s="320">
        <v>0.374</v>
      </c>
      <c r="K180" s="320">
        <v>0.55100000000000005</v>
      </c>
      <c r="L180" s="320">
        <v>0.79700000000000004</v>
      </c>
      <c r="M180" s="320">
        <f t="shared" si="84"/>
        <v>0.55100000000000005</v>
      </c>
      <c r="N180" s="320">
        <f t="shared" si="85"/>
        <v>0.374</v>
      </c>
      <c r="O180" s="320">
        <f t="shared" si="86"/>
        <v>0.312</v>
      </c>
      <c r="P180" s="320">
        <f t="shared" si="87"/>
        <v>0.29299999999999998</v>
      </c>
      <c r="Q180" s="320">
        <f t="shared" si="88"/>
        <v>0.29699999999999999</v>
      </c>
      <c r="R180" s="320">
        <f t="shared" si="89"/>
        <v>0.32900000000000001</v>
      </c>
      <c r="S180" s="321">
        <f t="shared" si="90"/>
        <v>0.42199999999999999</v>
      </c>
      <c r="T180" s="290"/>
      <c r="U180" s="322">
        <v>0.44</v>
      </c>
      <c r="V180" s="320">
        <v>0.38800000000000001</v>
      </c>
      <c r="W180" s="320">
        <v>0.316</v>
      </c>
      <c r="X180" s="320">
        <v>0.29299999999999998</v>
      </c>
      <c r="Y180" s="320">
        <v>0.29599999999999999</v>
      </c>
      <c r="Z180" s="320">
        <v>0.32300000000000001</v>
      </c>
      <c r="AA180" s="320">
        <v>0.40100000000000002</v>
      </c>
      <c r="AB180" s="320">
        <v>0.64600000000000002</v>
      </c>
      <c r="AC180" s="320">
        <v>0.92100000000000004</v>
      </c>
      <c r="AD180" s="320">
        <f t="shared" si="63"/>
        <v>0.64600000000000002</v>
      </c>
      <c r="AE180" s="320">
        <f t="shared" si="64"/>
        <v>0.40100000000000002</v>
      </c>
      <c r="AF180" s="320">
        <f t="shared" si="65"/>
        <v>0.32300000000000001</v>
      </c>
      <c r="AG180" s="320">
        <f t="shared" si="66"/>
        <v>0.29599999999999999</v>
      </c>
      <c r="AH180" s="320">
        <f t="shared" si="67"/>
        <v>0.29299999999999998</v>
      </c>
      <c r="AI180" s="320">
        <f t="shared" si="68"/>
        <v>0.316</v>
      </c>
      <c r="AJ180" s="321">
        <f t="shared" si="69"/>
        <v>0.38800000000000001</v>
      </c>
      <c r="AK180" s="290"/>
      <c r="AL180" s="322">
        <v>0.39300000000000002</v>
      </c>
      <c r="AM180" s="320">
        <v>0.35799999999999998</v>
      </c>
      <c r="AN180" s="320">
        <v>0.3</v>
      </c>
      <c r="AO180" s="320">
        <v>0.28100000000000003</v>
      </c>
      <c r="AP180" s="320">
        <v>0.28699999999999998</v>
      </c>
      <c r="AQ180" s="320">
        <v>0.318</v>
      </c>
      <c r="AR180" s="320">
        <v>0.40600000000000003</v>
      </c>
      <c r="AS180" s="320">
        <v>0.68400000000000005</v>
      </c>
      <c r="AT180" s="320">
        <v>0.98399999999999999</v>
      </c>
      <c r="AU180" s="320">
        <f t="shared" si="70"/>
        <v>0.68400000000000005</v>
      </c>
      <c r="AV180" s="320">
        <f t="shared" si="71"/>
        <v>0.40600000000000003</v>
      </c>
      <c r="AW180" s="320">
        <f t="shared" si="72"/>
        <v>0.318</v>
      </c>
      <c r="AX180" s="320">
        <f t="shared" si="73"/>
        <v>0.28699999999999998</v>
      </c>
      <c r="AY180" s="320">
        <f t="shared" si="74"/>
        <v>0.28100000000000003</v>
      </c>
      <c r="AZ180" s="320">
        <f t="shared" si="75"/>
        <v>0.3</v>
      </c>
      <c r="BA180" s="321">
        <f t="shared" si="76"/>
        <v>0.35799999999999998</v>
      </c>
      <c r="BB180" s="290"/>
      <c r="BC180" s="322">
        <v>0.502</v>
      </c>
      <c r="BD180" s="320">
        <v>0.40500000000000003</v>
      </c>
      <c r="BE180" s="320">
        <v>0.312</v>
      </c>
      <c r="BF180" s="320">
        <v>0.27800000000000002</v>
      </c>
      <c r="BG180" s="320">
        <v>0.27200000000000002</v>
      </c>
      <c r="BH180" s="320">
        <v>0.28599999999999998</v>
      </c>
      <c r="BI180" s="320">
        <v>0.33800000000000002</v>
      </c>
      <c r="BJ180" s="320">
        <v>0.47799999999999998</v>
      </c>
      <c r="BK180" s="320">
        <v>0.64400000000000002</v>
      </c>
      <c r="BL180" s="320">
        <f t="shared" si="77"/>
        <v>0.47799999999999998</v>
      </c>
      <c r="BM180" s="320">
        <f t="shared" si="78"/>
        <v>0.33800000000000002</v>
      </c>
      <c r="BN180" s="320">
        <f t="shared" si="79"/>
        <v>0.28599999999999998</v>
      </c>
      <c r="BO180" s="320">
        <f t="shared" si="80"/>
        <v>0.27200000000000002</v>
      </c>
      <c r="BP180" s="320">
        <f t="shared" si="81"/>
        <v>0.27800000000000002</v>
      </c>
      <c r="BQ180" s="320">
        <f t="shared" si="82"/>
        <v>0.312</v>
      </c>
      <c r="BR180" s="321">
        <f t="shared" si="83"/>
        <v>0.40500000000000003</v>
      </c>
      <c r="BS180" s="290"/>
    </row>
    <row r="181" spans="1:71" x14ac:dyDescent="0.25">
      <c r="A181" s="290"/>
      <c r="B181" s="692"/>
      <c r="C181" s="328">
        <v>2.65</v>
      </c>
      <c r="D181" s="322">
        <v>0.52500000000000002</v>
      </c>
      <c r="E181" s="320">
        <v>0.42199999999999999</v>
      </c>
      <c r="F181" s="320">
        <v>0.32900000000000001</v>
      </c>
      <c r="G181" s="320">
        <v>0.29699999999999999</v>
      </c>
      <c r="H181" s="320">
        <v>0.29299999999999998</v>
      </c>
      <c r="I181" s="320">
        <v>0.312</v>
      </c>
      <c r="J181" s="320">
        <v>0.374</v>
      </c>
      <c r="K181" s="320">
        <v>0.55100000000000005</v>
      </c>
      <c r="L181" s="320">
        <v>0.79700000000000004</v>
      </c>
      <c r="M181" s="320">
        <f t="shared" si="84"/>
        <v>0.55100000000000005</v>
      </c>
      <c r="N181" s="320">
        <f t="shared" si="85"/>
        <v>0.374</v>
      </c>
      <c r="O181" s="320">
        <f t="shared" si="86"/>
        <v>0.312</v>
      </c>
      <c r="P181" s="320">
        <f t="shared" si="87"/>
        <v>0.29299999999999998</v>
      </c>
      <c r="Q181" s="320">
        <f t="shared" si="88"/>
        <v>0.29699999999999999</v>
      </c>
      <c r="R181" s="320">
        <f t="shared" si="89"/>
        <v>0.32900000000000001</v>
      </c>
      <c r="S181" s="321">
        <f t="shared" si="90"/>
        <v>0.42199999999999999</v>
      </c>
      <c r="T181" s="290"/>
      <c r="U181" s="322">
        <v>0.44</v>
      </c>
      <c r="V181" s="320">
        <v>0.38800000000000001</v>
      </c>
      <c r="W181" s="320">
        <v>0.316</v>
      </c>
      <c r="X181" s="320">
        <v>0.29299999999999998</v>
      </c>
      <c r="Y181" s="320">
        <v>0.29599999999999999</v>
      </c>
      <c r="Z181" s="320">
        <v>0.32300000000000001</v>
      </c>
      <c r="AA181" s="320">
        <v>0.40100000000000002</v>
      </c>
      <c r="AB181" s="320">
        <v>0.64600000000000002</v>
      </c>
      <c r="AC181" s="320">
        <v>0.92100000000000004</v>
      </c>
      <c r="AD181" s="320">
        <f t="shared" si="63"/>
        <v>0.64600000000000002</v>
      </c>
      <c r="AE181" s="320">
        <f t="shared" si="64"/>
        <v>0.40100000000000002</v>
      </c>
      <c r="AF181" s="320">
        <f t="shared" si="65"/>
        <v>0.32300000000000001</v>
      </c>
      <c r="AG181" s="320">
        <f t="shared" si="66"/>
        <v>0.29599999999999999</v>
      </c>
      <c r="AH181" s="320">
        <f t="shared" si="67"/>
        <v>0.29299999999999998</v>
      </c>
      <c r="AI181" s="320">
        <f t="shared" si="68"/>
        <v>0.316</v>
      </c>
      <c r="AJ181" s="321">
        <f t="shared" si="69"/>
        <v>0.38800000000000001</v>
      </c>
      <c r="AK181" s="290"/>
      <c r="AL181" s="322">
        <v>0.39300000000000002</v>
      </c>
      <c r="AM181" s="320">
        <v>0.35799999999999998</v>
      </c>
      <c r="AN181" s="320">
        <v>0.3</v>
      </c>
      <c r="AO181" s="320">
        <v>0.28100000000000003</v>
      </c>
      <c r="AP181" s="320">
        <v>0.28699999999999998</v>
      </c>
      <c r="AQ181" s="320">
        <v>0.318</v>
      </c>
      <c r="AR181" s="320">
        <v>0.40600000000000003</v>
      </c>
      <c r="AS181" s="320">
        <v>0.68400000000000005</v>
      </c>
      <c r="AT181" s="320">
        <v>0.98399999999999999</v>
      </c>
      <c r="AU181" s="320">
        <f t="shared" si="70"/>
        <v>0.68400000000000005</v>
      </c>
      <c r="AV181" s="320">
        <f t="shared" si="71"/>
        <v>0.40600000000000003</v>
      </c>
      <c r="AW181" s="320">
        <f t="shared" si="72"/>
        <v>0.318</v>
      </c>
      <c r="AX181" s="320">
        <f t="shared" si="73"/>
        <v>0.28699999999999998</v>
      </c>
      <c r="AY181" s="320">
        <f t="shared" si="74"/>
        <v>0.28100000000000003</v>
      </c>
      <c r="AZ181" s="320">
        <f t="shared" si="75"/>
        <v>0.3</v>
      </c>
      <c r="BA181" s="321">
        <f t="shared" si="76"/>
        <v>0.35799999999999998</v>
      </c>
      <c r="BB181" s="290"/>
      <c r="BC181" s="322">
        <v>0.502</v>
      </c>
      <c r="BD181" s="320">
        <v>0.40500000000000003</v>
      </c>
      <c r="BE181" s="320">
        <v>0.312</v>
      </c>
      <c r="BF181" s="320">
        <v>0.27800000000000002</v>
      </c>
      <c r="BG181" s="320">
        <v>0.27200000000000002</v>
      </c>
      <c r="BH181" s="320">
        <v>0.28599999999999998</v>
      </c>
      <c r="BI181" s="320">
        <v>0.33800000000000002</v>
      </c>
      <c r="BJ181" s="320">
        <v>0.47799999999999998</v>
      </c>
      <c r="BK181" s="320">
        <v>0.64400000000000002</v>
      </c>
      <c r="BL181" s="320">
        <f t="shared" si="77"/>
        <v>0.47799999999999998</v>
      </c>
      <c r="BM181" s="320">
        <f t="shared" si="78"/>
        <v>0.33800000000000002</v>
      </c>
      <c r="BN181" s="320">
        <f t="shared" si="79"/>
        <v>0.28599999999999998</v>
      </c>
      <c r="BO181" s="320">
        <f t="shared" si="80"/>
        <v>0.27200000000000002</v>
      </c>
      <c r="BP181" s="320">
        <f t="shared" si="81"/>
        <v>0.27800000000000002</v>
      </c>
      <c r="BQ181" s="320">
        <f t="shared" si="82"/>
        <v>0.312</v>
      </c>
      <c r="BR181" s="321">
        <f t="shared" si="83"/>
        <v>0.40500000000000003</v>
      </c>
      <c r="BS181" s="290"/>
    </row>
    <row r="182" spans="1:71" x14ac:dyDescent="0.25">
      <c r="A182" s="290"/>
      <c r="B182" s="692"/>
      <c r="C182" s="328">
        <v>2.7</v>
      </c>
      <c r="D182" s="322">
        <v>0.52500000000000002</v>
      </c>
      <c r="E182" s="320">
        <v>0.42199999999999999</v>
      </c>
      <c r="F182" s="320">
        <v>0.32900000000000001</v>
      </c>
      <c r="G182" s="320">
        <v>0.29699999999999999</v>
      </c>
      <c r="H182" s="320">
        <v>0.29299999999999998</v>
      </c>
      <c r="I182" s="320">
        <v>0.312</v>
      </c>
      <c r="J182" s="320">
        <v>0.374</v>
      </c>
      <c r="K182" s="320">
        <v>0.55100000000000005</v>
      </c>
      <c r="L182" s="320">
        <v>0.79700000000000004</v>
      </c>
      <c r="M182" s="320">
        <f t="shared" si="84"/>
        <v>0.55100000000000005</v>
      </c>
      <c r="N182" s="320">
        <f t="shared" si="85"/>
        <v>0.374</v>
      </c>
      <c r="O182" s="320">
        <f t="shared" si="86"/>
        <v>0.312</v>
      </c>
      <c r="P182" s="320">
        <f t="shared" si="87"/>
        <v>0.29299999999999998</v>
      </c>
      <c r="Q182" s="320">
        <f t="shared" si="88"/>
        <v>0.29699999999999999</v>
      </c>
      <c r="R182" s="320">
        <f t="shared" si="89"/>
        <v>0.32900000000000001</v>
      </c>
      <c r="S182" s="321">
        <f t="shared" si="90"/>
        <v>0.42199999999999999</v>
      </c>
      <c r="T182" s="290"/>
      <c r="U182" s="322">
        <v>0.44</v>
      </c>
      <c r="V182" s="320">
        <v>0.38800000000000001</v>
      </c>
      <c r="W182" s="320">
        <v>0.316</v>
      </c>
      <c r="X182" s="320">
        <v>0.29299999999999998</v>
      </c>
      <c r="Y182" s="320">
        <v>0.29599999999999999</v>
      </c>
      <c r="Z182" s="320">
        <v>0.32300000000000001</v>
      </c>
      <c r="AA182" s="320">
        <v>0.40100000000000002</v>
      </c>
      <c r="AB182" s="320">
        <v>0.64600000000000002</v>
      </c>
      <c r="AC182" s="320">
        <v>0.92100000000000004</v>
      </c>
      <c r="AD182" s="320">
        <f t="shared" si="63"/>
        <v>0.64600000000000002</v>
      </c>
      <c r="AE182" s="320">
        <f t="shared" si="64"/>
        <v>0.40100000000000002</v>
      </c>
      <c r="AF182" s="320">
        <f t="shared" si="65"/>
        <v>0.32300000000000001</v>
      </c>
      <c r="AG182" s="320">
        <f t="shared" si="66"/>
        <v>0.29599999999999999</v>
      </c>
      <c r="AH182" s="320">
        <f t="shared" si="67"/>
        <v>0.29299999999999998</v>
      </c>
      <c r="AI182" s="320">
        <f t="shared" si="68"/>
        <v>0.316</v>
      </c>
      <c r="AJ182" s="321">
        <f t="shared" si="69"/>
        <v>0.38800000000000001</v>
      </c>
      <c r="AK182" s="290"/>
      <c r="AL182" s="322">
        <v>0.39300000000000002</v>
      </c>
      <c r="AM182" s="320">
        <v>0.35799999999999998</v>
      </c>
      <c r="AN182" s="320">
        <v>0.3</v>
      </c>
      <c r="AO182" s="320">
        <v>0.28100000000000003</v>
      </c>
      <c r="AP182" s="320">
        <v>0.28699999999999998</v>
      </c>
      <c r="AQ182" s="320">
        <v>0.318</v>
      </c>
      <c r="AR182" s="320">
        <v>0.40600000000000003</v>
      </c>
      <c r="AS182" s="320">
        <v>0.68400000000000005</v>
      </c>
      <c r="AT182" s="320">
        <v>0.98399999999999999</v>
      </c>
      <c r="AU182" s="320">
        <f t="shared" si="70"/>
        <v>0.68400000000000005</v>
      </c>
      <c r="AV182" s="320">
        <f t="shared" si="71"/>
        <v>0.40600000000000003</v>
      </c>
      <c r="AW182" s="320">
        <f t="shared" si="72"/>
        <v>0.318</v>
      </c>
      <c r="AX182" s="320">
        <f t="shared" si="73"/>
        <v>0.28699999999999998</v>
      </c>
      <c r="AY182" s="320">
        <f t="shared" si="74"/>
        <v>0.28100000000000003</v>
      </c>
      <c r="AZ182" s="320">
        <f t="shared" si="75"/>
        <v>0.3</v>
      </c>
      <c r="BA182" s="321">
        <f t="shared" si="76"/>
        <v>0.35799999999999998</v>
      </c>
      <c r="BB182" s="290"/>
      <c r="BC182" s="322">
        <v>0.502</v>
      </c>
      <c r="BD182" s="320">
        <v>0.40500000000000003</v>
      </c>
      <c r="BE182" s="320">
        <v>0.312</v>
      </c>
      <c r="BF182" s="320">
        <v>0.27800000000000002</v>
      </c>
      <c r="BG182" s="320">
        <v>0.27200000000000002</v>
      </c>
      <c r="BH182" s="320">
        <v>0.28599999999999998</v>
      </c>
      <c r="BI182" s="320">
        <v>0.33800000000000002</v>
      </c>
      <c r="BJ182" s="320">
        <v>0.47799999999999998</v>
      </c>
      <c r="BK182" s="320">
        <v>0.64400000000000002</v>
      </c>
      <c r="BL182" s="320">
        <f t="shared" si="77"/>
        <v>0.47799999999999998</v>
      </c>
      <c r="BM182" s="320">
        <f t="shared" si="78"/>
        <v>0.33800000000000002</v>
      </c>
      <c r="BN182" s="320">
        <f t="shared" si="79"/>
        <v>0.28599999999999998</v>
      </c>
      <c r="BO182" s="320">
        <f t="shared" si="80"/>
        <v>0.27200000000000002</v>
      </c>
      <c r="BP182" s="320">
        <f t="shared" si="81"/>
        <v>0.27800000000000002</v>
      </c>
      <c r="BQ182" s="320">
        <f t="shared" si="82"/>
        <v>0.312</v>
      </c>
      <c r="BR182" s="321">
        <f t="shared" si="83"/>
        <v>0.40500000000000003</v>
      </c>
      <c r="BS182" s="290"/>
    </row>
    <row r="183" spans="1:71" x14ac:dyDescent="0.25">
      <c r="A183" s="290"/>
      <c r="B183" s="692"/>
      <c r="C183" s="328">
        <v>2.75</v>
      </c>
      <c r="D183" s="322">
        <v>0.52500000000000002</v>
      </c>
      <c r="E183" s="320">
        <v>0.42199999999999999</v>
      </c>
      <c r="F183" s="320">
        <v>0.32900000000000001</v>
      </c>
      <c r="G183" s="320">
        <v>0.29699999999999999</v>
      </c>
      <c r="H183" s="320">
        <v>0.29299999999999998</v>
      </c>
      <c r="I183" s="320">
        <v>0.312</v>
      </c>
      <c r="J183" s="320">
        <v>0.374</v>
      </c>
      <c r="K183" s="320">
        <v>0.55100000000000005</v>
      </c>
      <c r="L183" s="320">
        <v>0.79700000000000004</v>
      </c>
      <c r="M183" s="320">
        <f t="shared" si="84"/>
        <v>0.55100000000000005</v>
      </c>
      <c r="N183" s="320">
        <f t="shared" si="85"/>
        <v>0.374</v>
      </c>
      <c r="O183" s="320">
        <f t="shared" si="86"/>
        <v>0.312</v>
      </c>
      <c r="P183" s="320">
        <f t="shared" si="87"/>
        <v>0.29299999999999998</v>
      </c>
      <c r="Q183" s="320">
        <f t="shared" si="88"/>
        <v>0.29699999999999999</v>
      </c>
      <c r="R183" s="320">
        <f t="shared" si="89"/>
        <v>0.32900000000000001</v>
      </c>
      <c r="S183" s="321">
        <f t="shared" si="90"/>
        <v>0.42199999999999999</v>
      </c>
      <c r="T183" s="290"/>
      <c r="U183" s="322">
        <v>0.44</v>
      </c>
      <c r="V183" s="320">
        <v>0.38800000000000001</v>
      </c>
      <c r="W183" s="320">
        <v>0.316</v>
      </c>
      <c r="X183" s="320">
        <v>0.29299999999999998</v>
      </c>
      <c r="Y183" s="320">
        <v>0.29599999999999999</v>
      </c>
      <c r="Z183" s="320">
        <v>0.32300000000000001</v>
      </c>
      <c r="AA183" s="320">
        <v>0.40100000000000002</v>
      </c>
      <c r="AB183" s="320">
        <v>0.64600000000000002</v>
      </c>
      <c r="AC183" s="320">
        <v>0.92100000000000004</v>
      </c>
      <c r="AD183" s="320">
        <f t="shared" si="63"/>
        <v>0.64600000000000002</v>
      </c>
      <c r="AE183" s="320">
        <f t="shared" si="64"/>
        <v>0.40100000000000002</v>
      </c>
      <c r="AF183" s="320">
        <f t="shared" si="65"/>
        <v>0.32300000000000001</v>
      </c>
      <c r="AG183" s="320">
        <f t="shared" si="66"/>
        <v>0.29599999999999999</v>
      </c>
      <c r="AH183" s="320">
        <f t="shared" si="67"/>
        <v>0.29299999999999998</v>
      </c>
      <c r="AI183" s="320">
        <f t="shared" si="68"/>
        <v>0.316</v>
      </c>
      <c r="AJ183" s="321">
        <f t="shared" si="69"/>
        <v>0.38800000000000001</v>
      </c>
      <c r="AK183" s="290"/>
      <c r="AL183" s="322">
        <v>0.39300000000000002</v>
      </c>
      <c r="AM183" s="320">
        <v>0.35799999999999998</v>
      </c>
      <c r="AN183" s="320">
        <v>0.3</v>
      </c>
      <c r="AO183" s="320">
        <v>0.28100000000000003</v>
      </c>
      <c r="AP183" s="320">
        <v>0.28699999999999998</v>
      </c>
      <c r="AQ183" s="320">
        <v>0.318</v>
      </c>
      <c r="AR183" s="320">
        <v>0.40600000000000003</v>
      </c>
      <c r="AS183" s="320">
        <v>0.68400000000000005</v>
      </c>
      <c r="AT183" s="320">
        <v>0.98399999999999999</v>
      </c>
      <c r="AU183" s="320">
        <f t="shared" si="70"/>
        <v>0.68400000000000005</v>
      </c>
      <c r="AV183" s="320">
        <f t="shared" si="71"/>
        <v>0.40600000000000003</v>
      </c>
      <c r="AW183" s="320">
        <f t="shared" si="72"/>
        <v>0.318</v>
      </c>
      <c r="AX183" s="320">
        <f t="shared" si="73"/>
        <v>0.28699999999999998</v>
      </c>
      <c r="AY183" s="320">
        <f t="shared" si="74"/>
        <v>0.28100000000000003</v>
      </c>
      <c r="AZ183" s="320">
        <f t="shared" si="75"/>
        <v>0.3</v>
      </c>
      <c r="BA183" s="321">
        <f t="shared" si="76"/>
        <v>0.35799999999999998</v>
      </c>
      <c r="BB183" s="290"/>
      <c r="BC183" s="322">
        <v>0.502</v>
      </c>
      <c r="BD183" s="320">
        <v>0.40500000000000003</v>
      </c>
      <c r="BE183" s="320">
        <v>0.312</v>
      </c>
      <c r="BF183" s="320">
        <v>0.27800000000000002</v>
      </c>
      <c r="BG183" s="320">
        <v>0.27200000000000002</v>
      </c>
      <c r="BH183" s="320">
        <v>0.28599999999999998</v>
      </c>
      <c r="BI183" s="320">
        <v>0.33800000000000002</v>
      </c>
      <c r="BJ183" s="320">
        <v>0.47799999999999998</v>
      </c>
      <c r="BK183" s="320">
        <v>0.64400000000000002</v>
      </c>
      <c r="BL183" s="320">
        <f t="shared" si="77"/>
        <v>0.47799999999999998</v>
      </c>
      <c r="BM183" s="320">
        <f t="shared" si="78"/>
        <v>0.33800000000000002</v>
      </c>
      <c r="BN183" s="320">
        <f t="shared" si="79"/>
        <v>0.28599999999999998</v>
      </c>
      <c r="BO183" s="320">
        <f t="shared" si="80"/>
        <v>0.27200000000000002</v>
      </c>
      <c r="BP183" s="320">
        <f t="shared" si="81"/>
        <v>0.27800000000000002</v>
      </c>
      <c r="BQ183" s="320">
        <f t="shared" si="82"/>
        <v>0.312</v>
      </c>
      <c r="BR183" s="321">
        <f t="shared" si="83"/>
        <v>0.40500000000000003</v>
      </c>
      <c r="BS183" s="290"/>
    </row>
    <row r="184" spans="1:71" x14ac:dyDescent="0.25">
      <c r="A184" s="290"/>
      <c r="B184" s="692"/>
      <c r="C184" s="328">
        <v>2.8</v>
      </c>
      <c r="D184" s="322">
        <v>0.52500000000000002</v>
      </c>
      <c r="E184" s="320">
        <v>0.42199999999999999</v>
      </c>
      <c r="F184" s="320">
        <v>0.32900000000000001</v>
      </c>
      <c r="G184" s="320">
        <v>0.29699999999999999</v>
      </c>
      <c r="H184" s="320">
        <v>0.29299999999999998</v>
      </c>
      <c r="I184" s="320">
        <v>0.312</v>
      </c>
      <c r="J184" s="320">
        <v>0.374</v>
      </c>
      <c r="K184" s="320">
        <v>0.55100000000000005</v>
      </c>
      <c r="L184" s="320">
        <v>0.79700000000000004</v>
      </c>
      <c r="M184" s="320">
        <f t="shared" si="84"/>
        <v>0.55100000000000005</v>
      </c>
      <c r="N184" s="320">
        <f t="shared" si="85"/>
        <v>0.374</v>
      </c>
      <c r="O184" s="320">
        <f t="shared" si="86"/>
        <v>0.312</v>
      </c>
      <c r="P184" s="320">
        <f t="shared" si="87"/>
        <v>0.29299999999999998</v>
      </c>
      <c r="Q184" s="320">
        <f t="shared" si="88"/>
        <v>0.29699999999999999</v>
      </c>
      <c r="R184" s="320">
        <f t="shared" si="89"/>
        <v>0.32900000000000001</v>
      </c>
      <c r="S184" s="321">
        <f t="shared" si="90"/>
        <v>0.42199999999999999</v>
      </c>
      <c r="T184" s="290"/>
      <c r="U184" s="322">
        <v>0.44</v>
      </c>
      <c r="V184" s="320">
        <v>0.38800000000000001</v>
      </c>
      <c r="W184" s="320">
        <v>0.316</v>
      </c>
      <c r="X184" s="320">
        <v>0.29299999999999998</v>
      </c>
      <c r="Y184" s="320">
        <v>0.29599999999999999</v>
      </c>
      <c r="Z184" s="320">
        <v>0.32300000000000001</v>
      </c>
      <c r="AA184" s="320">
        <v>0.40100000000000002</v>
      </c>
      <c r="AB184" s="320">
        <v>0.64600000000000002</v>
      </c>
      <c r="AC184" s="320">
        <v>0.92100000000000004</v>
      </c>
      <c r="AD184" s="320">
        <f t="shared" si="63"/>
        <v>0.64600000000000002</v>
      </c>
      <c r="AE184" s="320">
        <f t="shared" si="64"/>
        <v>0.40100000000000002</v>
      </c>
      <c r="AF184" s="320">
        <f t="shared" si="65"/>
        <v>0.32300000000000001</v>
      </c>
      <c r="AG184" s="320">
        <f t="shared" si="66"/>
        <v>0.29599999999999999</v>
      </c>
      <c r="AH184" s="320">
        <f t="shared" si="67"/>
        <v>0.29299999999999998</v>
      </c>
      <c r="AI184" s="320">
        <f t="shared" si="68"/>
        <v>0.316</v>
      </c>
      <c r="AJ184" s="321">
        <f t="shared" si="69"/>
        <v>0.38800000000000001</v>
      </c>
      <c r="AK184" s="290"/>
      <c r="AL184" s="322">
        <v>0.39300000000000002</v>
      </c>
      <c r="AM184" s="320">
        <v>0.35799999999999998</v>
      </c>
      <c r="AN184" s="320">
        <v>0.3</v>
      </c>
      <c r="AO184" s="320">
        <v>0.28100000000000003</v>
      </c>
      <c r="AP184" s="320">
        <v>0.28699999999999998</v>
      </c>
      <c r="AQ184" s="320">
        <v>0.318</v>
      </c>
      <c r="AR184" s="320">
        <v>0.40600000000000003</v>
      </c>
      <c r="AS184" s="320">
        <v>0.68400000000000005</v>
      </c>
      <c r="AT184" s="320">
        <v>0.98399999999999999</v>
      </c>
      <c r="AU184" s="320">
        <f t="shared" si="70"/>
        <v>0.68400000000000005</v>
      </c>
      <c r="AV184" s="320">
        <f t="shared" si="71"/>
        <v>0.40600000000000003</v>
      </c>
      <c r="AW184" s="320">
        <f t="shared" si="72"/>
        <v>0.318</v>
      </c>
      <c r="AX184" s="320">
        <f t="shared" si="73"/>
        <v>0.28699999999999998</v>
      </c>
      <c r="AY184" s="320">
        <f t="shared" si="74"/>
        <v>0.28100000000000003</v>
      </c>
      <c r="AZ184" s="320">
        <f t="shared" si="75"/>
        <v>0.3</v>
      </c>
      <c r="BA184" s="321">
        <f t="shared" si="76"/>
        <v>0.35799999999999998</v>
      </c>
      <c r="BB184" s="290"/>
      <c r="BC184" s="322">
        <v>0.502</v>
      </c>
      <c r="BD184" s="320">
        <v>0.40500000000000003</v>
      </c>
      <c r="BE184" s="320">
        <v>0.312</v>
      </c>
      <c r="BF184" s="320">
        <v>0.27800000000000002</v>
      </c>
      <c r="BG184" s="320">
        <v>0.27200000000000002</v>
      </c>
      <c r="BH184" s="320">
        <v>0.28599999999999998</v>
      </c>
      <c r="BI184" s="320">
        <v>0.33800000000000002</v>
      </c>
      <c r="BJ184" s="320">
        <v>0.47799999999999998</v>
      </c>
      <c r="BK184" s="320">
        <v>0.64400000000000002</v>
      </c>
      <c r="BL184" s="320">
        <f t="shared" si="77"/>
        <v>0.47799999999999998</v>
      </c>
      <c r="BM184" s="320">
        <f t="shared" si="78"/>
        <v>0.33800000000000002</v>
      </c>
      <c r="BN184" s="320">
        <f t="shared" si="79"/>
        <v>0.28599999999999998</v>
      </c>
      <c r="BO184" s="320">
        <f t="shared" si="80"/>
        <v>0.27200000000000002</v>
      </c>
      <c r="BP184" s="320">
        <f t="shared" si="81"/>
        <v>0.27800000000000002</v>
      </c>
      <c r="BQ184" s="320">
        <f t="shared" si="82"/>
        <v>0.312</v>
      </c>
      <c r="BR184" s="321">
        <f t="shared" si="83"/>
        <v>0.40500000000000003</v>
      </c>
      <c r="BS184" s="290"/>
    </row>
    <row r="185" spans="1:71" x14ac:dyDescent="0.25">
      <c r="A185" s="290"/>
      <c r="B185" s="692"/>
      <c r="C185" s="328">
        <v>2.85</v>
      </c>
      <c r="D185" s="322">
        <v>0.52500000000000002</v>
      </c>
      <c r="E185" s="320">
        <v>0.42199999999999999</v>
      </c>
      <c r="F185" s="320">
        <v>0.32900000000000001</v>
      </c>
      <c r="G185" s="320">
        <v>0.29699999999999999</v>
      </c>
      <c r="H185" s="320">
        <v>0.29299999999999998</v>
      </c>
      <c r="I185" s="320">
        <v>0.312</v>
      </c>
      <c r="J185" s="320">
        <v>0.374</v>
      </c>
      <c r="K185" s="320">
        <v>0.55100000000000005</v>
      </c>
      <c r="L185" s="320">
        <v>0.79700000000000004</v>
      </c>
      <c r="M185" s="320">
        <f t="shared" si="84"/>
        <v>0.55100000000000005</v>
      </c>
      <c r="N185" s="320">
        <f t="shared" si="85"/>
        <v>0.374</v>
      </c>
      <c r="O185" s="320">
        <f t="shared" si="86"/>
        <v>0.312</v>
      </c>
      <c r="P185" s="320">
        <f t="shared" si="87"/>
        <v>0.29299999999999998</v>
      </c>
      <c r="Q185" s="320">
        <f t="shared" si="88"/>
        <v>0.29699999999999999</v>
      </c>
      <c r="R185" s="320">
        <f t="shared" si="89"/>
        <v>0.32900000000000001</v>
      </c>
      <c r="S185" s="321">
        <f t="shared" si="90"/>
        <v>0.42199999999999999</v>
      </c>
      <c r="T185" s="290"/>
      <c r="U185" s="322">
        <v>0.44</v>
      </c>
      <c r="V185" s="320">
        <v>0.38800000000000001</v>
      </c>
      <c r="W185" s="320">
        <v>0.316</v>
      </c>
      <c r="X185" s="320">
        <v>0.29299999999999998</v>
      </c>
      <c r="Y185" s="320">
        <v>0.29599999999999999</v>
      </c>
      <c r="Z185" s="320">
        <v>0.32300000000000001</v>
      </c>
      <c r="AA185" s="320">
        <v>0.40100000000000002</v>
      </c>
      <c r="AB185" s="320">
        <v>0.64600000000000002</v>
      </c>
      <c r="AC185" s="320">
        <v>0.92100000000000004</v>
      </c>
      <c r="AD185" s="320">
        <f t="shared" si="63"/>
        <v>0.64600000000000002</v>
      </c>
      <c r="AE185" s="320">
        <f t="shared" si="64"/>
        <v>0.40100000000000002</v>
      </c>
      <c r="AF185" s="320">
        <f t="shared" si="65"/>
        <v>0.32300000000000001</v>
      </c>
      <c r="AG185" s="320">
        <f t="shared" si="66"/>
        <v>0.29599999999999999</v>
      </c>
      <c r="AH185" s="320">
        <f t="shared" si="67"/>
        <v>0.29299999999999998</v>
      </c>
      <c r="AI185" s="320">
        <f t="shared" si="68"/>
        <v>0.316</v>
      </c>
      <c r="AJ185" s="321">
        <f t="shared" si="69"/>
        <v>0.38800000000000001</v>
      </c>
      <c r="AK185" s="290"/>
      <c r="AL185" s="322">
        <v>0.39300000000000002</v>
      </c>
      <c r="AM185" s="320">
        <v>0.35799999999999998</v>
      </c>
      <c r="AN185" s="320">
        <v>0.3</v>
      </c>
      <c r="AO185" s="320">
        <v>0.28100000000000003</v>
      </c>
      <c r="AP185" s="320">
        <v>0.28699999999999998</v>
      </c>
      <c r="AQ185" s="320">
        <v>0.318</v>
      </c>
      <c r="AR185" s="320">
        <v>0.40600000000000003</v>
      </c>
      <c r="AS185" s="320">
        <v>0.68400000000000005</v>
      </c>
      <c r="AT185" s="320">
        <v>0.98399999999999999</v>
      </c>
      <c r="AU185" s="320">
        <f t="shared" si="70"/>
        <v>0.68400000000000005</v>
      </c>
      <c r="AV185" s="320">
        <f t="shared" si="71"/>
        <v>0.40600000000000003</v>
      </c>
      <c r="AW185" s="320">
        <f t="shared" si="72"/>
        <v>0.318</v>
      </c>
      <c r="AX185" s="320">
        <f t="shared" si="73"/>
        <v>0.28699999999999998</v>
      </c>
      <c r="AY185" s="320">
        <f t="shared" si="74"/>
        <v>0.28100000000000003</v>
      </c>
      <c r="AZ185" s="320">
        <f t="shared" si="75"/>
        <v>0.3</v>
      </c>
      <c r="BA185" s="321">
        <f t="shared" si="76"/>
        <v>0.35799999999999998</v>
      </c>
      <c r="BB185" s="290"/>
      <c r="BC185" s="322">
        <v>0.502</v>
      </c>
      <c r="BD185" s="320">
        <v>0.40500000000000003</v>
      </c>
      <c r="BE185" s="320">
        <v>0.312</v>
      </c>
      <c r="BF185" s="320">
        <v>0.27800000000000002</v>
      </c>
      <c r="BG185" s="320">
        <v>0.27200000000000002</v>
      </c>
      <c r="BH185" s="320">
        <v>0.28599999999999998</v>
      </c>
      <c r="BI185" s="320">
        <v>0.33800000000000002</v>
      </c>
      <c r="BJ185" s="320">
        <v>0.47799999999999998</v>
      </c>
      <c r="BK185" s="320">
        <v>0.64400000000000002</v>
      </c>
      <c r="BL185" s="320">
        <f t="shared" si="77"/>
        <v>0.47799999999999998</v>
      </c>
      <c r="BM185" s="320">
        <f t="shared" si="78"/>
        <v>0.33800000000000002</v>
      </c>
      <c r="BN185" s="320">
        <f t="shared" si="79"/>
        <v>0.28599999999999998</v>
      </c>
      <c r="BO185" s="320">
        <f t="shared" si="80"/>
        <v>0.27200000000000002</v>
      </c>
      <c r="BP185" s="320">
        <f t="shared" si="81"/>
        <v>0.27800000000000002</v>
      </c>
      <c r="BQ185" s="320">
        <f t="shared" si="82"/>
        <v>0.312</v>
      </c>
      <c r="BR185" s="321">
        <f t="shared" si="83"/>
        <v>0.40500000000000003</v>
      </c>
      <c r="BS185" s="290"/>
    </row>
    <row r="186" spans="1:71" x14ac:dyDescent="0.25">
      <c r="A186" s="290"/>
      <c r="B186" s="692"/>
      <c r="C186" s="328">
        <v>2.9</v>
      </c>
      <c r="D186" s="322">
        <v>0.52500000000000002</v>
      </c>
      <c r="E186" s="320">
        <v>0.42199999999999999</v>
      </c>
      <c r="F186" s="320">
        <v>0.32900000000000001</v>
      </c>
      <c r="G186" s="320">
        <v>0.29699999999999999</v>
      </c>
      <c r="H186" s="320">
        <v>0.29299999999999998</v>
      </c>
      <c r="I186" s="320">
        <v>0.312</v>
      </c>
      <c r="J186" s="320">
        <v>0.374</v>
      </c>
      <c r="K186" s="320">
        <v>0.55100000000000005</v>
      </c>
      <c r="L186" s="320">
        <v>0.79700000000000004</v>
      </c>
      <c r="M186" s="320">
        <f t="shared" si="84"/>
        <v>0.55100000000000005</v>
      </c>
      <c r="N186" s="320">
        <f t="shared" si="85"/>
        <v>0.374</v>
      </c>
      <c r="O186" s="320">
        <f t="shared" si="86"/>
        <v>0.312</v>
      </c>
      <c r="P186" s="320">
        <f t="shared" si="87"/>
        <v>0.29299999999999998</v>
      </c>
      <c r="Q186" s="320">
        <f t="shared" si="88"/>
        <v>0.29699999999999999</v>
      </c>
      <c r="R186" s="320">
        <f t="shared" si="89"/>
        <v>0.32900000000000001</v>
      </c>
      <c r="S186" s="321">
        <f t="shared" si="90"/>
        <v>0.42199999999999999</v>
      </c>
      <c r="T186" s="290"/>
      <c r="U186" s="322">
        <v>0.44</v>
      </c>
      <c r="V186" s="320">
        <v>0.38800000000000001</v>
      </c>
      <c r="W186" s="320">
        <v>0.316</v>
      </c>
      <c r="X186" s="320">
        <v>0.29299999999999998</v>
      </c>
      <c r="Y186" s="320">
        <v>0.29599999999999999</v>
      </c>
      <c r="Z186" s="320">
        <v>0.32300000000000001</v>
      </c>
      <c r="AA186" s="320">
        <v>0.40100000000000002</v>
      </c>
      <c r="AB186" s="320">
        <v>0.64600000000000002</v>
      </c>
      <c r="AC186" s="320">
        <v>0.92100000000000004</v>
      </c>
      <c r="AD186" s="320">
        <f t="shared" si="63"/>
        <v>0.64600000000000002</v>
      </c>
      <c r="AE186" s="320">
        <f t="shared" si="64"/>
        <v>0.40100000000000002</v>
      </c>
      <c r="AF186" s="320">
        <f t="shared" si="65"/>
        <v>0.32300000000000001</v>
      </c>
      <c r="AG186" s="320">
        <f t="shared" si="66"/>
        <v>0.29599999999999999</v>
      </c>
      <c r="AH186" s="320">
        <f t="shared" si="67"/>
        <v>0.29299999999999998</v>
      </c>
      <c r="AI186" s="320">
        <f t="shared" si="68"/>
        <v>0.316</v>
      </c>
      <c r="AJ186" s="321">
        <f t="shared" si="69"/>
        <v>0.38800000000000001</v>
      </c>
      <c r="AK186" s="290"/>
      <c r="AL186" s="322">
        <v>0.39300000000000002</v>
      </c>
      <c r="AM186" s="320">
        <v>0.35799999999999998</v>
      </c>
      <c r="AN186" s="320">
        <v>0.3</v>
      </c>
      <c r="AO186" s="320">
        <v>0.28100000000000003</v>
      </c>
      <c r="AP186" s="320">
        <v>0.28699999999999998</v>
      </c>
      <c r="AQ186" s="320">
        <v>0.318</v>
      </c>
      <c r="AR186" s="320">
        <v>0.40600000000000003</v>
      </c>
      <c r="AS186" s="320">
        <v>0.68400000000000005</v>
      </c>
      <c r="AT186" s="320">
        <v>0.98399999999999999</v>
      </c>
      <c r="AU186" s="320">
        <f t="shared" si="70"/>
        <v>0.68400000000000005</v>
      </c>
      <c r="AV186" s="320">
        <f t="shared" si="71"/>
        <v>0.40600000000000003</v>
      </c>
      <c r="AW186" s="320">
        <f t="shared" si="72"/>
        <v>0.318</v>
      </c>
      <c r="AX186" s="320">
        <f t="shared" si="73"/>
        <v>0.28699999999999998</v>
      </c>
      <c r="AY186" s="320">
        <f t="shared" si="74"/>
        <v>0.28100000000000003</v>
      </c>
      <c r="AZ186" s="320">
        <f t="shared" si="75"/>
        <v>0.3</v>
      </c>
      <c r="BA186" s="321">
        <f t="shared" si="76"/>
        <v>0.35799999999999998</v>
      </c>
      <c r="BB186" s="290"/>
      <c r="BC186" s="322">
        <v>0.502</v>
      </c>
      <c r="BD186" s="320">
        <v>0.40500000000000003</v>
      </c>
      <c r="BE186" s="320">
        <v>0.312</v>
      </c>
      <c r="BF186" s="320">
        <v>0.27800000000000002</v>
      </c>
      <c r="BG186" s="320">
        <v>0.27200000000000002</v>
      </c>
      <c r="BH186" s="320">
        <v>0.28599999999999998</v>
      </c>
      <c r="BI186" s="320">
        <v>0.33800000000000002</v>
      </c>
      <c r="BJ186" s="320">
        <v>0.47799999999999998</v>
      </c>
      <c r="BK186" s="320">
        <v>0.64400000000000002</v>
      </c>
      <c r="BL186" s="320">
        <f t="shared" si="77"/>
        <v>0.47799999999999998</v>
      </c>
      <c r="BM186" s="320">
        <f t="shared" si="78"/>
        <v>0.33800000000000002</v>
      </c>
      <c r="BN186" s="320">
        <f t="shared" si="79"/>
        <v>0.28599999999999998</v>
      </c>
      <c r="BO186" s="320">
        <f t="shared" si="80"/>
        <v>0.27200000000000002</v>
      </c>
      <c r="BP186" s="320">
        <f t="shared" si="81"/>
        <v>0.27800000000000002</v>
      </c>
      <c r="BQ186" s="320">
        <f t="shared" si="82"/>
        <v>0.312</v>
      </c>
      <c r="BR186" s="321">
        <f t="shared" si="83"/>
        <v>0.40500000000000003</v>
      </c>
      <c r="BS186" s="290"/>
    </row>
    <row r="187" spans="1:71" x14ac:dyDescent="0.25">
      <c r="A187" s="290"/>
      <c r="B187" s="692"/>
      <c r="C187" s="328">
        <v>2.95</v>
      </c>
      <c r="D187" s="322">
        <v>0.52500000000000002</v>
      </c>
      <c r="E187" s="320">
        <v>0.42199999999999999</v>
      </c>
      <c r="F187" s="320">
        <v>0.32900000000000001</v>
      </c>
      <c r="G187" s="320">
        <v>0.29699999999999999</v>
      </c>
      <c r="H187" s="320">
        <v>0.29299999999999998</v>
      </c>
      <c r="I187" s="320">
        <v>0.312</v>
      </c>
      <c r="J187" s="320">
        <v>0.374</v>
      </c>
      <c r="K187" s="320">
        <v>0.55100000000000005</v>
      </c>
      <c r="L187" s="320">
        <v>0.79700000000000004</v>
      </c>
      <c r="M187" s="320">
        <f t="shared" si="84"/>
        <v>0.55100000000000005</v>
      </c>
      <c r="N187" s="320">
        <f t="shared" si="85"/>
        <v>0.374</v>
      </c>
      <c r="O187" s="320">
        <f t="shared" si="86"/>
        <v>0.312</v>
      </c>
      <c r="P187" s="320">
        <f t="shared" si="87"/>
        <v>0.29299999999999998</v>
      </c>
      <c r="Q187" s="320">
        <f t="shared" si="88"/>
        <v>0.29699999999999999</v>
      </c>
      <c r="R187" s="320">
        <f t="shared" si="89"/>
        <v>0.32900000000000001</v>
      </c>
      <c r="S187" s="321">
        <f t="shared" si="90"/>
        <v>0.42199999999999999</v>
      </c>
      <c r="T187" s="290"/>
      <c r="U187" s="322">
        <v>0.44</v>
      </c>
      <c r="V187" s="320">
        <v>0.38800000000000001</v>
      </c>
      <c r="W187" s="320">
        <v>0.316</v>
      </c>
      <c r="X187" s="320">
        <v>0.29299999999999998</v>
      </c>
      <c r="Y187" s="320">
        <v>0.29599999999999999</v>
      </c>
      <c r="Z187" s="320">
        <v>0.32300000000000001</v>
      </c>
      <c r="AA187" s="320">
        <v>0.40100000000000002</v>
      </c>
      <c r="AB187" s="320">
        <v>0.64600000000000002</v>
      </c>
      <c r="AC187" s="320">
        <v>0.92100000000000004</v>
      </c>
      <c r="AD187" s="320">
        <f t="shared" si="63"/>
        <v>0.64600000000000002</v>
      </c>
      <c r="AE187" s="320">
        <f t="shared" si="64"/>
        <v>0.40100000000000002</v>
      </c>
      <c r="AF187" s="320">
        <f t="shared" si="65"/>
        <v>0.32300000000000001</v>
      </c>
      <c r="AG187" s="320">
        <f t="shared" si="66"/>
        <v>0.29599999999999999</v>
      </c>
      <c r="AH187" s="320">
        <f t="shared" si="67"/>
        <v>0.29299999999999998</v>
      </c>
      <c r="AI187" s="320">
        <f t="shared" si="68"/>
        <v>0.316</v>
      </c>
      <c r="AJ187" s="321">
        <f t="shared" si="69"/>
        <v>0.38800000000000001</v>
      </c>
      <c r="AK187" s="290"/>
      <c r="AL187" s="322">
        <v>0.39300000000000002</v>
      </c>
      <c r="AM187" s="320">
        <v>0.35799999999999998</v>
      </c>
      <c r="AN187" s="320">
        <v>0.3</v>
      </c>
      <c r="AO187" s="320">
        <v>0.28100000000000003</v>
      </c>
      <c r="AP187" s="320">
        <v>0.28699999999999998</v>
      </c>
      <c r="AQ187" s="320">
        <v>0.318</v>
      </c>
      <c r="AR187" s="320">
        <v>0.40600000000000003</v>
      </c>
      <c r="AS187" s="320">
        <v>0.68400000000000005</v>
      </c>
      <c r="AT187" s="320">
        <v>0.98399999999999999</v>
      </c>
      <c r="AU187" s="320">
        <f t="shared" si="70"/>
        <v>0.68400000000000005</v>
      </c>
      <c r="AV187" s="320">
        <f t="shared" si="71"/>
        <v>0.40600000000000003</v>
      </c>
      <c r="AW187" s="320">
        <f t="shared" si="72"/>
        <v>0.318</v>
      </c>
      <c r="AX187" s="320">
        <f t="shared" si="73"/>
        <v>0.28699999999999998</v>
      </c>
      <c r="AY187" s="320">
        <f t="shared" si="74"/>
        <v>0.28100000000000003</v>
      </c>
      <c r="AZ187" s="320">
        <f t="shared" si="75"/>
        <v>0.3</v>
      </c>
      <c r="BA187" s="321">
        <f t="shared" si="76"/>
        <v>0.35799999999999998</v>
      </c>
      <c r="BB187" s="290"/>
      <c r="BC187" s="322">
        <v>0.502</v>
      </c>
      <c r="BD187" s="320">
        <v>0.40500000000000003</v>
      </c>
      <c r="BE187" s="320">
        <v>0.312</v>
      </c>
      <c r="BF187" s="320">
        <v>0.27800000000000002</v>
      </c>
      <c r="BG187" s="320">
        <v>0.27200000000000002</v>
      </c>
      <c r="BH187" s="320">
        <v>0.28599999999999998</v>
      </c>
      <c r="BI187" s="320">
        <v>0.33800000000000002</v>
      </c>
      <c r="BJ187" s="320">
        <v>0.47799999999999998</v>
      </c>
      <c r="BK187" s="320">
        <v>0.64400000000000002</v>
      </c>
      <c r="BL187" s="320">
        <f t="shared" si="77"/>
        <v>0.47799999999999998</v>
      </c>
      <c r="BM187" s="320">
        <f t="shared" si="78"/>
        <v>0.33800000000000002</v>
      </c>
      <c r="BN187" s="320">
        <f t="shared" si="79"/>
        <v>0.28599999999999998</v>
      </c>
      <c r="BO187" s="320">
        <f t="shared" si="80"/>
        <v>0.27200000000000002</v>
      </c>
      <c r="BP187" s="320">
        <f t="shared" si="81"/>
        <v>0.27800000000000002</v>
      </c>
      <c r="BQ187" s="320">
        <f t="shared" si="82"/>
        <v>0.312</v>
      </c>
      <c r="BR187" s="321">
        <f t="shared" si="83"/>
        <v>0.40500000000000003</v>
      </c>
      <c r="BS187" s="290"/>
    </row>
    <row r="188" spans="1:71" x14ac:dyDescent="0.25">
      <c r="A188" s="290"/>
      <c r="B188" s="692"/>
      <c r="C188" s="328">
        <v>3</v>
      </c>
      <c r="D188" s="326">
        <v>0.52500000000000002</v>
      </c>
      <c r="E188" s="324">
        <v>0.42199999999999999</v>
      </c>
      <c r="F188" s="324">
        <v>0.32900000000000001</v>
      </c>
      <c r="G188" s="324">
        <v>0.29699999999999999</v>
      </c>
      <c r="H188" s="324">
        <v>0.29299999999999998</v>
      </c>
      <c r="I188" s="324">
        <v>0.312</v>
      </c>
      <c r="J188" s="324">
        <v>0.374</v>
      </c>
      <c r="K188" s="324">
        <v>0.55100000000000005</v>
      </c>
      <c r="L188" s="324">
        <v>0.79700000000000004</v>
      </c>
      <c r="M188" s="324">
        <f t="shared" si="84"/>
        <v>0.55100000000000005</v>
      </c>
      <c r="N188" s="324">
        <f t="shared" si="85"/>
        <v>0.374</v>
      </c>
      <c r="O188" s="324">
        <f t="shared" si="86"/>
        <v>0.312</v>
      </c>
      <c r="P188" s="324">
        <f t="shared" si="87"/>
        <v>0.29299999999999998</v>
      </c>
      <c r="Q188" s="324">
        <f t="shared" si="88"/>
        <v>0.29699999999999999</v>
      </c>
      <c r="R188" s="324">
        <f t="shared" si="89"/>
        <v>0.32900000000000001</v>
      </c>
      <c r="S188" s="325">
        <f t="shared" si="90"/>
        <v>0.42199999999999999</v>
      </c>
      <c r="T188" s="290"/>
      <c r="U188" s="326">
        <v>0.44</v>
      </c>
      <c r="V188" s="324">
        <v>0.38800000000000001</v>
      </c>
      <c r="W188" s="324">
        <v>0.316</v>
      </c>
      <c r="X188" s="324">
        <v>0.29299999999999998</v>
      </c>
      <c r="Y188" s="324">
        <v>0.29599999999999999</v>
      </c>
      <c r="Z188" s="324">
        <v>0.32300000000000001</v>
      </c>
      <c r="AA188" s="324">
        <v>0.40100000000000002</v>
      </c>
      <c r="AB188" s="324">
        <v>0.64600000000000002</v>
      </c>
      <c r="AC188" s="324">
        <v>0.92100000000000004</v>
      </c>
      <c r="AD188" s="324">
        <f t="shared" si="63"/>
        <v>0.64600000000000002</v>
      </c>
      <c r="AE188" s="324">
        <f t="shared" si="64"/>
        <v>0.40100000000000002</v>
      </c>
      <c r="AF188" s="324">
        <f t="shared" si="65"/>
        <v>0.32300000000000001</v>
      </c>
      <c r="AG188" s="324">
        <f t="shared" si="66"/>
        <v>0.29599999999999999</v>
      </c>
      <c r="AH188" s="324">
        <f t="shared" si="67"/>
        <v>0.29299999999999998</v>
      </c>
      <c r="AI188" s="324">
        <f t="shared" si="68"/>
        <v>0.316</v>
      </c>
      <c r="AJ188" s="325">
        <f t="shared" si="69"/>
        <v>0.38800000000000001</v>
      </c>
      <c r="AK188" s="290"/>
      <c r="AL188" s="326">
        <v>0.39300000000000002</v>
      </c>
      <c r="AM188" s="324">
        <v>0.35799999999999998</v>
      </c>
      <c r="AN188" s="324">
        <v>0.3</v>
      </c>
      <c r="AO188" s="324">
        <v>0.28100000000000003</v>
      </c>
      <c r="AP188" s="324">
        <v>0.28699999999999998</v>
      </c>
      <c r="AQ188" s="324">
        <v>0.318</v>
      </c>
      <c r="AR188" s="324">
        <v>0.40600000000000003</v>
      </c>
      <c r="AS188" s="324">
        <v>0.68400000000000005</v>
      </c>
      <c r="AT188" s="324">
        <v>0.98399999999999999</v>
      </c>
      <c r="AU188" s="324">
        <f t="shared" si="70"/>
        <v>0.68400000000000005</v>
      </c>
      <c r="AV188" s="324">
        <f t="shared" si="71"/>
        <v>0.40600000000000003</v>
      </c>
      <c r="AW188" s="324">
        <f t="shared" si="72"/>
        <v>0.318</v>
      </c>
      <c r="AX188" s="324">
        <f t="shared" si="73"/>
        <v>0.28699999999999998</v>
      </c>
      <c r="AY188" s="324">
        <f t="shared" si="74"/>
        <v>0.28100000000000003</v>
      </c>
      <c r="AZ188" s="324">
        <f t="shared" si="75"/>
        <v>0.3</v>
      </c>
      <c r="BA188" s="325">
        <f t="shared" si="76"/>
        <v>0.35799999999999998</v>
      </c>
      <c r="BB188" s="290"/>
      <c r="BC188" s="326">
        <v>0.502</v>
      </c>
      <c r="BD188" s="324">
        <v>0.40500000000000003</v>
      </c>
      <c r="BE188" s="324">
        <v>0.312</v>
      </c>
      <c r="BF188" s="324">
        <v>0.27800000000000002</v>
      </c>
      <c r="BG188" s="324">
        <v>0.27200000000000002</v>
      </c>
      <c r="BH188" s="324">
        <v>0.28599999999999998</v>
      </c>
      <c r="BI188" s="324">
        <v>0.33800000000000002</v>
      </c>
      <c r="BJ188" s="324">
        <v>0.47799999999999998</v>
      </c>
      <c r="BK188" s="324">
        <v>0.64400000000000002</v>
      </c>
      <c r="BL188" s="324">
        <f t="shared" si="77"/>
        <v>0.47799999999999998</v>
      </c>
      <c r="BM188" s="324">
        <f t="shared" si="78"/>
        <v>0.33800000000000002</v>
      </c>
      <c r="BN188" s="324">
        <f t="shared" si="79"/>
        <v>0.28599999999999998</v>
      </c>
      <c r="BO188" s="324">
        <f t="shared" si="80"/>
        <v>0.27200000000000002</v>
      </c>
      <c r="BP188" s="324">
        <f t="shared" si="81"/>
        <v>0.27800000000000002</v>
      </c>
      <c r="BQ188" s="324">
        <f t="shared" si="82"/>
        <v>0.312</v>
      </c>
      <c r="BR188" s="325">
        <f t="shared" si="83"/>
        <v>0.40500000000000003</v>
      </c>
      <c r="BS188" s="290"/>
    </row>
    <row r="189" spans="1:71" x14ac:dyDescent="0.25">
      <c r="A189" s="290"/>
      <c r="B189" s="290"/>
      <c r="C189" s="290"/>
      <c r="D189" s="290"/>
      <c r="E189" s="290"/>
      <c r="F189" s="290"/>
      <c r="G189" s="290"/>
      <c r="H189" s="290"/>
      <c r="I189" s="290"/>
      <c r="J189" s="290"/>
      <c r="K189" s="290"/>
      <c r="L189" s="290"/>
      <c r="M189" s="290"/>
      <c r="N189" s="290"/>
      <c r="O189" s="290"/>
      <c r="P189" s="290"/>
      <c r="Q189" s="290"/>
      <c r="R189" s="290"/>
      <c r="S189" s="290"/>
      <c r="T189" s="290"/>
      <c r="U189" s="290"/>
      <c r="V189" s="290"/>
      <c r="W189" s="290"/>
      <c r="X189" s="290"/>
      <c r="Y189" s="290"/>
      <c r="Z189" s="290"/>
      <c r="AA189" s="290"/>
      <c r="AB189" s="290"/>
      <c r="AC189" s="290"/>
      <c r="AD189" s="290"/>
      <c r="AE189" s="290"/>
      <c r="AF189" s="290"/>
      <c r="AG189" s="290"/>
      <c r="AH189" s="290"/>
      <c r="AI189" s="290"/>
      <c r="AJ189" s="290"/>
      <c r="AK189" s="290"/>
      <c r="AL189" s="290"/>
      <c r="AM189" s="290"/>
      <c r="AN189" s="290"/>
      <c r="AO189" s="290"/>
      <c r="AP189" s="290"/>
      <c r="AQ189" s="290"/>
      <c r="AR189" s="290"/>
      <c r="AS189" s="290"/>
      <c r="AT189" s="290"/>
      <c r="AU189" s="290"/>
      <c r="AV189" s="290"/>
      <c r="AW189" s="290"/>
      <c r="AX189" s="290"/>
      <c r="AY189" s="290"/>
      <c r="AZ189" s="290"/>
      <c r="BA189" s="290"/>
      <c r="BB189" s="290"/>
      <c r="BC189" s="290"/>
      <c r="BD189" s="290"/>
      <c r="BE189" s="290"/>
      <c r="BF189" s="290"/>
      <c r="BG189" s="290"/>
      <c r="BH189" s="290"/>
      <c r="BI189" s="290"/>
      <c r="BJ189" s="290"/>
      <c r="BK189" s="290"/>
      <c r="BL189" s="290"/>
      <c r="BM189" s="290"/>
      <c r="BN189" s="290"/>
      <c r="BO189" s="290"/>
      <c r="BP189" s="290"/>
      <c r="BQ189" s="290"/>
      <c r="BR189" s="290"/>
      <c r="BS189" s="290"/>
    </row>
    <row r="190" spans="1:71" x14ac:dyDescent="0.25">
      <c r="A190" s="290"/>
      <c r="B190" s="290"/>
      <c r="C190" s="314" t="s">
        <v>224</v>
      </c>
      <c r="D190" s="318" t="s">
        <v>87</v>
      </c>
      <c r="E190" s="315" t="s">
        <v>96</v>
      </c>
      <c r="F190" s="315" t="s">
        <v>89</v>
      </c>
      <c r="G190" s="315" t="s">
        <v>97</v>
      </c>
      <c r="H190" s="315" t="s">
        <v>90</v>
      </c>
      <c r="I190" s="315" t="s">
        <v>98</v>
      </c>
      <c r="J190" s="315" t="s">
        <v>91</v>
      </c>
      <c r="K190" s="315" t="s">
        <v>99</v>
      </c>
      <c r="L190" s="315" t="s">
        <v>88</v>
      </c>
      <c r="M190" s="315" t="s">
        <v>100</v>
      </c>
      <c r="N190" s="315" t="s">
        <v>92</v>
      </c>
      <c r="O190" s="315" t="s">
        <v>101</v>
      </c>
      <c r="P190" s="315" t="s">
        <v>93</v>
      </c>
      <c r="Q190" s="315" t="s">
        <v>102</v>
      </c>
      <c r="R190" s="315" t="s">
        <v>94</v>
      </c>
      <c r="S190" s="316" t="s">
        <v>103</v>
      </c>
      <c r="T190" s="290"/>
      <c r="U190" s="318" t="s">
        <v>87</v>
      </c>
      <c r="V190" s="315" t="s">
        <v>96</v>
      </c>
      <c r="W190" s="315" t="s">
        <v>89</v>
      </c>
      <c r="X190" s="315" t="s">
        <v>97</v>
      </c>
      <c r="Y190" s="315" t="s">
        <v>90</v>
      </c>
      <c r="Z190" s="315" t="s">
        <v>98</v>
      </c>
      <c r="AA190" s="315" t="s">
        <v>91</v>
      </c>
      <c r="AB190" s="315" t="s">
        <v>99</v>
      </c>
      <c r="AC190" s="315" t="s">
        <v>88</v>
      </c>
      <c r="AD190" s="315" t="s">
        <v>100</v>
      </c>
      <c r="AE190" s="315" t="s">
        <v>92</v>
      </c>
      <c r="AF190" s="315" t="s">
        <v>101</v>
      </c>
      <c r="AG190" s="315" t="s">
        <v>93</v>
      </c>
      <c r="AH190" s="315" t="s">
        <v>102</v>
      </c>
      <c r="AI190" s="315" t="s">
        <v>94</v>
      </c>
      <c r="AJ190" s="316" t="s">
        <v>103</v>
      </c>
      <c r="AK190" s="317"/>
      <c r="AL190" s="318" t="s">
        <v>87</v>
      </c>
      <c r="AM190" s="315" t="s">
        <v>96</v>
      </c>
      <c r="AN190" s="315" t="s">
        <v>89</v>
      </c>
      <c r="AO190" s="315" t="s">
        <v>97</v>
      </c>
      <c r="AP190" s="315" t="s">
        <v>90</v>
      </c>
      <c r="AQ190" s="315" t="s">
        <v>98</v>
      </c>
      <c r="AR190" s="315" t="s">
        <v>91</v>
      </c>
      <c r="AS190" s="315" t="s">
        <v>99</v>
      </c>
      <c r="AT190" s="315" t="s">
        <v>88</v>
      </c>
      <c r="AU190" s="315" t="s">
        <v>100</v>
      </c>
      <c r="AV190" s="315" t="s">
        <v>92</v>
      </c>
      <c r="AW190" s="315" t="s">
        <v>101</v>
      </c>
      <c r="AX190" s="315" t="s">
        <v>93</v>
      </c>
      <c r="AY190" s="315" t="s">
        <v>102</v>
      </c>
      <c r="AZ190" s="315" t="s">
        <v>94</v>
      </c>
      <c r="BA190" s="316" t="s">
        <v>103</v>
      </c>
      <c r="BB190" s="317"/>
      <c r="BC190" s="331" t="s">
        <v>87</v>
      </c>
      <c r="BD190" s="331" t="s">
        <v>96</v>
      </c>
      <c r="BE190" s="331"/>
      <c r="BF190" s="331" t="s">
        <v>97</v>
      </c>
      <c r="BG190" s="331" t="s">
        <v>90</v>
      </c>
      <c r="BH190" s="331" t="s">
        <v>98</v>
      </c>
      <c r="BI190" s="331" t="s">
        <v>91</v>
      </c>
      <c r="BJ190" s="331" t="s">
        <v>99</v>
      </c>
      <c r="BK190" s="331" t="s">
        <v>88</v>
      </c>
      <c r="BL190" s="331" t="s">
        <v>100</v>
      </c>
      <c r="BM190" s="331" t="s">
        <v>92</v>
      </c>
      <c r="BN190" s="331" t="s">
        <v>101</v>
      </c>
      <c r="BO190" s="331" t="s">
        <v>93</v>
      </c>
      <c r="BP190" s="331" t="s">
        <v>102</v>
      </c>
      <c r="BQ190" s="331" t="s">
        <v>94</v>
      </c>
      <c r="BR190" s="331" t="s">
        <v>103</v>
      </c>
      <c r="BS190" s="290"/>
    </row>
    <row r="191" spans="1:71" x14ac:dyDescent="0.25">
      <c r="A191" s="290"/>
      <c r="B191" s="691" t="s">
        <v>228</v>
      </c>
      <c r="C191" s="427">
        <v>0.1</v>
      </c>
      <c r="D191" s="322">
        <v>0.83</v>
      </c>
      <c r="E191" s="320">
        <v>0.873</v>
      </c>
      <c r="F191" s="320">
        <v>0.88300000000000001</v>
      </c>
      <c r="G191" s="320">
        <v>0.89200000000000002</v>
      </c>
      <c r="H191" s="320">
        <v>0.89400000000000002</v>
      </c>
      <c r="I191" s="320">
        <v>0.88400000000000001</v>
      </c>
      <c r="J191" s="320">
        <v>0.86799999999999999</v>
      </c>
      <c r="K191" s="320">
        <v>0.82799999999999996</v>
      </c>
      <c r="L191" s="320">
        <v>0.871</v>
      </c>
      <c r="M191" s="320">
        <f t="shared" si="84"/>
        <v>0.82799999999999996</v>
      </c>
      <c r="N191" s="320">
        <f t="shared" si="85"/>
        <v>0.86799999999999999</v>
      </c>
      <c r="O191" s="320">
        <f t="shared" si="86"/>
        <v>0.88400000000000001</v>
      </c>
      <c r="P191" s="320">
        <f t="shared" si="87"/>
        <v>0.89400000000000002</v>
      </c>
      <c r="Q191" s="320">
        <f t="shared" si="88"/>
        <v>0.89200000000000002</v>
      </c>
      <c r="R191" s="320">
        <f t="shared" si="89"/>
        <v>0.88300000000000001</v>
      </c>
      <c r="S191" s="321">
        <f t="shared" si="90"/>
        <v>0.873</v>
      </c>
      <c r="T191" s="290"/>
      <c r="U191" s="322">
        <v>0.80100000000000005</v>
      </c>
      <c r="V191" s="320">
        <v>0.85899999999999999</v>
      </c>
      <c r="W191" s="320">
        <v>0.878</v>
      </c>
      <c r="X191" s="320">
        <v>0.88800000000000001</v>
      </c>
      <c r="Y191" s="320">
        <v>0.89300000000000002</v>
      </c>
      <c r="Z191" s="320">
        <v>0.88500000000000001</v>
      </c>
      <c r="AA191" s="320">
        <v>0.86499999999999999</v>
      </c>
      <c r="AB191" s="320">
        <v>0.84699999999999998</v>
      </c>
      <c r="AC191" s="320">
        <v>0.92100000000000004</v>
      </c>
      <c r="AD191" s="320">
        <f t="shared" si="63"/>
        <v>0.84699999999999998</v>
      </c>
      <c r="AE191" s="320">
        <f t="shared" si="64"/>
        <v>0.86499999999999999</v>
      </c>
      <c r="AF191" s="320">
        <f t="shared" si="65"/>
        <v>0.88500000000000001</v>
      </c>
      <c r="AG191" s="320">
        <f t="shared" si="66"/>
        <v>0.89300000000000002</v>
      </c>
      <c r="AH191" s="320">
        <f t="shared" si="67"/>
        <v>0.88800000000000001</v>
      </c>
      <c r="AI191" s="320">
        <f t="shared" si="68"/>
        <v>0.878</v>
      </c>
      <c r="AJ191" s="321">
        <f t="shared" si="69"/>
        <v>0.85899999999999999</v>
      </c>
      <c r="AK191" s="290"/>
      <c r="AL191" s="322">
        <v>0.80400000000000005</v>
      </c>
      <c r="AM191" s="320">
        <v>0.85</v>
      </c>
      <c r="AN191" s="320">
        <v>0.876</v>
      </c>
      <c r="AO191" s="320">
        <v>0.88400000000000001</v>
      </c>
      <c r="AP191" s="320">
        <v>0.89200000000000002</v>
      </c>
      <c r="AQ191" s="320">
        <v>0.88400000000000001</v>
      </c>
      <c r="AR191" s="320">
        <v>0.86799999999999999</v>
      </c>
      <c r="AS191" s="320">
        <v>0.86599999999999999</v>
      </c>
      <c r="AT191" s="320">
        <v>0.98399999999999999</v>
      </c>
      <c r="AU191" s="320">
        <f t="shared" si="70"/>
        <v>0.86599999999999999</v>
      </c>
      <c r="AV191" s="320">
        <f t="shared" si="71"/>
        <v>0.86799999999999999</v>
      </c>
      <c r="AW191" s="320">
        <f t="shared" si="72"/>
        <v>0.88400000000000001</v>
      </c>
      <c r="AX191" s="320">
        <f t="shared" si="73"/>
        <v>0.89200000000000002</v>
      </c>
      <c r="AY191" s="320">
        <f t="shared" si="74"/>
        <v>0.88400000000000001</v>
      </c>
      <c r="AZ191" s="320">
        <f t="shared" si="75"/>
        <v>0.876</v>
      </c>
      <c r="BA191" s="321">
        <f t="shared" si="76"/>
        <v>0.85</v>
      </c>
      <c r="BB191" s="290"/>
      <c r="BC191" s="322">
        <v>0.81599999999999995</v>
      </c>
      <c r="BD191" s="320">
        <v>0.85499999999999998</v>
      </c>
      <c r="BE191" s="320">
        <v>0.875</v>
      </c>
      <c r="BF191" s="320">
        <v>0.88400000000000001</v>
      </c>
      <c r="BG191" s="320">
        <v>0.89100000000000001</v>
      </c>
      <c r="BH191" s="320">
        <v>0.88</v>
      </c>
      <c r="BI191" s="320">
        <v>0.86799999999999999</v>
      </c>
      <c r="BJ191" s="320">
        <v>0.83899999999999997</v>
      </c>
      <c r="BK191" s="320">
        <v>0.84299999999999997</v>
      </c>
      <c r="BL191" s="320">
        <f t="shared" si="77"/>
        <v>0.83899999999999997</v>
      </c>
      <c r="BM191" s="320">
        <f t="shared" si="78"/>
        <v>0.86799999999999999</v>
      </c>
      <c r="BN191" s="320">
        <f t="shared" si="79"/>
        <v>0.88</v>
      </c>
      <c r="BO191" s="320">
        <f t="shared" si="80"/>
        <v>0.89100000000000001</v>
      </c>
      <c r="BP191" s="320">
        <f t="shared" si="81"/>
        <v>0.88400000000000001</v>
      </c>
      <c r="BQ191" s="320">
        <f t="shared" si="82"/>
        <v>0.875</v>
      </c>
      <c r="BR191" s="321">
        <f t="shared" si="83"/>
        <v>0.85499999999999998</v>
      </c>
      <c r="BS191" s="290"/>
    </row>
    <row r="192" spans="1:71" x14ac:dyDescent="0.25">
      <c r="A192" s="290"/>
      <c r="B192" s="686"/>
      <c r="C192" s="425">
        <v>0.15</v>
      </c>
      <c r="D192" s="322">
        <v>0.77300000000000002</v>
      </c>
      <c r="E192" s="320">
        <v>0.81599999999999995</v>
      </c>
      <c r="F192" s="320">
        <v>0.82899999999999996</v>
      </c>
      <c r="G192" s="320">
        <v>0.83799999999999997</v>
      </c>
      <c r="H192" s="320">
        <v>0.84099999999999997</v>
      </c>
      <c r="I192" s="320">
        <v>0.82899999999999996</v>
      </c>
      <c r="J192" s="320">
        <v>0.80300000000000005</v>
      </c>
      <c r="K192" s="320">
        <v>0.75600000000000001</v>
      </c>
      <c r="L192" s="320">
        <v>0.82</v>
      </c>
      <c r="M192" s="320">
        <f t="shared" si="84"/>
        <v>0.75600000000000001</v>
      </c>
      <c r="N192" s="320">
        <f t="shared" si="85"/>
        <v>0.80300000000000005</v>
      </c>
      <c r="O192" s="320">
        <f t="shared" si="86"/>
        <v>0.82899999999999996</v>
      </c>
      <c r="P192" s="320">
        <f t="shared" si="87"/>
        <v>0.84099999999999997</v>
      </c>
      <c r="Q192" s="320">
        <f t="shared" si="88"/>
        <v>0.83799999999999997</v>
      </c>
      <c r="R192" s="320">
        <f t="shared" si="89"/>
        <v>0.82899999999999996</v>
      </c>
      <c r="S192" s="321">
        <f t="shared" si="90"/>
        <v>0.81599999999999995</v>
      </c>
      <c r="T192" s="290"/>
      <c r="U192" s="322">
        <v>0.71499999999999997</v>
      </c>
      <c r="V192" s="320">
        <v>0.79800000000000004</v>
      </c>
      <c r="W192" s="320">
        <v>0.82099999999999995</v>
      </c>
      <c r="X192" s="320">
        <v>0.83499999999999996</v>
      </c>
      <c r="Y192" s="320">
        <v>0.84</v>
      </c>
      <c r="Z192" s="320">
        <v>0.82799999999999996</v>
      </c>
      <c r="AA192" s="320">
        <v>0.80600000000000005</v>
      </c>
      <c r="AB192" s="320">
        <v>0.79200000000000004</v>
      </c>
      <c r="AC192" s="320">
        <v>0.92100000000000004</v>
      </c>
      <c r="AD192" s="320">
        <f t="shared" si="63"/>
        <v>0.79200000000000004</v>
      </c>
      <c r="AE192" s="320">
        <f t="shared" si="64"/>
        <v>0.80600000000000005</v>
      </c>
      <c r="AF192" s="320">
        <f t="shared" si="65"/>
        <v>0.82799999999999996</v>
      </c>
      <c r="AG192" s="320">
        <f t="shared" si="66"/>
        <v>0.84</v>
      </c>
      <c r="AH192" s="320">
        <f t="shared" si="67"/>
        <v>0.83499999999999996</v>
      </c>
      <c r="AI192" s="320">
        <f t="shared" si="68"/>
        <v>0.82099999999999995</v>
      </c>
      <c r="AJ192" s="321">
        <f t="shared" si="69"/>
        <v>0.79800000000000004</v>
      </c>
      <c r="AK192" s="290"/>
      <c r="AL192" s="322">
        <v>0.71299999999999997</v>
      </c>
      <c r="AM192" s="320">
        <v>0.78300000000000003</v>
      </c>
      <c r="AN192" s="320">
        <v>0.81699999999999995</v>
      </c>
      <c r="AO192" s="320">
        <v>0.83099999999999996</v>
      </c>
      <c r="AP192" s="320">
        <v>0.83699999999999997</v>
      </c>
      <c r="AQ192" s="320">
        <v>0.82599999999999996</v>
      </c>
      <c r="AR192" s="320">
        <v>0.81</v>
      </c>
      <c r="AS192" s="320">
        <v>0.81699999999999995</v>
      </c>
      <c r="AT192" s="320">
        <v>0.98399999999999999</v>
      </c>
      <c r="AU192" s="320">
        <f t="shared" si="70"/>
        <v>0.81699999999999995</v>
      </c>
      <c r="AV192" s="320">
        <f t="shared" si="71"/>
        <v>0.81</v>
      </c>
      <c r="AW192" s="320">
        <f t="shared" si="72"/>
        <v>0.82599999999999996</v>
      </c>
      <c r="AX192" s="320">
        <f t="shared" si="73"/>
        <v>0.83699999999999997</v>
      </c>
      <c r="AY192" s="320">
        <f t="shared" si="74"/>
        <v>0.83099999999999996</v>
      </c>
      <c r="AZ192" s="320">
        <f t="shared" si="75"/>
        <v>0.81699999999999995</v>
      </c>
      <c r="BA192" s="321">
        <f t="shared" si="76"/>
        <v>0.78300000000000003</v>
      </c>
      <c r="BB192" s="290"/>
      <c r="BC192" s="322">
        <v>0.74199999999999999</v>
      </c>
      <c r="BD192" s="320">
        <v>0.79100000000000004</v>
      </c>
      <c r="BE192" s="320">
        <v>0.81599999999999995</v>
      </c>
      <c r="BF192" s="320">
        <v>0.82899999999999996</v>
      </c>
      <c r="BG192" s="320">
        <v>0.83599999999999997</v>
      </c>
      <c r="BH192" s="320">
        <v>0.82399999999999995</v>
      </c>
      <c r="BI192" s="320">
        <v>0.80400000000000005</v>
      </c>
      <c r="BJ192" s="320">
        <v>0.77500000000000002</v>
      </c>
      <c r="BK192" s="320">
        <v>0.76400000000000001</v>
      </c>
      <c r="BL192" s="320">
        <f t="shared" si="77"/>
        <v>0.77500000000000002</v>
      </c>
      <c r="BM192" s="320">
        <f t="shared" si="78"/>
        <v>0.80400000000000005</v>
      </c>
      <c r="BN192" s="320">
        <f t="shared" si="79"/>
        <v>0.82399999999999995</v>
      </c>
      <c r="BO192" s="320">
        <f t="shared" si="80"/>
        <v>0.83599999999999997</v>
      </c>
      <c r="BP192" s="320">
        <f t="shared" si="81"/>
        <v>0.82899999999999996</v>
      </c>
      <c r="BQ192" s="320">
        <f t="shared" si="82"/>
        <v>0.81599999999999995</v>
      </c>
      <c r="BR192" s="321">
        <f t="shared" si="83"/>
        <v>0.79100000000000004</v>
      </c>
      <c r="BS192" s="290"/>
    </row>
    <row r="193" spans="1:71" x14ac:dyDescent="0.25">
      <c r="A193" s="290"/>
      <c r="B193" s="686"/>
      <c r="C193" s="425">
        <v>0.2</v>
      </c>
      <c r="D193" s="322">
        <v>0.73</v>
      </c>
      <c r="E193" s="320">
        <v>0.76600000000000001</v>
      </c>
      <c r="F193" s="320">
        <v>0.77600000000000002</v>
      </c>
      <c r="G193" s="320">
        <v>0.78500000000000003</v>
      </c>
      <c r="H193" s="320">
        <v>0.78800000000000003</v>
      </c>
      <c r="I193" s="320">
        <v>0.77400000000000002</v>
      </c>
      <c r="J193" s="320">
        <v>0.74399999999999999</v>
      </c>
      <c r="K193" s="320">
        <v>0.69499999999999995</v>
      </c>
      <c r="L193" s="320">
        <v>0.79700000000000004</v>
      </c>
      <c r="M193" s="320">
        <f t="shared" si="84"/>
        <v>0.69499999999999995</v>
      </c>
      <c r="N193" s="320">
        <f t="shared" si="85"/>
        <v>0.74399999999999999</v>
      </c>
      <c r="O193" s="320">
        <f t="shared" si="86"/>
        <v>0.77400000000000002</v>
      </c>
      <c r="P193" s="320">
        <f t="shared" si="87"/>
        <v>0.78800000000000003</v>
      </c>
      <c r="Q193" s="320">
        <f t="shared" si="88"/>
        <v>0.78500000000000003</v>
      </c>
      <c r="R193" s="320">
        <f t="shared" si="89"/>
        <v>0.77600000000000002</v>
      </c>
      <c r="S193" s="321">
        <f t="shared" si="90"/>
        <v>0.76600000000000001</v>
      </c>
      <c r="T193" s="290"/>
      <c r="U193" s="322">
        <v>0.65200000000000002</v>
      </c>
      <c r="V193" s="320">
        <v>0.74099999999999999</v>
      </c>
      <c r="W193" s="320">
        <v>0.76800000000000002</v>
      </c>
      <c r="X193" s="320">
        <v>0.78200000000000003</v>
      </c>
      <c r="Y193" s="320">
        <v>0.78600000000000003</v>
      </c>
      <c r="Z193" s="320">
        <v>0.77200000000000002</v>
      </c>
      <c r="AA193" s="320">
        <v>0.751</v>
      </c>
      <c r="AB193" s="320">
        <v>0.748</v>
      </c>
      <c r="AC193" s="320">
        <v>0.92100000000000004</v>
      </c>
      <c r="AD193" s="320">
        <f t="shared" si="63"/>
        <v>0.748</v>
      </c>
      <c r="AE193" s="320">
        <f t="shared" si="64"/>
        <v>0.751</v>
      </c>
      <c r="AF193" s="320">
        <f t="shared" si="65"/>
        <v>0.77200000000000002</v>
      </c>
      <c r="AG193" s="320">
        <f t="shared" si="66"/>
        <v>0.78600000000000003</v>
      </c>
      <c r="AH193" s="320">
        <f t="shared" si="67"/>
        <v>0.78200000000000003</v>
      </c>
      <c r="AI193" s="320">
        <f t="shared" si="68"/>
        <v>0.76800000000000002</v>
      </c>
      <c r="AJ193" s="321">
        <f t="shared" si="69"/>
        <v>0.74099999999999999</v>
      </c>
      <c r="AK193" s="290"/>
      <c r="AL193" s="322">
        <v>0.63100000000000001</v>
      </c>
      <c r="AM193" s="320">
        <v>0.72399999999999998</v>
      </c>
      <c r="AN193" s="320">
        <v>0.76100000000000001</v>
      </c>
      <c r="AO193" s="320">
        <v>0.77800000000000002</v>
      </c>
      <c r="AP193" s="320">
        <v>0.78300000000000003</v>
      </c>
      <c r="AQ193" s="320">
        <v>0.76900000000000002</v>
      </c>
      <c r="AR193" s="320">
        <v>0.752</v>
      </c>
      <c r="AS193" s="320">
        <v>0.78200000000000003</v>
      </c>
      <c r="AT193" s="320">
        <v>0.98399999999999999</v>
      </c>
      <c r="AU193" s="320">
        <f t="shared" si="70"/>
        <v>0.78200000000000003</v>
      </c>
      <c r="AV193" s="320">
        <f t="shared" si="71"/>
        <v>0.752</v>
      </c>
      <c r="AW193" s="320">
        <f t="shared" si="72"/>
        <v>0.76900000000000002</v>
      </c>
      <c r="AX193" s="320">
        <f t="shared" si="73"/>
        <v>0.78300000000000003</v>
      </c>
      <c r="AY193" s="320">
        <f t="shared" si="74"/>
        <v>0.77800000000000002</v>
      </c>
      <c r="AZ193" s="320">
        <f t="shared" si="75"/>
        <v>0.76100000000000001</v>
      </c>
      <c r="BA193" s="321">
        <f t="shared" si="76"/>
        <v>0.72399999999999998</v>
      </c>
      <c r="BB193" s="290"/>
      <c r="BC193" s="322">
        <v>0.67200000000000004</v>
      </c>
      <c r="BD193" s="320">
        <v>0.73499999999999999</v>
      </c>
      <c r="BE193" s="320">
        <v>0.76100000000000001</v>
      </c>
      <c r="BF193" s="320">
        <v>0.77300000000000002</v>
      </c>
      <c r="BG193" s="320">
        <v>0.78100000000000003</v>
      </c>
      <c r="BH193" s="320">
        <v>0.76700000000000002</v>
      </c>
      <c r="BI193" s="320">
        <v>0.745</v>
      </c>
      <c r="BJ193" s="320">
        <v>0.71399999999999997</v>
      </c>
      <c r="BK193" s="320">
        <v>0.68600000000000005</v>
      </c>
      <c r="BL193" s="320">
        <f t="shared" si="77"/>
        <v>0.71399999999999997</v>
      </c>
      <c r="BM193" s="320">
        <f t="shared" si="78"/>
        <v>0.745</v>
      </c>
      <c r="BN193" s="320">
        <f t="shared" si="79"/>
        <v>0.76700000000000002</v>
      </c>
      <c r="BO193" s="320">
        <f t="shared" si="80"/>
        <v>0.78100000000000003</v>
      </c>
      <c r="BP193" s="320">
        <f t="shared" si="81"/>
        <v>0.77300000000000002</v>
      </c>
      <c r="BQ193" s="320">
        <f t="shared" si="82"/>
        <v>0.76100000000000001</v>
      </c>
      <c r="BR193" s="321">
        <f t="shared" si="83"/>
        <v>0.73499999999999999</v>
      </c>
      <c r="BS193" s="290"/>
    </row>
    <row r="194" spans="1:71" x14ac:dyDescent="0.25">
      <c r="A194" s="290"/>
      <c r="B194" s="686"/>
      <c r="C194" s="425">
        <v>0.25</v>
      </c>
      <c r="D194" s="322">
        <v>0.69299999999999995</v>
      </c>
      <c r="E194" s="320">
        <v>0.72</v>
      </c>
      <c r="F194" s="320">
        <v>0.72599999999999998</v>
      </c>
      <c r="G194" s="320">
        <v>0.73299999999999998</v>
      </c>
      <c r="H194" s="320">
        <v>0.73399999999999999</v>
      </c>
      <c r="I194" s="320">
        <v>0.71899999999999997</v>
      </c>
      <c r="J194" s="320">
        <v>0.69099999999999995</v>
      </c>
      <c r="K194" s="320">
        <v>0.65</v>
      </c>
      <c r="L194" s="320">
        <v>0.79700000000000004</v>
      </c>
      <c r="M194" s="320">
        <f t="shared" si="84"/>
        <v>0.65</v>
      </c>
      <c r="N194" s="320">
        <f t="shared" si="85"/>
        <v>0.69099999999999995</v>
      </c>
      <c r="O194" s="320">
        <f t="shared" si="86"/>
        <v>0.71899999999999997</v>
      </c>
      <c r="P194" s="320">
        <f t="shared" si="87"/>
        <v>0.73399999999999999</v>
      </c>
      <c r="Q194" s="320">
        <f t="shared" si="88"/>
        <v>0.73299999999999998</v>
      </c>
      <c r="R194" s="320">
        <f t="shared" si="89"/>
        <v>0.72599999999999998</v>
      </c>
      <c r="S194" s="321">
        <f t="shared" si="90"/>
        <v>0.72</v>
      </c>
      <c r="T194" s="290"/>
      <c r="U194" s="322">
        <v>0.60599999999999998</v>
      </c>
      <c r="V194" s="320">
        <v>0.69</v>
      </c>
      <c r="W194" s="320">
        <v>0.71599999999999997</v>
      </c>
      <c r="X194" s="320">
        <v>0.72899999999999998</v>
      </c>
      <c r="Y194" s="320">
        <v>0.73299999999999998</v>
      </c>
      <c r="Z194" s="320">
        <v>0.72</v>
      </c>
      <c r="AA194" s="320">
        <v>0.69599999999999995</v>
      </c>
      <c r="AB194" s="320">
        <v>0.71699999999999997</v>
      </c>
      <c r="AC194" s="320">
        <v>0.92100000000000004</v>
      </c>
      <c r="AD194" s="320">
        <f t="shared" si="63"/>
        <v>0.71699999999999997</v>
      </c>
      <c r="AE194" s="320">
        <f t="shared" si="64"/>
        <v>0.69599999999999995</v>
      </c>
      <c r="AF194" s="320">
        <f t="shared" si="65"/>
        <v>0.72</v>
      </c>
      <c r="AG194" s="320">
        <f t="shared" si="66"/>
        <v>0.73299999999999998</v>
      </c>
      <c r="AH194" s="320">
        <f t="shared" si="67"/>
        <v>0.72899999999999998</v>
      </c>
      <c r="AI194" s="320">
        <f t="shared" si="68"/>
        <v>0.71599999999999997</v>
      </c>
      <c r="AJ194" s="321">
        <f t="shared" si="69"/>
        <v>0.69</v>
      </c>
      <c r="AK194" s="290"/>
      <c r="AL194" s="322">
        <v>0.56999999999999995</v>
      </c>
      <c r="AM194" s="320">
        <v>0.66800000000000004</v>
      </c>
      <c r="AN194" s="320">
        <v>0.70899999999999996</v>
      </c>
      <c r="AO194" s="320">
        <v>0.72499999999999998</v>
      </c>
      <c r="AP194" s="320">
        <v>0.72899999999999998</v>
      </c>
      <c r="AQ194" s="320">
        <v>0.71699999999999997</v>
      </c>
      <c r="AR194" s="320">
        <v>0.69799999999999995</v>
      </c>
      <c r="AS194" s="320">
        <v>0.752</v>
      </c>
      <c r="AT194" s="320">
        <v>0.98399999999999999</v>
      </c>
      <c r="AU194" s="320">
        <f t="shared" si="70"/>
        <v>0.752</v>
      </c>
      <c r="AV194" s="320">
        <f t="shared" si="71"/>
        <v>0.69799999999999995</v>
      </c>
      <c r="AW194" s="320">
        <f t="shared" si="72"/>
        <v>0.71699999999999997</v>
      </c>
      <c r="AX194" s="320">
        <f t="shared" si="73"/>
        <v>0.72899999999999998</v>
      </c>
      <c r="AY194" s="320">
        <f t="shared" si="74"/>
        <v>0.72499999999999998</v>
      </c>
      <c r="AZ194" s="320">
        <f t="shared" si="75"/>
        <v>0.70899999999999996</v>
      </c>
      <c r="BA194" s="321">
        <f t="shared" si="76"/>
        <v>0.66800000000000004</v>
      </c>
      <c r="BB194" s="290"/>
      <c r="BC194" s="322">
        <v>0.622</v>
      </c>
      <c r="BD194" s="320">
        <v>0.68200000000000005</v>
      </c>
      <c r="BE194" s="320">
        <v>0.70699999999999996</v>
      </c>
      <c r="BF194" s="320">
        <v>0.72099999999999997</v>
      </c>
      <c r="BG194" s="320">
        <v>0.72599999999999998</v>
      </c>
      <c r="BH194" s="320">
        <v>0.71399999999999997</v>
      </c>
      <c r="BI194" s="320">
        <v>0.69099999999999995</v>
      </c>
      <c r="BJ194" s="320">
        <v>0.66600000000000004</v>
      </c>
      <c r="BK194" s="320">
        <v>0.64400000000000002</v>
      </c>
      <c r="BL194" s="320">
        <f t="shared" si="77"/>
        <v>0.66600000000000004</v>
      </c>
      <c r="BM194" s="320">
        <f t="shared" si="78"/>
        <v>0.69099999999999995</v>
      </c>
      <c r="BN194" s="320">
        <f t="shared" si="79"/>
        <v>0.71399999999999997</v>
      </c>
      <c r="BO194" s="320">
        <f t="shared" si="80"/>
        <v>0.72599999999999998</v>
      </c>
      <c r="BP194" s="320">
        <f t="shared" si="81"/>
        <v>0.72099999999999997</v>
      </c>
      <c r="BQ194" s="320">
        <f t="shared" si="82"/>
        <v>0.70699999999999996</v>
      </c>
      <c r="BR194" s="321">
        <f t="shared" si="83"/>
        <v>0.68200000000000005</v>
      </c>
      <c r="BS194" s="290"/>
    </row>
    <row r="195" spans="1:71" x14ac:dyDescent="0.25">
      <c r="A195" s="290"/>
      <c r="B195" s="686"/>
      <c r="C195" s="425">
        <v>0.3</v>
      </c>
      <c r="D195" s="322">
        <v>0.66</v>
      </c>
      <c r="E195" s="320">
        <v>0.67500000000000004</v>
      </c>
      <c r="F195" s="320">
        <v>0.68</v>
      </c>
      <c r="G195" s="320">
        <v>0.68700000000000006</v>
      </c>
      <c r="H195" s="320">
        <v>0.68400000000000005</v>
      </c>
      <c r="I195" s="320">
        <v>0.67100000000000004</v>
      </c>
      <c r="J195" s="320">
        <v>0.63900000000000001</v>
      </c>
      <c r="K195" s="320">
        <v>0.61799999999999999</v>
      </c>
      <c r="L195" s="320">
        <v>0.79700000000000004</v>
      </c>
      <c r="M195" s="320">
        <f t="shared" si="84"/>
        <v>0.61799999999999999</v>
      </c>
      <c r="N195" s="320">
        <f t="shared" si="85"/>
        <v>0.63900000000000001</v>
      </c>
      <c r="O195" s="320">
        <f t="shared" si="86"/>
        <v>0.67100000000000004</v>
      </c>
      <c r="P195" s="320">
        <f t="shared" si="87"/>
        <v>0.68400000000000005</v>
      </c>
      <c r="Q195" s="320">
        <f t="shared" si="88"/>
        <v>0.68700000000000006</v>
      </c>
      <c r="R195" s="320">
        <f t="shared" si="89"/>
        <v>0.68</v>
      </c>
      <c r="S195" s="321">
        <f t="shared" si="90"/>
        <v>0.67500000000000004</v>
      </c>
      <c r="T195" s="290"/>
      <c r="U195" s="322">
        <v>0.57099999999999995</v>
      </c>
      <c r="V195" s="320">
        <v>0.64600000000000002</v>
      </c>
      <c r="W195" s="320">
        <v>0.66700000000000004</v>
      </c>
      <c r="X195" s="320">
        <v>0.68</v>
      </c>
      <c r="Y195" s="320">
        <v>0.68300000000000005</v>
      </c>
      <c r="Z195" s="320">
        <v>0.67100000000000004</v>
      </c>
      <c r="AA195" s="320">
        <v>0.64700000000000002</v>
      </c>
      <c r="AB195" s="320">
        <v>0.69399999999999995</v>
      </c>
      <c r="AC195" s="320">
        <v>0.92100000000000004</v>
      </c>
      <c r="AD195" s="320">
        <f t="shared" si="63"/>
        <v>0.69399999999999995</v>
      </c>
      <c r="AE195" s="320">
        <f t="shared" si="64"/>
        <v>0.64700000000000002</v>
      </c>
      <c r="AF195" s="320">
        <f t="shared" si="65"/>
        <v>0.67100000000000004</v>
      </c>
      <c r="AG195" s="320">
        <f t="shared" si="66"/>
        <v>0.68300000000000005</v>
      </c>
      <c r="AH195" s="320">
        <f t="shared" si="67"/>
        <v>0.68</v>
      </c>
      <c r="AI195" s="320">
        <f t="shared" si="68"/>
        <v>0.66700000000000004</v>
      </c>
      <c r="AJ195" s="321">
        <f t="shared" si="69"/>
        <v>0.64600000000000002</v>
      </c>
      <c r="AK195" s="290"/>
      <c r="AL195" s="322">
        <v>0.52700000000000002</v>
      </c>
      <c r="AM195" s="320">
        <v>0.621</v>
      </c>
      <c r="AN195" s="320">
        <v>0.65800000000000003</v>
      </c>
      <c r="AO195" s="320">
        <v>0.67400000000000004</v>
      </c>
      <c r="AP195" s="320">
        <v>0.67800000000000005</v>
      </c>
      <c r="AQ195" s="320">
        <v>0.66900000000000004</v>
      </c>
      <c r="AR195" s="320">
        <v>0.65200000000000002</v>
      </c>
      <c r="AS195" s="320">
        <v>0.73199999999999998</v>
      </c>
      <c r="AT195" s="320">
        <v>0.98399999999999999</v>
      </c>
      <c r="AU195" s="320">
        <f t="shared" si="70"/>
        <v>0.73199999999999998</v>
      </c>
      <c r="AV195" s="320">
        <f t="shared" si="71"/>
        <v>0.65200000000000002</v>
      </c>
      <c r="AW195" s="320">
        <f t="shared" si="72"/>
        <v>0.66900000000000004</v>
      </c>
      <c r="AX195" s="320">
        <f t="shared" si="73"/>
        <v>0.67800000000000005</v>
      </c>
      <c r="AY195" s="320">
        <f t="shared" si="74"/>
        <v>0.67400000000000004</v>
      </c>
      <c r="AZ195" s="320">
        <f t="shared" si="75"/>
        <v>0.65800000000000003</v>
      </c>
      <c r="BA195" s="321">
        <f t="shared" si="76"/>
        <v>0.621</v>
      </c>
      <c r="BB195" s="290"/>
      <c r="BC195" s="322">
        <v>0.59399999999999997</v>
      </c>
      <c r="BD195" s="320">
        <v>0.63600000000000001</v>
      </c>
      <c r="BE195" s="320">
        <v>0.65600000000000003</v>
      </c>
      <c r="BF195" s="320">
        <v>0.67100000000000004</v>
      </c>
      <c r="BG195" s="320">
        <v>0.67300000000000004</v>
      </c>
      <c r="BH195" s="320">
        <v>0.66400000000000003</v>
      </c>
      <c r="BI195" s="320">
        <v>0.64</v>
      </c>
      <c r="BJ195" s="320">
        <v>0.622</v>
      </c>
      <c r="BK195" s="320">
        <v>0.64400000000000002</v>
      </c>
      <c r="BL195" s="320">
        <f t="shared" si="77"/>
        <v>0.622</v>
      </c>
      <c r="BM195" s="320">
        <f t="shared" si="78"/>
        <v>0.64</v>
      </c>
      <c r="BN195" s="320">
        <f t="shared" si="79"/>
        <v>0.66400000000000003</v>
      </c>
      <c r="BO195" s="320">
        <f t="shared" si="80"/>
        <v>0.67300000000000004</v>
      </c>
      <c r="BP195" s="320">
        <f t="shared" si="81"/>
        <v>0.67100000000000004</v>
      </c>
      <c r="BQ195" s="320">
        <f t="shared" si="82"/>
        <v>0.65600000000000003</v>
      </c>
      <c r="BR195" s="321">
        <f t="shared" si="83"/>
        <v>0.63600000000000001</v>
      </c>
      <c r="BS195" s="290"/>
    </row>
    <row r="196" spans="1:71" x14ac:dyDescent="0.25">
      <c r="A196" s="290"/>
      <c r="B196" s="686"/>
      <c r="C196" s="425">
        <v>0.35</v>
      </c>
      <c r="D196" s="322">
        <v>0.63300000000000001</v>
      </c>
      <c r="E196" s="320">
        <v>0.63900000000000001</v>
      </c>
      <c r="F196" s="320">
        <v>0.63600000000000001</v>
      </c>
      <c r="G196" s="320">
        <v>0.64400000000000002</v>
      </c>
      <c r="H196" s="320">
        <v>0.64200000000000002</v>
      </c>
      <c r="I196" s="320">
        <v>0.625</v>
      </c>
      <c r="J196" s="320">
        <v>0.59199999999999997</v>
      </c>
      <c r="K196" s="320">
        <v>0.59399999999999997</v>
      </c>
      <c r="L196" s="320">
        <v>0.79700000000000004</v>
      </c>
      <c r="M196" s="320">
        <f t="shared" si="84"/>
        <v>0.59399999999999997</v>
      </c>
      <c r="N196" s="320">
        <f t="shared" si="85"/>
        <v>0.59199999999999997</v>
      </c>
      <c r="O196" s="320">
        <f t="shared" si="86"/>
        <v>0.625</v>
      </c>
      <c r="P196" s="320">
        <f t="shared" si="87"/>
        <v>0.64200000000000002</v>
      </c>
      <c r="Q196" s="320">
        <f t="shared" si="88"/>
        <v>0.64400000000000002</v>
      </c>
      <c r="R196" s="320">
        <f t="shared" si="89"/>
        <v>0.63600000000000001</v>
      </c>
      <c r="S196" s="321">
        <f t="shared" si="90"/>
        <v>0.63900000000000001</v>
      </c>
      <c r="T196" s="290"/>
      <c r="U196" s="322">
        <v>0.54400000000000004</v>
      </c>
      <c r="V196" s="320">
        <v>0.60399999999999998</v>
      </c>
      <c r="W196" s="320">
        <v>0.623</v>
      </c>
      <c r="X196" s="320">
        <v>0.63600000000000001</v>
      </c>
      <c r="Y196" s="320">
        <v>0.64</v>
      </c>
      <c r="Z196" s="320">
        <v>0.627</v>
      </c>
      <c r="AA196" s="320">
        <v>0.60599999999999998</v>
      </c>
      <c r="AB196" s="320">
        <v>0.67800000000000005</v>
      </c>
      <c r="AC196" s="320">
        <v>0.92100000000000004</v>
      </c>
      <c r="AD196" s="320">
        <f t="shared" si="63"/>
        <v>0.67800000000000005</v>
      </c>
      <c r="AE196" s="320">
        <f t="shared" si="64"/>
        <v>0.60599999999999998</v>
      </c>
      <c r="AF196" s="320">
        <f t="shared" si="65"/>
        <v>0.627</v>
      </c>
      <c r="AG196" s="320">
        <f t="shared" si="66"/>
        <v>0.64</v>
      </c>
      <c r="AH196" s="320">
        <f t="shared" si="67"/>
        <v>0.63600000000000001</v>
      </c>
      <c r="AI196" s="320">
        <f t="shared" si="68"/>
        <v>0.623</v>
      </c>
      <c r="AJ196" s="321">
        <f t="shared" si="69"/>
        <v>0.60399999999999998</v>
      </c>
      <c r="AK196" s="290"/>
      <c r="AL196" s="322">
        <v>0.496</v>
      </c>
      <c r="AM196" s="320">
        <v>0.57899999999999996</v>
      </c>
      <c r="AN196" s="320">
        <v>0.61099999999999999</v>
      </c>
      <c r="AO196" s="320">
        <v>0.628</v>
      </c>
      <c r="AP196" s="320">
        <v>0.63500000000000001</v>
      </c>
      <c r="AQ196" s="320">
        <v>0.624</v>
      </c>
      <c r="AR196" s="320">
        <v>0.61</v>
      </c>
      <c r="AS196" s="320">
        <v>0.71599999999999997</v>
      </c>
      <c r="AT196" s="320">
        <v>0.98399999999999999</v>
      </c>
      <c r="AU196" s="320">
        <f t="shared" si="70"/>
        <v>0.71599999999999997</v>
      </c>
      <c r="AV196" s="320">
        <f t="shared" si="71"/>
        <v>0.61</v>
      </c>
      <c r="AW196" s="320">
        <f t="shared" si="72"/>
        <v>0.624</v>
      </c>
      <c r="AX196" s="320">
        <f t="shared" si="73"/>
        <v>0.63500000000000001</v>
      </c>
      <c r="AY196" s="320">
        <f t="shared" si="74"/>
        <v>0.628</v>
      </c>
      <c r="AZ196" s="320">
        <f t="shared" si="75"/>
        <v>0.61099999999999999</v>
      </c>
      <c r="BA196" s="321">
        <f t="shared" si="76"/>
        <v>0.57899999999999996</v>
      </c>
      <c r="BB196" s="290"/>
      <c r="BC196" s="322">
        <v>0.57099999999999995</v>
      </c>
      <c r="BD196" s="320">
        <v>0.59899999999999998</v>
      </c>
      <c r="BE196" s="320">
        <v>0.61099999999999999</v>
      </c>
      <c r="BF196" s="320">
        <v>0.625</v>
      </c>
      <c r="BG196" s="320">
        <v>0.63</v>
      </c>
      <c r="BH196" s="320">
        <v>0.61499999999999999</v>
      </c>
      <c r="BI196" s="320">
        <v>0.59099999999999997</v>
      </c>
      <c r="BJ196" s="320">
        <v>0.59</v>
      </c>
      <c r="BK196" s="320">
        <v>0.64400000000000002</v>
      </c>
      <c r="BL196" s="320">
        <f t="shared" si="77"/>
        <v>0.59</v>
      </c>
      <c r="BM196" s="320">
        <f t="shared" si="78"/>
        <v>0.59099999999999997</v>
      </c>
      <c r="BN196" s="320">
        <f t="shared" si="79"/>
        <v>0.61499999999999999</v>
      </c>
      <c r="BO196" s="320">
        <f t="shared" si="80"/>
        <v>0.63</v>
      </c>
      <c r="BP196" s="320">
        <f t="shared" si="81"/>
        <v>0.625</v>
      </c>
      <c r="BQ196" s="320">
        <f t="shared" si="82"/>
        <v>0.61099999999999999</v>
      </c>
      <c r="BR196" s="321">
        <f t="shared" si="83"/>
        <v>0.59899999999999998</v>
      </c>
      <c r="BS196" s="290"/>
    </row>
    <row r="197" spans="1:71" x14ac:dyDescent="0.25">
      <c r="A197" s="290"/>
      <c r="B197" s="686"/>
      <c r="C197" s="425">
        <v>0.4</v>
      </c>
      <c r="D197" s="322">
        <v>0.61299999999999999</v>
      </c>
      <c r="E197" s="320">
        <v>0.60599999999999998</v>
      </c>
      <c r="F197" s="320">
        <v>0.59399999999999997</v>
      </c>
      <c r="G197" s="320">
        <v>0.6</v>
      </c>
      <c r="H197" s="320">
        <v>0.59899999999999998</v>
      </c>
      <c r="I197" s="320">
        <v>0.58099999999999996</v>
      </c>
      <c r="J197" s="320">
        <v>0.55300000000000005</v>
      </c>
      <c r="K197" s="320">
        <v>0.57899999999999996</v>
      </c>
      <c r="L197" s="320">
        <v>0.79700000000000004</v>
      </c>
      <c r="M197" s="320">
        <f t="shared" si="84"/>
        <v>0.57899999999999996</v>
      </c>
      <c r="N197" s="320">
        <f t="shared" si="85"/>
        <v>0.55300000000000005</v>
      </c>
      <c r="O197" s="320">
        <f t="shared" si="86"/>
        <v>0.58099999999999996</v>
      </c>
      <c r="P197" s="320">
        <f t="shared" si="87"/>
        <v>0.59899999999999998</v>
      </c>
      <c r="Q197" s="320">
        <f t="shared" si="88"/>
        <v>0.6</v>
      </c>
      <c r="R197" s="320">
        <f t="shared" si="89"/>
        <v>0.59399999999999997</v>
      </c>
      <c r="S197" s="321">
        <f t="shared" si="90"/>
        <v>0.60599999999999998</v>
      </c>
      <c r="T197" s="290"/>
      <c r="U197" s="322">
        <v>0.51900000000000002</v>
      </c>
      <c r="V197" s="320">
        <v>0.56799999999999995</v>
      </c>
      <c r="W197" s="320">
        <v>0.57999999999999996</v>
      </c>
      <c r="X197" s="320">
        <v>0.59399999999999997</v>
      </c>
      <c r="Y197" s="320">
        <v>0.59699999999999998</v>
      </c>
      <c r="Z197" s="320">
        <v>0.58199999999999996</v>
      </c>
      <c r="AA197" s="320">
        <v>0.56599999999999995</v>
      </c>
      <c r="AB197" s="320">
        <v>0.66700000000000004</v>
      </c>
      <c r="AC197" s="320">
        <v>0.92100000000000004</v>
      </c>
      <c r="AD197" s="320">
        <f t="shared" si="63"/>
        <v>0.66700000000000004</v>
      </c>
      <c r="AE197" s="320">
        <f t="shared" si="64"/>
        <v>0.56599999999999995</v>
      </c>
      <c r="AF197" s="320">
        <f t="shared" si="65"/>
        <v>0.58199999999999996</v>
      </c>
      <c r="AG197" s="320">
        <f t="shared" si="66"/>
        <v>0.59699999999999998</v>
      </c>
      <c r="AH197" s="320">
        <f t="shared" si="67"/>
        <v>0.59399999999999997</v>
      </c>
      <c r="AI197" s="320">
        <f t="shared" si="68"/>
        <v>0.57999999999999996</v>
      </c>
      <c r="AJ197" s="321">
        <f t="shared" si="69"/>
        <v>0.56799999999999995</v>
      </c>
      <c r="AK197" s="290"/>
      <c r="AL197" s="322">
        <v>0.47099999999999997</v>
      </c>
      <c r="AM197" s="320">
        <v>0.53900000000000003</v>
      </c>
      <c r="AN197" s="320">
        <v>0.56799999999999995</v>
      </c>
      <c r="AO197" s="320">
        <v>0.58599999999999997</v>
      </c>
      <c r="AP197" s="320">
        <v>0.59099999999999997</v>
      </c>
      <c r="AQ197" s="320">
        <v>0.57799999999999996</v>
      </c>
      <c r="AR197" s="320">
        <v>0.56899999999999995</v>
      </c>
      <c r="AS197" s="320">
        <v>0.70599999999999996</v>
      </c>
      <c r="AT197" s="320">
        <v>0.98399999999999999</v>
      </c>
      <c r="AU197" s="320">
        <f t="shared" si="70"/>
        <v>0.70599999999999996</v>
      </c>
      <c r="AV197" s="320">
        <f t="shared" si="71"/>
        <v>0.56899999999999995</v>
      </c>
      <c r="AW197" s="320">
        <f t="shared" si="72"/>
        <v>0.57799999999999996</v>
      </c>
      <c r="AX197" s="320">
        <f t="shared" si="73"/>
        <v>0.59099999999999997</v>
      </c>
      <c r="AY197" s="320">
        <f t="shared" si="74"/>
        <v>0.58599999999999997</v>
      </c>
      <c r="AZ197" s="320">
        <f t="shared" si="75"/>
        <v>0.56799999999999995</v>
      </c>
      <c r="BA197" s="321">
        <f t="shared" si="76"/>
        <v>0.53900000000000003</v>
      </c>
      <c r="BB197" s="290"/>
      <c r="BC197" s="322">
        <v>0.55300000000000005</v>
      </c>
      <c r="BD197" s="320">
        <v>0.56200000000000006</v>
      </c>
      <c r="BE197" s="320">
        <v>0.56899999999999995</v>
      </c>
      <c r="BF197" s="320">
        <v>0.58099999999999996</v>
      </c>
      <c r="BG197" s="320">
        <v>0.58599999999999997</v>
      </c>
      <c r="BH197" s="320">
        <v>0.57099999999999995</v>
      </c>
      <c r="BI197" s="320">
        <v>0.54900000000000004</v>
      </c>
      <c r="BJ197" s="320">
        <v>0.56000000000000005</v>
      </c>
      <c r="BK197" s="320">
        <v>0.64400000000000002</v>
      </c>
      <c r="BL197" s="320">
        <f t="shared" si="77"/>
        <v>0.56000000000000005</v>
      </c>
      <c r="BM197" s="320">
        <f t="shared" si="78"/>
        <v>0.54900000000000004</v>
      </c>
      <c r="BN197" s="320">
        <f t="shared" si="79"/>
        <v>0.57099999999999995</v>
      </c>
      <c r="BO197" s="320">
        <f t="shared" si="80"/>
        <v>0.58599999999999997</v>
      </c>
      <c r="BP197" s="320">
        <f t="shared" si="81"/>
        <v>0.58099999999999996</v>
      </c>
      <c r="BQ197" s="320">
        <f t="shared" si="82"/>
        <v>0.56899999999999995</v>
      </c>
      <c r="BR197" s="321">
        <f t="shared" si="83"/>
        <v>0.56200000000000006</v>
      </c>
      <c r="BS197" s="290"/>
    </row>
    <row r="198" spans="1:71" x14ac:dyDescent="0.25">
      <c r="A198" s="290"/>
      <c r="B198" s="686"/>
      <c r="C198" s="425">
        <v>0.45</v>
      </c>
      <c r="D198" s="322">
        <v>0.59899999999999998</v>
      </c>
      <c r="E198" s="320">
        <v>0.57399999999999995</v>
      </c>
      <c r="F198" s="320">
        <v>0.55700000000000005</v>
      </c>
      <c r="G198" s="320">
        <v>0.55700000000000005</v>
      </c>
      <c r="H198" s="320">
        <v>0.55600000000000005</v>
      </c>
      <c r="I198" s="320">
        <v>0.53900000000000003</v>
      </c>
      <c r="J198" s="320">
        <v>0.51500000000000001</v>
      </c>
      <c r="K198" s="320">
        <v>0.56899999999999995</v>
      </c>
      <c r="L198" s="320">
        <v>0.79700000000000004</v>
      </c>
      <c r="M198" s="320">
        <f t="shared" si="84"/>
        <v>0.56899999999999995</v>
      </c>
      <c r="N198" s="320">
        <f t="shared" si="85"/>
        <v>0.51500000000000001</v>
      </c>
      <c r="O198" s="320">
        <f t="shared" si="86"/>
        <v>0.53900000000000003</v>
      </c>
      <c r="P198" s="320">
        <f t="shared" si="87"/>
        <v>0.55600000000000005</v>
      </c>
      <c r="Q198" s="320">
        <f t="shared" si="88"/>
        <v>0.55700000000000005</v>
      </c>
      <c r="R198" s="320">
        <f t="shared" si="89"/>
        <v>0.55700000000000005</v>
      </c>
      <c r="S198" s="321">
        <f t="shared" si="90"/>
        <v>0.57399999999999995</v>
      </c>
      <c r="T198" s="290"/>
      <c r="U198" s="322">
        <v>0.5</v>
      </c>
      <c r="V198" s="320">
        <v>0.53900000000000003</v>
      </c>
      <c r="W198" s="320">
        <v>0.54</v>
      </c>
      <c r="X198" s="320">
        <v>0.55200000000000005</v>
      </c>
      <c r="Y198" s="320">
        <v>0.55400000000000005</v>
      </c>
      <c r="Z198" s="320">
        <v>0.54200000000000004</v>
      </c>
      <c r="AA198" s="320">
        <v>0.53200000000000003</v>
      </c>
      <c r="AB198" s="320">
        <v>0.65800000000000003</v>
      </c>
      <c r="AC198" s="320">
        <v>0.92100000000000004</v>
      </c>
      <c r="AD198" s="320">
        <f t="shared" ref="AD198:AD263" si="91">AB198</f>
        <v>0.65800000000000003</v>
      </c>
      <c r="AE198" s="320">
        <f t="shared" ref="AE198:AE263" si="92">AA198</f>
        <v>0.53200000000000003</v>
      </c>
      <c r="AF198" s="320">
        <f t="shared" ref="AF198:AF263" si="93">Z198</f>
        <v>0.54200000000000004</v>
      </c>
      <c r="AG198" s="320">
        <f t="shared" ref="AG198:AG263" si="94">Y198</f>
        <v>0.55400000000000005</v>
      </c>
      <c r="AH198" s="320">
        <f t="shared" ref="AH198:AH263" si="95">X198</f>
        <v>0.55200000000000005</v>
      </c>
      <c r="AI198" s="320">
        <f t="shared" ref="AI198:AI263" si="96">W198</f>
        <v>0.54</v>
      </c>
      <c r="AJ198" s="321">
        <f t="shared" ref="AJ198:AJ263" si="97">V198</f>
        <v>0.53900000000000003</v>
      </c>
      <c r="AK198" s="290"/>
      <c r="AL198" s="322">
        <v>0.45100000000000001</v>
      </c>
      <c r="AM198" s="320">
        <v>0.50800000000000001</v>
      </c>
      <c r="AN198" s="320">
        <v>0.52800000000000002</v>
      </c>
      <c r="AO198" s="320">
        <v>0.54300000000000004</v>
      </c>
      <c r="AP198" s="320">
        <v>0.54800000000000004</v>
      </c>
      <c r="AQ198" s="320">
        <v>0.53800000000000003</v>
      </c>
      <c r="AR198" s="320">
        <v>0.53700000000000003</v>
      </c>
      <c r="AS198" s="320">
        <v>0.69699999999999995</v>
      </c>
      <c r="AT198" s="320">
        <v>0.98399999999999999</v>
      </c>
      <c r="AU198" s="320">
        <f t="shared" ref="AU198:AU263" si="98">AS198</f>
        <v>0.69699999999999995</v>
      </c>
      <c r="AV198" s="320">
        <f t="shared" ref="AV198:AV263" si="99">AR198</f>
        <v>0.53700000000000003</v>
      </c>
      <c r="AW198" s="320">
        <f t="shared" ref="AW198:AW263" si="100">AQ198</f>
        <v>0.53800000000000003</v>
      </c>
      <c r="AX198" s="320">
        <f t="shared" ref="AX198:AX263" si="101">AP198</f>
        <v>0.54800000000000004</v>
      </c>
      <c r="AY198" s="320">
        <f t="shared" ref="AY198:AY263" si="102">AO198</f>
        <v>0.54300000000000004</v>
      </c>
      <c r="AZ198" s="320">
        <f t="shared" ref="AZ198:AZ263" si="103">AN198</f>
        <v>0.52800000000000002</v>
      </c>
      <c r="BA198" s="321">
        <f t="shared" ref="BA198:BA263" si="104">AM198</f>
        <v>0.50800000000000001</v>
      </c>
      <c r="BB198" s="290"/>
      <c r="BC198" s="322">
        <v>0.53600000000000003</v>
      </c>
      <c r="BD198" s="320">
        <v>0.53100000000000003</v>
      </c>
      <c r="BE198" s="320">
        <v>0.52900000000000003</v>
      </c>
      <c r="BF198" s="320">
        <v>0.53700000000000003</v>
      </c>
      <c r="BG198" s="320">
        <v>0.54300000000000004</v>
      </c>
      <c r="BH198" s="320">
        <v>0.52900000000000003</v>
      </c>
      <c r="BI198" s="320">
        <v>0.51200000000000001</v>
      </c>
      <c r="BJ198" s="320">
        <v>0.54</v>
      </c>
      <c r="BK198" s="320">
        <v>0.64400000000000002</v>
      </c>
      <c r="BL198" s="320">
        <f t="shared" ref="BL198:BL263" si="105">BJ198</f>
        <v>0.54</v>
      </c>
      <c r="BM198" s="320">
        <f t="shared" ref="BM198:BM263" si="106">BI198</f>
        <v>0.51200000000000001</v>
      </c>
      <c r="BN198" s="320">
        <f t="shared" ref="BN198:BN263" si="107">BH198</f>
        <v>0.52900000000000003</v>
      </c>
      <c r="BO198" s="320">
        <f t="shared" ref="BO198:BO263" si="108">BG198</f>
        <v>0.54300000000000004</v>
      </c>
      <c r="BP198" s="320">
        <f t="shared" ref="BP198:BP263" si="109">BF198</f>
        <v>0.53700000000000003</v>
      </c>
      <c r="BQ198" s="320">
        <f t="shared" ref="BQ198:BQ263" si="110">BE198</f>
        <v>0.52900000000000003</v>
      </c>
      <c r="BR198" s="321">
        <f t="shared" ref="BR198:BR263" si="111">BD198</f>
        <v>0.53100000000000003</v>
      </c>
      <c r="BS198" s="290"/>
    </row>
    <row r="199" spans="1:71" x14ac:dyDescent="0.25">
      <c r="A199" s="290"/>
      <c r="B199" s="686"/>
      <c r="C199" s="425">
        <v>0.5</v>
      </c>
      <c r="D199" s="322">
        <v>0.58499999999999996</v>
      </c>
      <c r="E199" s="320">
        <v>0.54900000000000004</v>
      </c>
      <c r="F199" s="320">
        <v>0.52400000000000002</v>
      </c>
      <c r="G199" s="320">
        <v>0.52100000000000002</v>
      </c>
      <c r="H199" s="320">
        <v>0.51500000000000001</v>
      </c>
      <c r="I199" s="320">
        <v>0.502</v>
      </c>
      <c r="J199" s="320">
        <v>0.48399999999999999</v>
      </c>
      <c r="K199" s="320">
        <v>0.56100000000000005</v>
      </c>
      <c r="L199" s="320">
        <v>0.79700000000000004</v>
      </c>
      <c r="M199" s="320">
        <f t="shared" si="84"/>
        <v>0.56100000000000005</v>
      </c>
      <c r="N199" s="320">
        <f t="shared" si="85"/>
        <v>0.48399999999999999</v>
      </c>
      <c r="O199" s="320">
        <f t="shared" si="86"/>
        <v>0.502</v>
      </c>
      <c r="P199" s="320">
        <f t="shared" si="87"/>
        <v>0.51500000000000001</v>
      </c>
      <c r="Q199" s="320">
        <f t="shared" si="88"/>
        <v>0.52100000000000002</v>
      </c>
      <c r="R199" s="320">
        <f t="shared" si="89"/>
        <v>0.52400000000000002</v>
      </c>
      <c r="S199" s="321">
        <f t="shared" si="90"/>
        <v>0.54900000000000004</v>
      </c>
      <c r="T199" s="290"/>
      <c r="U199" s="322">
        <v>0.49</v>
      </c>
      <c r="V199" s="320">
        <v>0.51</v>
      </c>
      <c r="W199" s="320">
        <v>0.50700000000000001</v>
      </c>
      <c r="X199" s="320">
        <v>0.51200000000000001</v>
      </c>
      <c r="Y199" s="320">
        <v>0.51300000000000001</v>
      </c>
      <c r="Z199" s="320">
        <v>0.50600000000000001</v>
      </c>
      <c r="AA199" s="320">
        <v>0.505</v>
      </c>
      <c r="AB199" s="320">
        <v>0.65400000000000003</v>
      </c>
      <c r="AC199" s="320">
        <v>0.92100000000000004</v>
      </c>
      <c r="AD199" s="320">
        <f t="shared" si="91"/>
        <v>0.65400000000000003</v>
      </c>
      <c r="AE199" s="320">
        <f t="shared" si="92"/>
        <v>0.505</v>
      </c>
      <c r="AF199" s="320">
        <f t="shared" si="93"/>
        <v>0.50600000000000001</v>
      </c>
      <c r="AG199" s="320">
        <f t="shared" si="94"/>
        <v>0.51300000000000001</v>
      </c>
      <c r="AH199" s="320">
        <f t="shared" si="95"/>
        <v>0.51200000000000001</v>
      </c>
      <c r="AI199" s="320">
        <f t="shared" si="96"/>
        <v>0.50700000000000001</v>
      </c>
      <c r="AJ199" s="321">
        <f t="shared" si="97"/>
        <v>0.51</v>
      </c>
      <c r="AK199" s="290"/>
      <c r="AL199" s="322">
        <v>0.436</v>
      </c>
      <c r="AM199" s="320">
        <v>0.48</v>
      </c>
      <c r="AN199" s="320">
        <v>0.49099999999999999</v>
      </c>
      <c r="AO199" s="320">
        <v>0.502</v>
      </c>
      <c r="AP199" s="320">
        <v>0.50600000000000001</v>
      </c>
      <c r="AQ199" s="320">
        <v>0.503</v>
      </c>
      <c r="AR199" s="320">
        <v>0.51100000000000001</v>
      </c>
      <c r="AS199" s="320">
        <v>0.69299999999999995</v>
      </c>
      <c r="AT199" s="320">
        <v>0.98399999999999999</v>
      </c>
      <c r="AU199" s="320">
        <f t="shared" si="98"/>
        <v>0.69299999999999995</v>
      </c>
      <c r="AV199" s="320">
        <f t="shared" si="99"/>
        <v>0.51100000000000001</v>
      </c>
      <c r="AW199" s="320">
        <f t="shared" si="100"/>
        <v>0.503</v>
      </c>
      <c r="AX199" s="320">
        <f t="shared" si="101"/>
        <v>0.50600000000000001</v>
      </c>
      <c r="AY199" s="320">
        <f t="shared" si="102"/>
        <v>0.502</v>
      </c>
      <c r="AZ199" s="320">
        <f t="shared" si="103"/>
        <v>0.49099999999999999</v>
      </c>
      <c r="BA199" s="321">
        <f t="shared" si="104"/>
        <v>0.48</v>
      </c>
      <c r="BB199" s="290"/>
      <c r="BC199" s="322">
        <v>0.52700000000000002</v>
      </c>
      <c r="BD199" s="320">
        <v>0.50700000000000001</v>
      </c>
      <c r="BE199" s="320">
        <v>0.49299999999999999</v>
      </c>
      <c r="BF199" s="320">
        <v>0.498</v>
      </c>
      <c r="BG199" s="320">
        <v>0.499</v>
      </c>
      <c r="BH199" s="320">
        <v>0.49099999999999999</v>
      </c>
      <c r="BI199" s="320">
        <v>0.47699999999999998</v>
      </c>
      <c r="BJ199" s="320">
        <v>0.52300000000000002</v>
      </c>
      <c r="BK199" s="320">
        <v>0.64400000000000002</v>
      </c>
      <c r="BL199" s="320">
        <f t="shared" si="105"/>
        <v>0.52300000000000002</v>
      </c>
      <c r="BM199" s="320">
        <f t="shared" si="106"/>
        <v>0.47699999999999998</v>
      </c>
      <c r="BN199" s="320">
        <f t="shared" si="107"/>
        <v>0.49099999999999999</v>
      </c>
      <c r="BO199" s="320">
        <f t="shared" si="108"/>
        <v>0.499</v>
      </c>
      <c r="BP199" s="320">
        <f t="shared" si="109"/>
        <v>0.498</v>
      </c>
      <c r="BQ199" s="320">
        <f t="shared" si="110"/>
        <v>0.49299999999999999</v>
      </c>
      <c r="BR199" s="321">
        <f t="shared" si="111"/>
        <v>0.50700000000000001</v>
      </c>
      <c r="BS199" s="290"/>
    </row>
    <row r="200" spans="1:71" x14ac:dyDescent="0.25">
      <c r="A200" s="290"/>
      <c r="B200" s="686"/>
      <c r="C200" s="425">
        <v>0.55000000000000004</v>
      </c>
      <c r="D200" s="322">
        <v>0.57099999999999995</v>
      </c>
      <c r="E200" s="320">
        <v>0.52600000000000002</v>
      </c>
      <c r="F200" s="320">
        <v>0.49099999999999999</v>
      </c>
      <c r="G200" s="320">
        <v>0.48899999999999999</v>
      </c>
      <c r="H200" s="320">
        <v>0.48299999999999998</v>
      </c>
      <c r="I200" s="320">
        <v>0.47</v>
      </c>
      <c r="J200" s="320">
        <v>0.46</v>
      </c>
      <c r="K200" s="320">
        <v>0.55700000000000005</v>
      </c>
      <c r="L200" s="320">
        <v>0.79700000000000004</v>
      </c>
      <c r="M200" s="320">
        <f t="shared" si="84"/>
        <v>0.55700000000000005</v>
      </c>
      <c r="N200" s="320">
        <f t="shared" si="85"/>
        <v>0.46</v>
      </c>
      <c r="O200" s="320">
        <f t="shared" si="86"/>
        <v>0.47</v>
      </c>
      <c r="P200" s="320">
        <f t="shared" si="87"/>
        <v>0.48299999999999998</v>
      </c>
      <c r="Q200" s="320">
        <f t="shared" si="88"/>
        <v>0.48899999999999999</v>
      </c>
      <c r="R200" s="320">
        <f t="shared" si="89"/>
        <v>0.49099999999999999</v>
      </c>
      <c r="S200" s="321">
        <f t="shared" si="90"/>
        <v>0.52600000000000002</v>
      </c>
      <c r="T200" s="290"/>
      <c r="U200" s="322">
        <v>0.48</v>
      </c>
      <c r="V200" s="320">
        <v>0.48699999999999999</v>
      </c>
      <c r="W200" s="320">
        <v>0.47499999999999998</v>
      </c>
      <c r="X200" s="320">
        <v>0.48099999999999998</v>
      </c>
      <c r="Y200" s="320">
        <v>0.48199999999999998</v>
      </c>
      <c r="Z200" s="320">
        <v>0.47499999999999998</v>
      </c>
      <c r="AA200" s="320">
        <v>0.48</v>
      </c>
      <c r="AB200" s="320">
        <v>0.65100000000000002</v>
      </c>
      <c r="AC200" s="320">
        <v>0.92100000000000004</v>
      </c>
      <c r="AD200" s="320">
        <f t="shared" si="91"/>
        <v>0.65100000000000002</v>
      </c>
      <c r="AE200" s="320">
        <f t="shared" si="92"/>
        <v>0.48</v>
      </c>
      <c r="AF200" s="320">
        <f t="shared" si="93"/>
        <v>0.47499999999999998</v>
      </c>
      <c r="AG200" s="320">
        <f t="shared" si="94"/>
        <v>0.48199999999999998</v>
      </c>
      <c r="AH200" s="320">
        <f t="shared" si="95"/>
        <v>0.48099999999999998</v>
      </c>
      <c r="AI200" s="320">
        <f t="shared" si="96"/>
        <v>0.47499999999999998</v>
      </c>
      <c r="AJ200" s="321">
        <f t="shared" si="97"/>
        <v>0.48699999999999999</v>
      </c>
      <c r="AK200" s="290"/>
      <c r="AL200" s="322">
        <v>0.42799999999999999</v>
      </c>
      <c r="AM200" s="320">
        <v>0.45500000000000002</v>
      </c>
      <c r="AN200" s="320">
        <v>0.46</v>
      </c>
      <c r="AO200" s="320">
        <v>0.46899999999999997</v>
      </c>
      <c r="AP200" s="320">
        <v>0.47399999999999998</v>
      </c>
      <c r="AQ200" s="320">
        <v>0.47</v>
      </c>
      <c r="AR200" s="320">
        <v>0.48499999999999999</v>
      </c>
      <c r="AS200" s="320">
        <v>0.69</v>
      </c>
      <c r="AT200" s="320">
        <v>0.98399999999999999</v>
      </c>
      <c r="AU200" s="320">
        <f t="shared" si="98"/>
        <v>0.69</v>
      </c>
      <c r="AV200" s="320">
        <f t="shared" si="99"/>
        <v>0.48499999999999999</v>
      </c>
      <c r="AW200" s="320">
        <f t="shared" si="100"/>
        <v>0.47</v>
      </c>
      <c r="AX200" s="320">
        <f t="shared" si="101"/>
        <v>0.47399999999999998</v>
      </c>
      <c r="AY200" s="320">
        <f t="shared" si="102"/>
        <v>0.46899999999999997</v>
      </c>
      <c r="AZ200" s="320">
        <f t="shared" si="103"/>
        <v>0.46</v>
      </c>
      <c r="BA200" s="321">
        <f t="shared" si="104"/>
        <v>0.45500000000000002</v>
      </c>
      <c r="BB200" s="290"/>
      <c r="BC200" s="322">
        <v>0.52200000000000002</v>
      </c>
      <c r="BD200" s="320">
        <v>0.48499999999999999</v>
      </c>
      <c r="BE200" s="320">
        <v>0.46200000000000002</v>
      </c>
      <c r="BF200" s="320">
        <v>0.46500000000000002</v>
      </c>
      <c r="BG200" s="320">
        <v>0.46600000000000003</v>
      </c>
      <c r="BH200" s="320">
        <v>0.45600000000000002</v>
      </c>
      <c r="BI200" s="320">
        <v>0.44900000000000001</v>
      </c>
      <c r="BJ200" s="320">
        <v>0.51100000000000001</v>
      </c>
      <c r="BK200" s="320">
        <v>0.64400000000000002</v>
      </c>
      <c r="BL200" s="320">
        <f t="shared" si="105"/>
        <v>0.51100000000000001</v>
      </c>
      <c r="BM200" s="320">
        <f t="shared" si="106"/>
        <v>0.44900000000000001</v>
      </c>
      <c r="BN200" s="320">
        <f t="shared" si="107"/>
        <v>0.45600000000000002</v>
      </c>
      <c r="BO200" s="320">
        <f t="shared" si="108"/>
        <v>0.46600000000000003</v>
      </c>
      <c r="BP200" s="320">
        <f t="shared" si="109"/>
        <v>0.46500000000000002</v>
      </c>
      <c r="BQ200" s="320">
        <f t="shared" si="110"/>
        <v>0.46200000000000002</v>
      </c>
      <c r="BR200" s="321">
        <f t="shared" si="111"/>
        <v>0.48499999999999999</v>
      </c>
      <c r="BS200" s="290"/>
    </row>
    <row r="201" spans="1:71" x14ac:dyDescent="0.25">
      <c r="A201" s="290"/>
      <c r="B201" s="686"/>
      <c r="C201" s="425">
        <v>0.6</v>
      </c>
      <c r="D201" s="322">
        <v>0.55900000000000005</v>
      </c>
      <c r="E201" s="320">
        <v>0.50600000000000001</v>
      </c>
      <c r="F201" s="320">
        <v>0.46200000000000002</v>
      </c>
      <c r="G201" s="320">
        <v>0.45700000000000002</v>
      </c>
      <c r="H201" s="320">
        <v>0.45200000000000001</v>
      </c>
      <c r="I201" s="320">
        <v>0.438</v>
      </c>
      <c r="J201" s="320">
        <v>0.436</v>
      </c>
      <c r="K201" s="320">
        <v>0.55500000000000005</v>
      </c>
      <c r="L201" s="320">
        <v>0.79700000000000004</v>
      </c>
      <c r="M201" s="320">
        <f t="shared" si="84"/>
        <v>0.55500000000000005</v>
      </c>
      <c r="N201" s="320">
        <f t="shared" si="85"/>
        <v>0.436</v>
      </c>
      <c r="O201" s="320">
        <f t="shared" si="86"/>
        <v>0.438</v>
      </c>
      <c r="P201" s="320">
        <f t="shared" si="87"/>
        <v>0.45200000000000001</v>
      </c>
      <c r="Q201" s="320">
        <f t="shared" si="88"/>
        <v>0.45700000000000002</v>
      </c>
      <c r="R201" s="320">
        <f t="shared" si="89"/>
        <v>0.46200000000000002</v>
      </c>
      <c r="S201" s="321">
        <f t="shared" si="90"/>
        <v>0.50600000000000001</v>
      </c>
      <c r="T201" s="290"/>
      <c r="U201" s="322">
        <v>0.46899999999999997</v>
      </c>
      <c r="V201" s="320">
        <v>0.46700000000000003</v>
      </c>
      <c r="W201" s="320">
        <v>0.44600000000000001</v>
      </c>
      <c r="X201" s="320">
        <v>0.45</v>
      </c>
      <c r="Y201" s="320">
        <v>0.45100000000000001</v>
      </c>
      <c r="Z201" s="320">
        <v>0.44400000000000001</v>
      </c>
      <c r="AA201" s="320">
        <v>0.46</v>
      </c>
      <c r="AB201" s="320">
        <v>0.64800000000000002</v>
      </c>
      <c r="AC201" s="320">
        <v>0.92100000000000004</v>
      </c>
      <c r="AD201" s="320">
        <f t="shared" si="91"/>
        <v>0.64800000000000002</v>
      </c>
      <c r="AE201" s="320">
        <f t="shared" si="92"/>
        <v>0.46</v>
      </c>
      <c r="AF201" s="320">
        <f t="shared" si="93"/>
        <v>0.44400000000000001</v>
      </c>
      <c r="AG201" s="320">
        <f t="shared" si="94"/>
        <v>0.45100000000000001</v>
      </c>
      <c r="AH201" s="320">
        <f t="shared" si="95"/>
        <v>0.45</v>
      </c>
      <c r="AI201" s="320">
        <f t="shared" si="96"/>
        <v>0.44600000000000001</v>
      </c>
      <c r="AJ201" s="321">
        <f t="shared" si="97"/>
        <v>0.46700000000000003</v>
      </c>
      <c r="AK201" s="290"/>
      <c r="AL201" s="322">
        <v>0.41899999999999998</v>
      </c>
      <c r="AM201" s="320">
        <v>0.435</v>
      </c>
      <c r="AN201" s="320">
        <v>0.43</v>
      </c>
      <c r="AO201" s="320">
        <v>0.439</v>
      </c>
      <c r="AP201" s="320">
        <v>0.443</v>
      </c>
      <c r="AQ201" s="320">
        <v>0.439</v>
      </c>
      <c r="AR201" s="320">
        <v>0.46600000000000003</v>
      </c>
      <c r="AS201" s="320">
        <v>0.68600000000000005</v>
      </c>
      <c r="AT201" s="320">
        <v>0.98399999999999999</v>
      </c>
      <c r="AU201" s="320">
        <f t="shared" si="98"/>
        <v>0.68600000000000005</v>
      </c>
      <c r="AV201" s="320">
        <f t="shared" si="99"/>
        <v>0.46600000000000003</v>
      </c>
      <c r="AW201" s="320">
        <f t="shared" si="100"/>
        <v>0.439</v>
      </c>
      <c r="AX201" s="320">
        <f t="shared" si="101"/>
        <v>0.443</v>
      </c>
      <c r="AY201" s="320">
        <f t="shared" si="102"/>
        <v>0.439</v>
      </c>
      <c r="AZ201" s="320">
        <f t="shared" si="103"/>
        <v>0.43</v>
      </c>
      <c r="BA201" s="321">
        <f t="shared" si="104"/>
        <v>0.435</v>
      </c>
      <c r="BB201" s="290"/>
      <c r="BC201" s="322">
        <v>0.51600000000000001</v>
      </c>
      <c r="BD201" s="320">
        <v>0.46800000000000003</v>
      </c>
      <c r="BE201" s="320">
        <v>0.434</v>
      </c>
      <c r="BF201" s="320">
        <v>0.434</v>
      </c>
      <c r="BG201" s="320">
        <v>0.434</v>
      </c>
      <c r="BH201" s="320">
        <v>0.42499999999999999</v>
      </c>
      <c r="BI201" s="320">
        <v>0.42499999999999999</v>
      </c>
      <c r="BJ201" s="320">
        <v>0.5</v>
      </c>
      <c r="BK201" s="320">
        <v>0.64400000000000002</v>
      </c>
      <c r="BL201" s="320">
        <f t="shared" si="105"/>
        <v>0.5</v>
      </c>
      <c r="BM201" s="320">
        <f t="shared" si="106"/>
        <v>0.42499999999999999</v>
      </c>
      <c r="BN201" s="320">
        <f t="shared" si="107"/>
        <v>0.42499999999999999</v>
      </c>
      <c r="BO201" s="320">
        <f t="shared" si="108"/>
        <v>0.434</v>
      </c>
      <c r="BP201" s="320">
        <f t="shared" si="109"/>
        <v>0.434</v>
      </c>
      <c r="BQ201" s="320">
        <f t="shared" si="110"/>
        <v>0.434</v>
      </c>
      <c r="BR201" s="321">
        <f t="shared" si="111"/>
        <v>0.46800000000000003</v>
      </c>
      <c r="BS201" s="290"/>
    </row>
    <row r="202" spans="1:71" x14ac:dyDescent="0.25">
      <c r="A202" s="290"/>
      <c r="B202" s="686"/>
      <c r="C202" s="425">
        <v>0.65</v>
      </c>
      <c r="D202" s="322">
        <v>0.55300000000000005</v>
      </c>
      <c r="E202" s="320">
        <v>0.48799999999999999</v>
      </c>
      <c r="F202" s="320">
        <v>0.44</v>
      </c>
      <c r="G202" s="320">
        <v>0.42499999999999999</v>
      </c>
      <c r="H202" s="320">
        <v>0.42099999999999999</v>
      </c>
      <c r="I202" s="320">
        <v>0.41299999999999998</v>
      </c>
      <c r="J202" s="320">
        <v>0.42099999999999999</v>
      </c>
      <c r="K202" s="320">
        <v>0.55200000000000005</v>
      </c>
      <c r="L202" s="320">
        <v>0.79700000000000004</v>
      </c>
      <c r="M202" s="320">
        <f t="shared" si="84"/>
        <v>0.55200000000000005</v>
      </c>
      <c r="N202" s="320">
        <f t="shared" si="85"/>
        <v>0.42099999999999999</v>
      </c>
      <c r="O202" s="320">
        <f t="shared" si="86"/>
        <v>0.41299999999999998</v>
      </c>
      <c r="P202" s="320">
        <f t="shared" si="87"/>
        <v>0.42099999999999999</v>
      </c>
      <c r="Q202" s="320">
        <f t="shared" si="88"/>
        <v>0.42499999999999999</v>
      </c>
      <c r="R202" s="320">
        <f t="shared" si="89"/>
        <v>0.44</v>
      </c>
      <c r="S202" s="321">
        <f t="shared" si="90"/>
        <v>0.48799999999999999</v>
      </c>
      <c r="T202" s="290"/>
      <c r="U202" s="322">
        <v>0.46</v>
      </c>
      <c r="V202" s="320">
        <v>0.45</v>
      </c>
      <c r="W202" s="320">
        <v>0.42099999999999999</v>
      </c>
      <c r="X202" s="320">
        <v>0.41899999999999998</v>
      </c>
      <c r="Y202" s="320">
        <v>0.42</v>
      </c>
      <c r="Z202" s="320">
        <v>0.41899999999999998</v>
      </c>
      <c r="AA202" s="320">
        <v>0.44600000000000001</v>
      </c>
      <c r="AB202" s="320">
        <v>0.64700000000000002</v>
      </c>
      <c r="AC202" s="320">
        <v>0.92100000000000004</v>
      </c>
      <c r="AD202" s="320">
        <f t="shared" si="91"/>
        <v>0.64700000000000002</v>
      </c>
      <c r="AE202" s="320">
        <f t="shared" si="92"/>
        <v>0.44600000000000001</v>
      </c>
      <c r="AF202" s="320">
        <f t="shared" si="93"/>
        <v>0.41899999999999998</v>
      </c>
      <c r="AG202" s="320">
        <f t="shared" si="94"/>
        <v>0.42</v>
      </c>
      <c r="AH202" s="320">
        <f t="shared" si="95"/>
        <v>0.41899999999999998</v>
      </c>
      <c r="AI202" s="320">
        <f t="shared" si="96"/>
        <v>0.42099999999999999</v>
      </c>
      <c r="AJ202" s="321">
        <f t="shared" si="97"/>
        <v>0.45</v>
      </c>
      <c r="AK202" s="290"/>
      <c r="AL202" s="322">
        <v>0.41099999999999998</v>
      </c>
      <c r="AM202" s="320">
        <v>0.41799999999999998</v>
      </c>
      <c r="AN202" s="320">
        <v>0.40400000000000003</v>
      </c>
      <c r="AO202" s="320">
        <v>0.40799999999999997</v>
      </c>
      <c r="AP202" s="320">
        <v>0.41199999999999998</v>
      </c>
      <c r="AQ202" s="320">
        <v>0.41499999999999998</v>
      </c>
      <c r="AR202" s="320">
        <v>0.45200000000000001</v>
      </c>
      <c r="AS202" s="320">
        <v>0.68400000000000005</v>
      </c>
      <c r="AT202" s="320">
        <v>0.98399999999999999</v>
      </c>
      <c r="AU202" s="320">
        <f t="shared" si="98"/>
        <v>0.68400000000000005</v>
      </c>
      <c r="AV202" s="320">
        <f t="shared" si="99"/>
        <v>0.45200000000000001</v>
      </c>
      <c r="AW202" s="320">
        <f t="shared" si="100"/>
        <v>0.41499999999999998</v>
      </c>
      <c r="AX202" s="320">
        <f t="shared" si="101"/>
        <v>0.41199999999999998</v>
      </c>
      <c r="AY202" s="320">
        <f t="shared" si="102"/>
        <v>0.40799999999999997</v>
      </c>
      <c r="AZ202" s="320">
        <f t="shared" si="103"/>
        <v>0.40400000000000003</v>
      </c>
      <c r="BA202" s="321">
        <f t="shared" si="104"/>
        <v>0.41799999999999998</v>
      </c>
      <c r="BB202" s="290"/>
      <c r="BC202" s="322">
        <v>0.51100000000000001</v>
      </c>
      <c r="BD202" s="320">
        <v>0.45300000000000001</v>
      </c>
      <c r="BE202" s="320">
        <v>0.40899999999999997</v>
      </c>
      <c r="BF202" s="320">
        <v>0.40200000000000002</v>
      </c>
      <c r="BG202" s="320">
        <v>0.40300000000000002</v>
      </c>
      <c r="BH202" s="320">
        <v>0.39700000000000002</v>
      </c>
      <c r="BI202" s="320">
        <v>0.40300000000000002</v>
      </c>
      <c r="BJ202" s="320">
        <v>0.49099999999999999</v>
      </c>
      <c r="BK202" s="320">
        <v>0.64400000000000002</v>
      </c>
      <c r="BL202" s="320">
        <f t="shared" si="105"/>
        <v>0.49099999999999999</v>
      </c>
      <c r="BM202" s="320">
        <f t="shared" si="106"/>
        <v>0.40300000000000002</v>
      </c>
      <c r="BN202" s="320">
        <f t="shared" si="107"/>
        <v>0.39700000000000002</v>
      </c>
      <c r="BO202" s="320">
        <f t="shared" si="108"/>
        <v>0.40300000000000002</v>
      </c>
      <c r="BP202" s="320">
        <f t="shared" si="109"/>
        <v>0.40200000000000002</v>
      </c>
      <c r="BQ202" s="320">
        <f t="shared" si="110"/>
        <v>0.40899999999999997</v>
      </c>
      <c r="BR202" s="321">
        <f t="shared" si="111"/>
        <v>0.45300000000000001</v>
      </c>
      <c r="BS202" s="290"/>
    </row>
    <row r="203" spans="1:71" x14ac:dyDescent="0.25">
      <c r="A203" s="290"/>
      <c r="B203" s="686"/>
      <c r="C203" s="425">
        <v>0.7</v>
      </c>
      <c r="D203" s="322">
        <v>0.54900000000000004</v>
      </c>
      <c r="E203" s="320">
        <v>0.47599999999999998</v>
      </c>
      <c r="F203" s="320">
        <v>0.41899999999999998</v>
      </c>
      <c r="G203" s="320">
        <v>0.40300000000000002</v>
      </c>
      <c r="H203" s="320">
        <v>0.39600000000000002</v>
      </c>
      <c r="I203" s="320">
        <v>0.39200000000000002</v>
      </c>
      <c r="J203" s="320">
        <v>0.40799999999999997</v>
      </c>
      <c r="K203" s="320">
        <v>0.55200000000000005</v>
      </c>
      <c r="L203" s="320">
        <v>0.79700000000000004</v>
      </c>
      <c r="M203" s="320">
        <f t="shared" si="84"/>
        <v>0.55200000000000005</v>
      </c>
      <c r="N203" s="320">
        <f t="shared" si="85"/>
        <v>0.40799999999999997</v>
      </c>
      <c r="O203" s="320">
        <f t="shared" si="86"/>
        <v>0.39200000000000002</v>
      </c>
      <c r="P203" s="320">
        <f t="shared" si="87"/>
        <v>0.39600000000000002</v>
      </c>
      <c r="Q203" s="320">
        <f t="shared" si="88"/>
        <v>0.40300000000000002</v>
      </c>
      <c r="R203" s="320">
        <f t="shared" si="89"/>
        <v>0.41899999999999998</v>
      </c>
      <c r="S203" s="321">
        <f t="shared" si="90"/>
        <v>0.47599999999999998</v>
      </c>
      <c r="T203" s="290"/>
      <c r="U203" s="322">
        <v>0.45500000000000002</v>
      </c>
      <c r="V203" s="320">
        <v>0.435</v>
      </c>
      <c r="W203" s="320">
        <v>0.40200000000000002</v>
      </c>
      <c r="X203" s="320">
        <v>0.39400000000000002</v>
      </c>
      <c r="Y203" s="320">
        <v>0.39500000000000002</v>
      </c>
      <c r="Z203" s="320">
        <v>0.39900000000000002</v>
      </c>
      <c r="AA203" s="320">
        <v>0.433</v>
      </c>
      <c r="AB203" s="320">
        <v>0.64700000000000002</v>
      </c>
      <c r="AC203" s="320">
        <v>0.92100000000000004</v>
      </c>
      <c r="AD203" s="320">
        <f t="shared" si="91"/>
        <v>0.64700000000000002</v>
      </c>
      <c r="AE203" s="320">
        <f t="shared" si="92"/>
        <v>0.433</v>
      </c>
      <c r="AF203" s="320">
        <f t="shared" si="93"/>
        <v>0.39900000000000002</v>
      </c>
      <c r="AG203" s="320">
        <f t="shared" si="94"/>
        <v>0.39500000000000002</v>
      </c>
      <c r="AH203" s="320">
        <f t="shared" si="95"/>
        <v>0.39400000000000002</v>
      </c>
      <c r="AI203" s="320">
        <f t="shared" si="96"/>
        <v>0.40200000000000002</v>
      </c>
      <c r="AJ203" s="321">
        <f t="shared" si="97"/>
        <v>0.435</v>
      </c>
      <c r="AK203" s="290"/>
      <c r="AL203" s="322">
        <v>0.40400000000000003</v>
      </c>
      <c r="AM203" s="320">
        <v>0.40300000000000002</v>
      </c>
      <c r="AN203" s="320">
        <v>0.38400000000000001</v>
      </c>
      <c r="AO203" s="320">
        <v>0.38100000000000001</v>
      </c>
      <c r="AP203" s="320">
        <v>0.38600000000000001</v>
      </c>
      <c r="AQ203" s="320">
        <v>0.39400000000000002</v>
      </c>
      <c r="AR203" s="320">
        <v>0.439</v>
      </c>
      <c r="AS203" s="320">
        <v>0.68400000000000005</v>
      </c>
      <c r="AT203" s="320">
        <v>0.98399999999999999</v>
      </c>
      <c r="AU203" s="320">
        <f t="shared" si="98"/>
        <v>0.68400000000000005</v>
      </c>
      <c r="AV203" s="320">
        <f t="shared" si="99"/>
        <v>0.439</v>
      </c>
      <c r="AW203" s="320">
        <f t="shared" si="100"/>
        <v>0.39400000000000002</v>
      </c>
      <c r="AX203" s="320">
        <f t="shared" si="101"/>
        <v>0.38600000000000001</v>
      </c>
      <c r="AY203" s="320">
        <f t="shared" si="102"/>
        <v>0.38100000000000001</v>
      </c>
      <c r="AZ203" s="320">
        <f t="shared" si="103"/>
        <v>0.38400000000000001</v>
      </c>
      <c r="BA203" s="321">
        <f t="shared" si="104"/>
        <v>0.40300000000000002</v>
      </c>
      <c r="BB203" s="290"/>
      <c r="BC203" s="322">
        <v>0.50600000000000001</v>
      </c>
      <c r="BD203" s="320">
        <v>0.44</v>
      </c>
      <c r="BE203" s="320">
        <v>0.38900000000000001</v>
      </c>
      <c r="BF203" s="320">
        <v>0.377</v>
      </c>
      <c r="BG203" s="320">
        <v>0.374</v>
      </c>
      <c r="BH203" s="320">
        <v>0.373</v>
      </c>
      <c r="BI203" s="320">
        <v>0.38700000000000001</v>
      </c>
      <c r="BJ203" s="320">
        <v>0.48799999999999999</v>
      </c>
      <c r="BK203" s="320">
        <v>0.64400000000000002</v>
      </c>
      <c r="BL203" s="320">
        <f t="shared" si="105"/>
        <v>0.48799999999999999</v>
      </c>
      <c r="BM203" s="320">
        <f t="shared" si="106"/>
        <v>0.38700000000000001</v>
      </c>
      <c r="BN203" s="320">
        <f t="shared" si="107"/>
        <v>0.373</v>
      </c>
      <c r="BO203" s="320">
        <f t="shared" si="108"/>
        <v>0.374</v>
      </c>
      <c r="BP203" s="320">
        <f t="shared" si="109"/>
        <v>0.377</v>
      </c>
      <c r="BQ203" s="320">
        <f t="shared" si="110"/>
        <v>0.38900000000000001</v>
      </c>
      <c r="BR203" s="321">
        <f t="shared" si="111"/>
        <v>0.44</v>
      </c>
      <c r="BS203" s="290"/>
    </row>
    <row r="204" spans="1:71" x14ac:dyDescent="0.25">
      <c r="A204" s="290"/>
      <c r="B204" s="686"/>
      <c r="C204" s="425">
        <v>0.75</v>
      </c>
      <c r="D204" s="322">
        <v>0.54500000000000004</v>
      </c>
      <c r="E204" s="320">
        <v>0.46500000000000002</v>
      </c>
      <c r="F204" s="320">
        <v>0.39700000000000002</v>
      </c>
      <c r="G204" s="320">
        <v>0.38300000000000001</v>
      </c>
      <c r="H204" s="320">
        <v>0.376</v>
      </c>
      <c r="I204" s="320">
        <v>0.372</v>
      </c>
      <c r="J204" s="320">
        <v>0.39600000000000002</v>
      </c>
      <c r="K204" s="320">
        <v>0.55200000000000005</v>
      </c>
      <c r="L204" s="320">
        <v>0.79700000000000004</v>
      </c>
      <c r="M204" s="320">
        <f t="shared" si="84"/>
        <v>0.55200000000000005</v>
      </c>
      <c r="N204" s="320">
        <f t="shared" si="85"/>
        <v>0.39600000000000002</v>
      </c>
      <c r="O204" s="320">
        <f t="shared" si="86"/>
        <v>0.372</v>
      </c>
      <c r="P204" s="320">
        <f t="shared" si="87"/>
        <v>0.376</v>
      </c>
      <c r="Q204" s="320">
        <f t="shared" si="88"/>
        <v>0.38300000000000001</v>
      </c>
      <c r="R204" s="320">
        <f t="shared" si="89"/>
        <v>0.39700000000000002</v>
      </c>
      <c r="S204" s="321">
        <f t="shared" si="90"/>
        <v>0.46500000000000002</v>
      </c>
      <c r="T204" s="290"/>
      <c r="U204" s="322">
        <v>0.45300000000000001</v>
      </c>
      <c r="V204" s="320">
        <v>0.42599999999999999</v>
      </c>
      <c r="W204" s="320">
        <v>0.38200000000000001</v>
      </c>
      <c r="X204" s="320">
        <v>0.375</v>
      </c>
      <c r="Y204" s="320">
        <v>0.375</v>
      </c>
      <c r="Z204" s="320">
        <v>0.379</v>
      </c>
      <c r="AA204" s="320">
        <v>0.42299999999999999</v>
      </c>
      <c r="AB204" s="320">
        <v>0.64600000000000002</v>
      </c>
      <c r="AC204" s="320">
        <v>0.92100000000000004</v>
      </c>
      <c r="AD204" s="320">
        <f t="shared" si="91"/>
        <v>0.64600000000000002</v>
      </c>
      <c r="AE204" s="320">
        <f t="shared" si="92"/>
        <v>0.42299999999999999</v>
      </c>
      <c r="AF204" s="320">
        <f t="shared" si="93"/>
        <v>0.379</v>
      </c>
      <c r="AG204" s="320">
        <f t="shared" si="94"/>
        <v>0.375</v>
      </c>
      <c r="AH204" s="320">
        <f t="shared" si="95"/>
        <v>0.375</v>
      </c>
      <c r="AI204" s="320">
        <f t="shared" si="96"/>
        <v>0.38200000000000001</v>
      </c>
      <c r="AJ204" s="321">
        <f t="shared" si="97"/>
        <v>0.42599999999999999</v>
      </c>
      <c r="AK204" s="290"/>
      <c r="AL204" s="322">
        <v>0.40100000000000002</v>
      </c>
      <c r="AM204" s="320">
        <v>0.39200000000000002</v>
      </c>
      <c r="AN204" s="320">
        <v>0.36499999999999999</v>
      </c>
      <c r="AO204" s="320">
        <v>0.36199999999999999</v>
      </c>
      <c r="AP204" s="320">
        <v>0.36599999999999999</v>
      </c>
      <c r="AQ204" s="320">
        <v>0.375</v>
      </c>
      <c r="AR204" s="320">
        <v>0.42799999999999999</v>
      </c>
      <c r="AS204" s="320">
        <v>0.68400000000000005</v>
      </c>
      <c r="AT204" s="320">
        <v>0.98399999999999999</v>
      </c>
      <c r="AU204" s="320">
        <f t="shared" si="98"/>
        <v>0.68400000000000005</v>
      </c>
      <c r="AV204" s="320">
        <f t="shared" si="99"/>
        <v>0.42799999999999999</v>
      </c>
      <c r="AW204" s="320">
        <f t="shared" si="100"/>
        <v>0.375</v>
      </c>
      <c r="AX204" s="320">
        <f t="shared" si="101"/>
        <v>0.36599999999999999</v>
      </c>
      <c r="AY204" s="320">
        <f t="shared" si="102"/>
        <v>0.36199999999999999</v>
      </c>
      <c r="AZ204" s="320">
        <f t="shared" si="103"/>
        <v>0.36499999999999999</v>
      </c>
      <c r="BA204" s="321">
        <f t="shared" si="104"/>
        <v>0.39200000000000002</v>
      </c>
      <c r="BB204" s="290"/>
      <c r="BC204" s="322">
        <v>0.505</v>
      </c>
      <c r="BD204" s="320">
        <v>0.43</v>
      </c>
      <c r="BE204" s="320">
        <v>0.37</v>
      </c>
      <c r="BF204" s="320">
        <v>0.35799999999999998</v>
      </c>
      <c r="BG204" s="320">
        <v>0.35399999999999998</v>
      </c>
      <c r="BH204" s="320">
        <v>0.35399999999999998</v>
      </c>
      <c r="BI204" s="320">
        <v>0.375</v>
      </c>
      <c r="BJ204" s="320">
        <v>0.48499999999999999</v>
      </c>
      <c r="BK204" s="320">
        <v>0.64400000000000002</v>
      </c>
      <c r="BL204" s="320">
        <f t="shared" si="105"/>
        <v>0.48499999999999999</v>
      </c>
      <c r="BM204" s="320">
        <f t="shared" si="106"/>
        <v>0.375</v>
      </c>
      <c r="BN204" s="320">
        <f t="shared" si="107"/>
        <v>0.35399999999999998</v>
      </c>
      <c r="BO204" s="320">
        <f t="shared" si="108"/>
        <v>0.35399999999999998</v>
      </c>
      <c r="BP204" s="320">
        <f t="shared" si="109"/>
        <v>0.35799999999999998</v>
      </c>
      <c r="BQ204" s="320">
        <f t="shared" si="110"/>
        <v>0.37</v>
      </c>
      <c r="BR204" s="321">
        <f t="shared" si="111"/>
        <v>0.43</v>
      </c>
      <c r="BS204" s="290"/>
    </row>
    <row r="205" spans="1:71" x14ac:dyDescent="0.25">
      <c r="A205" s="290"/>
      <c r="B205" s="686"/>
      <c r="C205" s="425">
        <v>0.8</v>
      </c>
      <c r="D205" s="322">
        <v>0.54200000000000004</v>
      </c>
      <c r="E205" s="320">
        <v>0.45300000000000001</v>
      </c>
      <c r="F205" s="320">
        <v>0.38200000000000001</v>
      </c>
      <c r="G205" s="320">
        <v>0.36199999999999999</v>
      </c>
      <c r="H205" s="320">
        <v>0.35599999999999998</v>
      </c>
      <c r="I205" s="320">
        <v>0.35699999999999998</v>
      </c>
      <c r="J205" s="320">
        <v>0.39</v>
      </c>
      <c r="K205" s="320">
        <v>0.55200000000000005</v>
      </c>
      <c r="L205" s="320">
        <v>0.79700000000000004</v>
      </c>
      <c r="M205" s="320">
        <f t="shared" si="84"/>
        <v>0.55200000000000005</v>
      </c>
      <c r="N205" s="320">
        <f t="shared" si="85"/>
        <v>0.39</v>
      </c>
      <c r="O205" s="320">
        <f t="shared" si="86"/>
        <v>0.35699999999999998</v>
      </c>
      <c r="P205" s="320">
        <f t="shared" si="87"/>
        <v>0.35599999999999998</v>
      </c>
      <c r="Q205" s="320">
        <f t="shared" si="88"/>
        <v>0.36199999999999999</v>
      </c>
      <c r="R205" s="320">
        <f t="shared" si="89"/>
        <v>0.38200000000000001</v>
      </c>
      <c r="S205" s="321">
        <f t="shared" si="90"/>
        <v>0.45300000000000001</v>
      </c>
      <c r="T205" s="290"/>
      <c r="U205" s="322">
        <v>0.45100000000000001</v>
      </c>
      <c r="V205" s="320">
        <v>0.41699999999999998</v>
      </c>
      <c r="W205" s="320">
        <v>0.36399999999999999</v>
      </c>
      <c r="X205" s="320">
        <v>0.35599999999999998</v>
      </c>
      <c r="Y205" s="320">
        <v>0.35599999999999998</v>
      </c>
      <c r="Z205" s="320">
        <v>0.36399999999999999</v>
      </c>
      <c r="AA205" s="320">
        <v>0.41599999999999998</v>
      </c>
      <c r="AB205" s="320">
        <v>0.64600000000000002</v>
      </c>
      <c r="AC205" s="320">
        <v>0.92100000000000004</v>
      </c>
      <c r="AD205" s="320">
        <f t="shared" si="91"/>
        <v>0.64600000000000002</v>
      </c>
      <c r="AE205" s="320">
        <f t="shared" si="92"/>
        <v>0.41599999999999998</v>
      </c>
      <c r="AF205" s="320">
        <f t="shared" si="93"/>
        <v>0.36399999999999999</v>
      </c>
      <c r="AG205" s="320">
        <f t="shared" si="94"/>
        <v>0.35599999999999998</v>
      </c>
      <c r="AH205" s="320">
        <f t="shared" si="95"/>
        <v>0.35599999999999998</v>
      </c>
      <c r="AI205" s="320">
        <f t="shared" si="96"/>
        <v>0.36399999999999999</v>
      </c>
      <c r="AJ205" s="321">
        <f t="shared" si="97"/>
        <v>0.41699999999999998</v>
      </c>
      <c r="AK205" s="290"/>
      <c r="AL205" s="322">
        <v>0.4</v>
      </c>
      <c r="AM205" s="320">
        <v>0.38400000000000001</v>
      </c>
      <c r="AN205" s="320">
        <v>0.34699999999999998</v>
      </c>
      <c r="AO205" s="320">
        <v>0.34399999999999997</v>
      </c>
      <c r="AP205" s="320">
        <v>0.34699999999999998</v>
      </c>
      <c r="AQ205" s="320">
        <v>0.35899999999999999</v>
      </c>
      <c r="AR205" s="320">
        <v>0.42099999999999999</v>
      </c>
      <c r="AS205" s="320">
        <v>0.68400000000000005</v>
      </c>
      <c r="AT205" s="320">
        <v>0.98399999999999999</v>
      </c>
      <c r="AU205" s="320">
        <f t="shared" si="98"/>
        <v>0.68400000000000005</v>
      </c>
      <c r="AV205" s="320">
        <f t="shared" si="99"/>
        <v>0.42099999999999999</v>
      </c>
      <c r="AW205" s="320">
        <f t="shared" si="100"/>
        <v>0.35899999999999999</v>
      </c>
      <c r="AX205" s="320">
        <f t="shared" si="101"/>
        <v>0.34699999999999998</v>
      </c>
      <c r="AY205" s="320">
        <f t="shared" si="102"/>
        <v>0.34399999999999997</v>
      </c>
      <c r="AZ205" s="320">
        <f t="shared" si="103"/>
        <v>0.34699999999999998</v>
      </c>
      <c r="BA205" s="321">
        <f t="shared" si="104"/>
        <v>0.38400000000000001</v>
      </c>
      <c r="BB205" s="290"/>
      <c r="BC205" s="322">
        <v>0.505</v>
      </c>
      <c r="BD205" s="320">
        <v>0.42199999999999999</v>
      </c>
      <c r="BE205" s="320">
        <v>0.35399999999999998</v>
      </c>
      <c r="BF205" s="320">
        <v>0.33900000000000002</v>
      </c>
      <c r="BG205" s="320">
        <v>0.33600000000000002</v>
      </c>
      <c r="BH205" s="320">
        <v>0.33600000000000002</v>
      </c>
      <c r="BI205" s="320">
        <v>0.36299999999999999</v>
      </c>
      <c r="BJ205" s="320">
        <v>0.48199999999999998</v>
      </c>
      <c r="BK205" s="320">
        <v>0.64400000000000002</v>
      </c>
      <c r="BL205" s="320">
        <f t="shared" si="105"/>
        <v>0.48199999999999998</v>
      </c>
      <c r="BM205" s="320">
        <f t="shared" si="106"/>
        <v>0.36299999999999999</v>
      </c>
      <c r="BN205" s="320">
        <f t="shared" si="107"/>
        <v>0.33600000000000002</v>
      </c>
      <c r="BO205" s="320">
        <f t="shared" si="108"/>
        <v>0.33600000000000002</v>
      </c>
      <c r="BP205" s="320">
        <f t="shared" si="109"/>
        <v>0.33900000000000002</v>
      </c>
      <c r="BQ205" s="320">
        <f t="shared" si="110"/>
        <v>0.35399999999999998</v>
      </c>
      <c r="BR205" s="321">
        <f t="shared" si="111"/>
        <v>0.42199999999999999</v>
      </c>
      <c r="BS205" s="290"/>
    </row>
    <row r="206" spans="1:71" x14ac:dyDescent="0.25">
      <c r="A206" s="290"/>
      <c r="B206" s="686"/>
      <c r="C206" s="425">
        <v>0.85</v>
      </c>
      <c r="D206" s="322">
        <v>0.53800000000000003</v>
      </c>
      <c r="E206" s="320">
        <v>0.443</v>
      </c>
      <c r="F206" s="320">
        <v>0.371</v>
      </c>
      <c r="G206" s="320">
        <v>0.34399999999999997</v>
      </c>
      <c r="H206" s="320">
        <v>0.33900000000000002</v>
      </c>
      <c r="I206" s="320">
        <v>0.34499999999999997</v>
      </c>
      <c r="J206" s="320">
        <v>0.38500000000000001</v>
      </c>
      <c r="K206" s="320">
        <v>0.55200000000000005</v>
      </c>
      <c r="L206" s="320">
        <v>0.79700000000000004</v>
      </c>
      <c r="M206" s="320">
        <f t="shared" si="84"/>
        <v>0.55200000000000005</v>
      </c>
      <c r="N206" s="320">
        <f t="shared" si="85"/>
        <v>0.38500000000000001</v>
      </c>
      <c r="O206" s="320">
        <f t="shared" si="86"/>
        <v>0.34499999999999997</v>
      </c>
      <c r="P206" s="320">
        <f t="shared" si="87"/>
        <v>0.33900000000000002</v>
      </c>
      <c r="Q206" s="320">
        <f t="shared" si="88"/>
        <v>0.34399999999999997</v>
      </c>
      <c r="R206" s="320">
        <f t="shared" si="89"/>
        <v>0.371</v>
      </c>
      <c r="S206" s="321">
        <f t="shared" si="90"/>
        <v>0.443</v>
      </c>
      <c r="T206" s="290"/>
      <c r="U206" s="322">
        <v>0.44900000000000001</v>
      </c>
      <c r="V206" s="320">
        <v>0.40699999999999997</v>
      </c>
      <c r="W206" s="320">
        <v>0.35299999999999998</v>
      </c>
      <c r="X206" s="320">
        <v>0.33700000000000002</v>
      </c>
      <c r="Y206" s="320">
        <v>0.33800000000000002</v>
      </c>
      <c r="Z206" s="320">
        <v>0.35299999999999998</v>
      </c>
      <c r="AA206" s="320">
        <v>0.41199999999999998</v>
      </c>
      <c r="AB206" s="320">
        <v>0.64600000000000002</v>
      </c>
      <c r="AC206" s="320">
        <v>0.92100000000000004</v>
      </c>
      <c r="AD206" s="320">
        <f t="shared" si="91"/>
        <v>0.64600000000000002</v>
      </c>
      <c r="AE206" s="320">
        <f t="shared" si="92"/>
        <v>0.41199999999999998</v>
      </c>
      <c r="AF206" s="320">
        <f t="shared" si="93"/>
        <v>0.35299999999999998</v>
      </c>
      <c r="AG206" s="320">
        <f t="shared" si="94"/>
        <v>0.33800000000000002</v>
      </c>
      <c r="AH206" s="320">
        <f t="shared" si="95"/>
        <v>0.33700000000000002</v>
      </c>
      <c r="AI206" s="320">
        <f t="shared" si="96"/>
        <v>0.35299999999999998</v>
      </c>
      <c r="AJ206" s="321">
        <f t="shared" si="97"/>
        <v>0.40699999999999997</v>
      </c>
      <c r="AK206" s="290"/>
      <c r="AL206" s="322">
        <v>0.39900000000000002</v>
      </c>
      <c r="AM206" s="320">
        <v>0.376</v>
      </c>
      <c r="AN206" s="320">
        <v>0.33500000000000002</v>
      </c>
      <c r="AO206" s="320">
        <v>0.32500000000000001</v>
      </c>
      <c r="AP206" s="320">
        <v>0.32900000000000001</v>
      </c>
      <c r="AQ206" s="320">
        <v>0.34799999999999998</v>
      </c>
      <c r="AR206" s="320">
        <v>0.41599999999999998</v>
      </c>
      <c r="AS206" s="320">
        <v>0.68400000000000005</v>
      </c>
      <c r="AT206" s="320">
        <v>0.98399999999999999</v>
      </c>
      <c r="AU206" s="320">
        <f t="shared" si="98"/>
        <v>0.68400000000000005</v>
      </c>
      <c r="AV206" s="320">
        <f t="shared" si="99"/>
        <v>0.41599999999999998</v>
      </c>
      <c r="AW206" s="320">
        <f t="shared" si="100"/>
        <v>0.34799999999999998</v>
      </c>
      <c r="AX206" s="320">
        <f t="shared" si="101"/>
        <v>0.32900000000000001</v>
      </c>
      <c r="AY206" s="320">
        <f t="shared" si="102"/>
        <v>0.32500000000000001</v>
      </c>
      <c r="AZ206" s="320">
        <f t="shared" si="103"/>
        <v>0.33500000000000002</v>
      </c>
      <c r="BA206" s="321">
        <f t="shared" si="104"/>
        <v>0.376</v>
      </c>
      <c r="BB206" s="290"/>
      <c r="BC206" s="322">
        <v>0.505</v>
      </c>
      <c r="BD206" s="320">
        <v>0.41599999999999998</v>
      </c>
      <c r="BE206" s="320">
        <v>0.34300000000000003</v>
      </c>
      <c r="BF206" s="320">
        <v>0.32</v>
      </c>
      <c r="BG206" s="320">
        <v>0.317</v>
      </c>
      <c r="BH206" s="320">
        <v>0.32200000000000001</v>
      </c>
      <c r="BI206" s="320">
        <v>0.35399999999999998</v>
      </c>
      <c r="BJ206" s="320">
        <v>0.47899999999999998</v>
      </c>
      <c r="BK206" s="320">
        <v>0.64400000000000002</v>
      </c>
      <c r="BL206" s="320">
        <f t="shared" si="105"/>
        <v>0.47899999999999998</v>
      </c>
      <c r="BM206" s="320">
        <f t="shared" si="106"/>
        <v>0.35399999999999998</v>
      </c>
      <c r="BN206" s="320">
        <f t="shared" si="107"/>
        <v>0.32200000000000001</v>
      </c>
      <c r="BO206" s="320">
        <f t="shared" si="108"/>
        <v>0.317</v>
      </c>
      <c r="BP206" s="320">
        <f t="shared" si="109"/>
        <v>0.32</v>
      </c>
      <c r="BQ206" s="320">
        <f t="shared" si="110"/>
        <v>0.34300000000000003</v>
      </c>
      <c r="BR206" s="321">
        <f t="shared" si="111"/>
        <v>0.41599999999999998</v>
      </c>
      <c r="BS206" s="290"/>
    </row>
    <row r="207" spans="1:71" x14ac:dyDescent="0.25">
      <c r="A207" s="290"/>
      <c r="B207" s="686"/>
      <c r="C207" s="425">
        <v>0.9</v>
      </c>
      <c r="D207" s="322">
        <v>0.53400000000000003</v>
      </c>
      <c r="E207" s="320">
        <v>0.436</v>
      </c>
      <c r="F207" s="320">
        <v>0.36099999999999999</v>
      </c>
      <c r="G207" s="320">
        <v>0.33400000000000002</v>
      </c>
      <c r="H207" s="320">
        <v>0.32800000000000001</v>
      </c>
      <c r="I207" s="320">
        <v>0.33500000000000002</v>
      </c>
      <c r="J207" s="320">
        <v>0.38100000000000001</v>
      </c>
      <c r="K207" s="320">
        <v>0.55100000000000005</v>
      </c>
      <c r="L207" s="320">
        <v>0.79700000000000004</v>
      </c>
      <c r="M207" s="320">
        <f t="shared" ref="M207:M273" si="112">K207</f>
        <v>0.55100000000000005</v>
      </c>
      <c r="N207" s="320">
        <f t="shared" ref="N207:N273" si="113">J207</f>
        <v>0.38100000000000001</v>
      </c>
      <c r="O207" s="320">
        <f t="shared" ref="O207:O273" si="114">I207</f>
        <v>0.33500000000000002</v>
      </c>
      <c r="P207" s="320">
        <f t="shared" ref="P207:P273" si="115">H207</f>
        <v>0.32800000000000001</v>
      </c>
      <c r="Q207" s="320">
        <f t="shared" ref="Q207:Q273" si="116">G207</f>
        <v>0.33400000000000002</v>
      </c>
      <c r="R207" s="320">
        <f t="shared" ref="R207:R273" si="117">F207</f>
        <v>0.36099999999999999</v>
      </c>
      <c r="S207" s="321">
        <f t="shared" ref="S207:S273" si="118">E207</f>
        <v>0.436</v>
      </c>
      <c r="T207" s="290"/>
      <c r="U207" s="322">
        <v>0.44700000000000001</v>
      </c>
      <c r="V207" s="320">
        <v>0.39900000000000002</v>
      </c>
      <c r="W207" s="320">
        <v>0.34399999999999997</v>
      </c>
      <c r="X207" s="320">
        <v>0.32700000000000001</v>
      </c>
      <c r="Y207" s="320">
        <v>0.32800000000000001</v>
      </c>
      <c r="Z207" s="320">
        <v>0.34399999999999997</v>
      </c>
      <c r="AA207" s="320">
        <v>0.40799999999999997</v>
      </c>
      <c r="AB207" s="320">
        <v>0.64600000000000002</v>
      </c>
      <c r="AC207" s="320">
        <v>0.92100000000000004</v>
      </c>
      <c r="AD207" s="320">
        <f t="shared" si="91"/>
        <v>0.64600000000000002</v>
      </c>
      <c r="AE207" s="320">
        <f t="shared" si="92"/>
        <v>0.40799999999999997</v>
      </c>
      <c r="AF207" s="320">
        <f t="shared" si="93"/>
        <v>0.34399999999999997</v>
      </c>
      <c r="AG207" s="320">
        <f t="shared" si="94"/>
        <v>0.32800000000000001</v>
      </c>
      <c r="AH207" s="320">
        <f t="shared" si="95"/>
        <v>0.32700000000000001</v>
      </c>
      <c r="AI207" s="320">
        <f t="shared" si="96"/>
        <v>0.34399999999999997</v>
      </c>
      <c r="AJ207" s="321">
        <f t="shared" si="97"/>
        <v>0.39900000000000002</v>
      </c>
      <c r="AK207" s="290"/>
      <c r="AL207" s="322">
        <v>0.39800000000000002</v>
      </c>
      <c r="AM207" s="320">
        <v>0.36799999999999999</v>
      </c>
      <c r="AN207" s="320">
        <v>0.32600000000000001</v>
      </c>
      <c r="AO207" s="320">
        <v>0.313</v>
      </c>
      <c r="AP207" s="320">
        <v>0.318</v>
      </c>
      <c r="AQ207" s="320">
        <v>0.33900000000000002</v>
      </c>
      <c r="AR207" s="320">
        <v>0.41199999999999998</v>
      </c>
      <c r="AS207" s="320">
        <v>0.68400000000000005</v>
      </c>
      <c r="AT207" s="320">
        <v>0.98399999999999999</v>
      </c>
      <c r="AU207" s="320">
        <f t="shared" si="98"/>
        <v>0.68400000000000005</v>
      </c>
      <c r="AV207" s="320">
        <f t="shared" si="99"/>
        <v>0.41199999999999998</v>
      </c>
      <c r="AW207" s="320">
        <f t="shared" si="100"/>
        <v>0.33900000000000002</v>
      </c>
      <c r="AX207" s="320">
        <f t="shared" si="101"/>
        <v>0.318</v>
      </c>
      <c r="AY207" s="320">
        <f t="shared" si="102"/>
        <v>0.313</v>
      </c>
      <c r="AZ207" s="320">
        <f t="shared" si="103"/>
        <v>0.32600000000000001</v>
      </c>
      <c r="BA207" s="321">
        <f t="shared" si="104"/>
        <v>0.36799999999999999</v>
      </c>
      <c r="BB207" s="290"/>
      <c r="BC207" s="322">
        <v>0.504</v>
      </c>
      <c r="BD207" s="320">
        <v>0.41</v>
      </c>
      <c r="BE207" s="320">
        <v>0.33500000000000002</v>
      </c>
      <c r="BF207" s="320">
        <v>0.308</v>
      </c>
      <c r="BG207" s="320">
        <v>0.30299999999999999</v>
      </c>
      <c r="BH207" s="320">
        <v>0.311</v>
      </c>
      <c r="BI207" s="320">
        <v>0.34899999999999998</v>
      </c>
      <c r="BJ207" s="320">
        <v>0.47799999999999998</v>
      </c>
      <c r="BK207" s="320">
        <v>0.64400000000000002</v>
      </c>
      <c r="BL207" s="320">
        <f t="shared" si="105"/>
        <v>0.47799999999999998</v>
      </c>
      <c r="BM207" s="320">
        <f t="shared" si="106"/>
        <v>0.34899999999999998</v>
      </c>
      <c r="BN207" s="320">
        <f t="shared" si="107"/>
        <v>0.311</v>
      </c>
      <c r="BO207" s="320">
        <f t="shared" si="108"/>
        <v>0.30299999999999999</v>
      </c>
      <c r="BP207" s="320">
        <f t="shared" si="109"/>
        <v>0.308</v>
      </c>
      <c r="BQ207" s="320">
        <f t="shared" si="110"/>
        <v>0.33500000000000002</v>
      </c>
      <c r="BR207" s="321">
        <f t="shared" si="111"/>
        <v>0.41</v>
      </c>
      <c r="BS207" s="290"/>
    </row>
    <row r="208" spans="1:71" x14ac:dyDescent="0.25">
      <c r="A208" s="290"/>
      <c r="B208" s="686"/>
      <c r="C208" s="425">
        <v>0.95</v>
      </c>
      <c r="D208" s="322">
        <v>0.53</v>
      </c>
      <c r="E208" s="320">
        <v>0.434</v>
      </c>
      <c r="F208" s="320">
        <v>0.35</v>
      </c>
      <c r="G208" s="320">
        <v>0.32400000000000001</v>
      </c>
      <c r="H208" s="320">
        <v>0.318</v>
      </c>
      <c r="I208" s="320">
        <v>0.32700000000000001</v>
      </c>
      <c r="J208" s="320">
        <v>0.378</v>
      </c>
      <c r="K208" s="320">
        <v>0.55100000000000005</v>
      </c>
      <c r="L208" s="320">
        <v>0.79700000000000004</v>
      </c>
      <c r="M208" s="320">
        <f t="shared" si="112"/>
        <v>0.55100000000000005</v>
      </c>
      <c r="N208" s="320">
        <f t="shared" si="113"/>
        <v>0.378</v>
      </c>
      <c r="O208" s="320">
        <f t="shared" si="114"/>
        <v>0.32700000000000001</v>
      </c>
      <c r="P208" s="320">
        <f t="shared" si="115"/>
        <v>0.318</v>
      </c>
      <c r="Q208" s="320">
        <f t="shared" si="116"/>
        <v>0.32400000000000001</v>
      </c>
      <c r="R208" s="320">
        <f t="shared" si="117"/>
        <v>0.35</v>
      </c>
      <c r="S208" s="321">
        <f t="shared" si="118"/>
        <v>0.434</v>
      </c>
      <c r="T208" s="290"/>
      <c r="U208" s="322">
        <v>0.44500000000000001</v>
      </c>
      <c r="V208" s="320">
        <v>0.39600000000000002</v>
      </c>
      <c r="W208" s="320">
        <v>0.33500000000000002</v>
      </c>
      <c r="X208" s="320">
        <v>0.318</v>
      </c>
      <c r="Y208" s="320">
        <v>0.31900000000000001</v>
      </c>
      <c r="Z208" s="320">
        <v>0.33600000000000002</v>
      </c>
      <c r="AA208" s="320">
        <v>0.40500000000000003</v>
      </c>
      <c r="AB208" s="320">
        <v>0.64600000000000002</v>
      </c>
      <c r="AC208" s="320">
        <v>0.92100000000000004</v>
      </c>
      <c r="AD208" s="320">
        <f t="shared" si="91"/>
        <v>0.64600000000000002</v>
      </c>
      <c r="AE208" s="320">
        <f t="shared" si="92"/>
        <v>0.40500000000000003</v>
      </c>
      <c r="AF208" s="320">
        <f t="shared" si="93"/>
        <v>0.33600000000000002</v>
      </c>
      <c r="AG208" s="320">
        <f t="shared" si="94"/>
        <v>0.31900000000000001</v>
      </c>
      <c r="AH208" s="320">
        <f t="shared" si="95"/>
        <v>0.318</v>
      </c>
      <c r="AI208" s="320">
        <f t="shared" si="96"/>
        <v>0.33500000000000002</v>
      </c>
      <c r="AJ208" s="321">
        <f t="shared" si="97"/>
        <v>0.39600000000000002</v>
      </c>
      <c r="AK208" s="290"/>
      <c r="AL208" s="322">
        <v>0.39700000000000002</v>
      </c>
      <c r="AM208" s="320">
        <v>0.36299999999999999</v>
      </c>
      <c r="AN208" s="320">
        <v>0.318</v>
      </c>
      <c r="AO208" s="320">
        <v>0.30499999999999999</v>
      </c>
      <c r="AP208" s="320">
        <v>0.309</v>
      </c>
      <c r="AQ208" s="320">
        <v>0.33100000000000002</v>
      </c>
      <c r="AR208" s="320">
        <v>0.40899999999999997</v>
      </c>
      <c r="AS208" s="320">
        <v>0.68400000000000005</v>
      </c>
      <c r="AT208" s="320">
        <v>0.98399999999999999</v>
      </c>
      <c r="AU208" s="320">
        <f t="shared" si="98"/>
        <v>0.68400000000000005</v>
      </c>
      <c r="AV208" s="320">
        <f t="shared" si="99"/>
        <v>0.40899999999999997</v>
      </c>
      <c r="AW208" s="320">
        <f t="shared" si="100"/>
        <v>0.33100000000000002</v>
      </c>
      <c r="AX208" s="320">
        <f t="shared" si="101"/>
        <v>0.309</v>
      </c>
      <c r="AY208" s="320">
        <f t="shared" si="102"/>
        <v>0.30499999999999999</v>
      </c>
      <c r="AZ208" s="320">
        <f t="shared" si="103"/>
        <v>0.318</v>
      </c>
      <c r="BA208" s="321">
        <f t="shared" si="104"/>
        <v>0.36299999999999999</v>
      </c>
      <c r="BB208" s="290"/>
      <c r="BC208" s="322">
        <v>0.504</v>
      </c>
      <c r="BD208" s="320">
        <v>0.40699999999999997</v>
      </c>
      <c r="BE208" s="320">
        <v>0.32700000000000001</v>
      </c>
      <c r="BF208" s="320">
        <v>0.3</v>
      </c>
      <c r="BG208" s="320">
        <v>0.29499999999999998</v>
      </c>
      <c r="BH208" s="320">
        <v>0.30299999999999999</v>
      </c>
      <c r="BI208" s="320">
        <v>0.34399999999999997</v>
      </c>
      <c r="BJ208" s="320">
        <v>0.47799999999999998</v>
      </c>
      <c r="BK208" s="320">
        <v>0.64400000000000002</v>
      </c>
      <c r="BL208" s="320">
        <f t="shared" si="105"/>
        <v>0.47799999999999998</v>
      </c>
      <c r="BM208" s="320">
        <f t="shared" si="106"/>
        <v>0.34399999999999997</v>
      </c>
      <c r="BN208" s="320">
        <f t="shared" si="107"/>
        <v>0.30299999999999999</v>
      </c>
      <c r="BO208" s="320">
        <f t="shared" si="108"/>
        <v>0.29499999999999998</v>
      </c>
      <c r="BP208" s="320">
        <f t="shared" si="109"/>
        <v>0.3</v>
      </c>
      <c r="BQ208" s="320">
        <f t="shared" si="110"/>
        <v>0.32700000000000001</v>
      </c>
      <c r="BR208" s="321">
        <f t="shared" si="111"/>
        <v>0.40699999999999997</v>
      </c>
      <c r="BS208" s="290"/>
    </row>
    <row r="209" spans="1:71" x14ac:dyDescent="0.25">
      <c r="A209" s="290"/>
      <c r="B209" s="686"/>
      <c r="C209" s="425">
        <v>1</v>
      </c>
      <c r="D209" s="322">
        <v>0.52600000000000002</v>
      </c>
      <c r="E209" s="320">
        <v>0.43099999999999999</v>
      </c>
      <c r="F209" s="320">
        <v>0.34100000000000003</v>
      </c>
      <c r="G209" s="320">
        <v>0.314</v>
      </c>
      <c r="H209" s="320">
        <v>0.308</v>
      </c>
      <c r="I209" s="320">
        <v>0.32200000000000001</v>
      </c>
      <c r="J209" s="320">
        <v>0.377</v>
      </c>
      <c r="K209" s="320">
        <v>0.55100000000000005</v>
      </c>
      <c r="L209" s="320">
        <v>0.79700000000000004</v>
      </c>
      <c r="M209" s="320">
        <f t="shared" si="112"/>
        <v>0.55100000000000005</v>
      </c>
      <c r="N209" s="320">
        <f t="shared" si="113"/>
        <v>0.377</v>
      </c>
      <c r="O209" s="320">
        <f t="shared" si="114"/>
        <v>0.32200000000000001</v>
      </c>
      <c r="P209" s="320">
        <f t="shared" si="115"/>
        <v>0.308</v>
      </c>
      <c r="Q209" s="320">
        <f t="shared" si="116"/>
        <v>0.314</v>
      </c>
      <c r="R209" s="320">
        <f t="shared" si="117"/>
        <v>0.34100000000000003</v>
      </c>
      <c r="S209" s="321">
        <f t="shared" si="118"/>
        <v>0.43099999999999999</v>
      </c>
      <c r="T209" s="290"/>
      <c r="U209" s="322">
        <v>0.443</v>
      </c>
      <c r="V209" s="320">
        <v>0.39500000000000002</v>
      </c>
      <c r="W209" s="320">
        <v>0.32600000000000001</v>
      </c>
      <c r="X209" s="320">
        <v>0.309</v>
      </c>
      <c r="Y209" s="320">
        <v>0.31</v>
      </c>
      <c r="Z209" s="320">
        <v>0.33100000000000002</v>
      </c>
      <c r="AA209" s="320">
        <v>0.40400000000000003</v>
      </c>
      <c r="AB209" s="320">
        <v>0.64600000000000002</v>
      </c>
      <c r="AC209" s="320">
        <v>0.92100000000000004</v>
      </c>
      <c r="AD209" s="320">
        <f t="shared" si="91"/>
        <v>0.64600000000000002</v>
      </c>
      <c r="AE209" s="320">
        <f t="shared" si="92"/>
        <v>0.40400000000000003</v>
      </c>
      <c r="AF209" s="320">
        <f t="shared" si="93"/>
        <v>0.33100000000000002</v>
      </c>
      <c r="AG209" s="320">
        <f t="shared" si="94"/>
        <v>0.31</v>
      </c>
      <c r="AH209" s="320">
        <f t="shared" si="95"/>
        <v>0.309</v>
      </c>
      <c r="AI209" s="320">
        <f t="shared" si="96"/>
        <v>0.32600000000000001</v>
      </c>
      <c r="AJ209" s="321">
        <f t="shared" si="97"/>
        <v>0.39500000000000002</v>
      </c>
      <c r="AK209" s="290"/>
      <c r="AL209" s="322">
        <v>0.39600000000000002</v>
      </c>
      <c r="AM209" s="320">
        <v>0.36299999999999999</v>
      </c>
      <c r="AN209" s="320">
        <v>0.31</v>
      </c>
      <c r="AO209" s="320">
        <v>0.29599999999999999</v>
      </c>
      <c r="AP209" s="320">
        <v>0.30099999999999999</v>
      </c>
      <c r="AQ209" s="320">
        <v>0.32400000000000001</v>
      </c>
      <c r="AR209" s="320">
        <v>0.40899999999999997</v>
      </c>
      <c r="AS209" s="320">
        <v>0.68400000000000005</v>
      </c>
      <c r="AT209" s="320">
        <v>0.98399999999999999</v>
      </c>
      <c r="AU209" s="320">
        <f t="shared" si="98"/>
        <v>0.68400000000000005</v>
      </c>
      <c r="AV209" s="320">
        <f t="shared" si="99"/>
        <v>0.40899999999999997</v>
      </c>
      <c r="AW209" s="320">
        <f t="shared" si="100"/>
        <v>0.32400000000000001</v>
      </c>
      <c r="AX209" s="320">
        <f t="shared" si="101"/>
        <v>0.30099999999999999</v>
      </c>
      <c r="AY209" s="320">
        <f t="shared" si="102"/>
        <v>0.29599999999999999</v>
      </c>
      <c r="AZ209" s="320">
        <f t="shared" si="103"/>
        <v>0.31</v>
      </c>
      <c r="BA209" s="321">
        <f t="shared" si="104"/>
        <v>0.36299999999999999</v>
      </c>
      <c r="BB209" s="290"/>
      <c r="BC209" s="322">
        <v>0.503</v>
      </c>
      <c r="BD209" s="320">
        <v>0.40699999999999997</v>
      </c>
      <c r="BE209" s="320">
        <v>0.31900000000000001</v>
      </c>
      <c r="BF209" s="320">
        <v>0.29199999999999998</v>
      </c>
      <c r="BG209" s="320">
        <v>0.28699999999999998</v>
      </c>
      <c r="BH209" s="320">
        <v>0.29599999999999999</v>
      </c>
      <c r="BI209" s="320">
        <v>0.34100000000000003</v>
      </c>
      <c r="BJ209" s="320">
        <v>0.47799999999999998</v>
      </c>
      <c r="BK209" s="320">
        <v>0.64400000000000002</v>
      </c>
      <c r="BL209" s="320">
        <f t="shared" si="105"/>
        <v>0.47799999999999998</v>
      </c>
      <c r="BM209" s="320">
        <f t="shared" si="106"/>
        <v>0.34100000000000003</v>
      </c>
      <c r="BN209" s="320">
        <f t="shared" si="107"/>
        <v>0.29599999999999999</v>
      </c>
      <c r="BO209" s="320">
        <f t="shared" si="108"/>
        <v>0.28699999999999998</v>
      </c>
      <c r="BP209" s="320">
        <f t="shared" si="109"/>
        <v>0.29199999999999998</v>
      </c>
      <c r="BQ209" s="320">
        <f t="shared" si="110"/>
        <v>0.31900000000000001</v>
      </c>
      <c r="BR209" s="321">
        <f t="shared" si="111"/>
        <v>0.40699999999999997</v>
      </c>
      <c r="BS209" s="290"/>
    </row>
    <row r="210" spans="1:71" x14ac:dyDescent="0.25">
      <c r="A210" s="290"/>
      <c r="B210" s="686"/>
      <c r="C210" s="425">
        <v>1.05</v>
      </c>
      <c r="D210" s="322">
        <v>0.52500000000000002</v>
      </c>
      <c r="E210" s="320">
        <v>0.42899999999999999</v>
      </c>
      <c r="F210" s="320">
        <v>0.33900000000000002</v>
      </c>
      <c r="G210" s="320">
        <v>0.307</v>
      </c>
      <c r="H210" s="320">
        <v>0.30199999999999999</v>
      </c>
      <c r="I210" s="320">
        <v>0.31900000000000001</v>
      </c>
      <c r="J210" s="320">
        <v>0.375</v>
      </c>
      <c r="K210" s="320">
        <v>0.55100000000000005</v>
      </c>
      <c r="L210" s="320">
        <v>0.79700000000000004</v>
      </c>
      <c r="M210" s="320">
        <f t="shared" si="112"/>
        <v>0.55100000000000005</v>
      </c>
      <c r="N210" s="320">
        <f t="shared" si="113"/>
        <v>0.375</v>
      </c>
      <c r="O210" s="320">
        <f t="shared" si="114"/>
        <v>0.31900000000000001</v>
      </c>
      <c r="P210" s="320">
        <f t="shared" si="115"/>
        <v>0.30199999999999999</v>
      </c>
      <c r="Q210" s="320">
        <f t="shared" si="116"/>
        <v>0.307</v>
      </c>
      <c r="R210" s="320">
        <f t="shared" si="117"/>
        <v>0.33900000000000002</v>
      </c>
      <c r="S210" s="321">
        <f t="shared" si="118"/>
        <v>0.42899999999999999</v>
      </c>
      <c r="T210" s="290"/>
      <c r="U210" s="322">
        <v>0.441</v>
      </c>
      <c r="V210" s="320">
        <v>0.39300000000000002</v>
      </c>
      <c r="W210" s="320">
        <v>0.32300000000000001</v>
      </c>
      <c r="X210" s="320">
        <v>0.30099999999999999</v>
      </c>
      <c r="Y210" s="320">
        <v>0.30299999999999999</v>
      </c>
      <c r="Z210" s="320">
        <v>0.32800000000000001</v>
      </c>
      <c r="AA210" s="320">
        <v>0.40300000000000002</v>
      </c>
      <c r="AB210" s="320">
        <v>0.64600000000000002</v>
      </c>
      <c r="AC210" s="320">
        <v>0.92100000000000004</v>
      </c>
      <c r="AD210" s="320">
        <f t="shared" si="91"/>
        <v>0.64600000000000002</v>
      </c>
      <c r="AE210" s="320">
        <f t="shared" si="92"/>
        <v>0.40300000000000002</v>
      </c>
      <c r="AF210" s="320">
        <f t="shared" si="93"/>
        <v>0.32800000000000001</v>
      </c>
      <c r="AG210" s="320">
        <f t="shared" si="94"/>
        <v>0.30299999999999999</v>
      </c>
      <c r="AH210" s="320">
        <f t="shared" si="95"/>
        <v>0.30099999999999999</v>
      </c>
      <c r="AI210" s="320">
        <f t="shared" si="96"/>
        <v>0.32300000000000001</v>
      </c>
      <c r="AJ210" s="321">
        <f t="shared" si="97"/>
        <v>0.39300000000000002</v>
      </c>
      <c r="AK210" s="290"/>
      <c r="AL210" s="322">
        <v>0.39500000000000002</v>
      </c>
      <c r="AM210" s="320">
        <v>0.36199999999999999</v>
      </c>
      <c r="AN210" s="320">
        <v>0.30399999999999999</v>
      </c>
      <c r="AO210" s="320">
        <v>0.28799999999999998</v>
      </c>
      <c r="AP210" s="320">
        <v>0.29299999999999998</v>
      </c>
      <c r="AQ210" s="320">
        <v>0.32100000000000001</v>
      </c>
      <c r="AR210" s="320">
        <v>0.40799999999999997</v>
      </c>
      <c r="AS210" s="320">
        <v>0.68400000000000005</v>
      </c>
      <c r="AT210" s="320">
        <v>0.98399999999999999</v>
      </c>
      <c r="AU210" s="320">
        <f t="shared" si="98"/>
        <v>0.68400000000000005</v>
      </c>
      <c r="AV210" s="320">
        <f t="shared" si="99"/>
        <v>0.40799999999999997</v>
      </c>
      <c r="AW210" s="320">
        <f t="shared" si="100"/>
        <v>0.32100000000000001</v>
      </c>
      <c r="AX210" s="320">
        <f t="shared" si="101"/>
        <v>0.29299999999999998</v>
      </c>
      <c r="AY210" s="320">
        <f t="shared" si="102"/>
        <v>0.28799999999999998</v>
      </c>
      <c r="AZ210" s="320">
        <f t="shared" si="103"/>
        <v>0.30399999999999999</v>
      </c>
      <c r="BA210" s="321">
        <f t="shared" si="104"/>
        <v>0.36199999999999999</v>
      </c>
      <c r="BB210" s="290"/>
      <c r="BC210" s="322">
        <v>0.503</v>
      </c>
      <c r="BD210" s="320">
        <v>0.40600000000000003</v>
      </c>
      <c r="BE210" s="320">
        <v>0.314</v>
      </c>
      <c r="BF210" s="320">
        <v>0.28399999999999997</v>
      </c>
      <c r="BG210" s="320">
        <v>0.27900000000000003</v>
      </c>
      <c r="BH210" s="320">
        <v>0.28999999999999998</v>
      </c>
      <c r="BI210" s="320">
        <v>0.33800000000000002</v>
      </c>
      <c r="BJ210" s="320">
        <v>0.47799999999999998</v>
      </c>
      <c r="BK210" s="320">
        <v>0.64400000000000002</v>
      </c>
      <c r="BL210" s="320">
        <f t="shared" si="105"/>
        <v>0.47799999999999998</v>
      </c>
      <c r="BM210" s="320">
        <f t="shared" si="106"/>
        <v>0.33800000000000002</v>
      </c>
      <c r="BN210" s="320">
        <f t="shared" si="107"/>
        <v>0.28999999999999998</v>
      </c>
      <c r="BO210" s="320">
        <f t="shared" si="108"/>
        <v>0.27900000000000003</v>
      </c>
      <c r="BP210" s="320">
        <f t="shared" si="109"/>
        <v>0.28399999999999997</v>
      </c>
      <c r="BQ210" s="320">
        <f t="shared" si="110"/>
        <v>0.314</v>
      </c>
      <c r="BR210" s="321">
        <f t="shared" si="111"/>
        <v>0.40600000000000003</v>
      </c>
      <c r="BS210" s="290"/>
    </row>
    <row r="211" spans="1:71" x14ac:dyDescent="0.25">
      <c r="A211" s="290"/>
      <c r="B211" s="686"/>
      <c r="C211" s="425">
        <v>1.1000000000000001</v>
      </c>
      <c r="D211" s="322">
        <v>0.52500000000000002</v>
      </c>
      <c r="E211" s="320">
        <v>0.42599999999999999</v>
      </c>
      <c r="F211" s="320">
        <v>0.33600000000000002</v>
      </c>
      <c r="G211" s="320">
        <v>0.30399999999999999</v>
      </c>
      <c r="H211" s="320">
        <v>0.3</v>
      </c>
      <c r="I211" s="320">
        <v>0.317</v>
      </c>
      <c r="J211" s="320">
        <v>0.374</v>
      </c>
      <c r="K211" s="320">
        <v>0.55100000000000005</v>
      </c>
      <c r="L211" s="320">
        <v>0.79700000000000004</v>
      </c>
      <c r="M211" s="320">
        <f t="shared" si="112"/>
        <v>0.55100000000000005</v>
      </c>
      <c r="N211" s="320">
        <f t="shared" si="113"/>
        <v>0.374</v>
      </c>
      <c r="O211" s="320">
        <f t="shared" si="114"/>
        <v>0.317</v>
      </c>
      <c r="P211" s="320">
        <f t="shared" si="115"/>
        <v>0.3</v>
      </c>
      <c r="Q211" s="320">
        <f t="shared" si="116"/>
        <v>0.30399999999999999</v>
      </c>
      <c r="R211" s="320">
        <f t="shared" si="117"/>
        <v>0.33600000000000002</v>
      </c>
      <c r="S211" s="321">
        <f t="shared" si="118"/>
        <v>0.42599999999999999</v>
      </c>
      <c r="T211" s="290"/>
      <c r="U211" s="322">
        <v>0.44</v>
      </c>
      <c r="V211" s="320">
        <v>0.39200000000000002</v>
      </c>
      <c r="W211" s="320">
        <v>0.32100000000000001</v>
      </c>
      <c r="X211" s="320">
        <v>0.29899999999999999</v>
      </c>
      <c r="Y211" s="320">
        <v>0.30099999999999999</v>
      </c>
      <c r="Z211" s="320">
        <v>0.32600000000000001</v>
      </c>
      <c r="AA211" s="320">
        <v>0.40200000000000002</v>
      </c>
      <c r="AB211" s="320">
        <v>0.64600000000000002</v>
      </c>
      <c r="AC211" s="320">
        <v>0.92100000000000004</v>
      </c>
      <c r="AD211" s="320">
        <f t="shared" si="91"/>
        <v>0.64600000000000002</v>
      </c>
      <c r="AE211" s="320">
        <f t="shared" si="92"/>
        <v>0.40200000000000002</v>
      </c>
      <c r="AF211" s="320">
        <f t="shared" si="93"/>
        <v>0.32600000000000001</v>
      </c>
      <c r="AG211" s="320">
        <f t="shared" si="94"/>
        <v>0.30099999999999999</v>
      </c>
      <c r="AH211" s="320">
        <f t="shared" si="95"/>
        <v>0.29899999999999999</v>
      </c>
      <c r="AI211" s="320">
        <f t="shared" si="96"/>
        <v>0.32100000000000001</v>
      </c>
      <c r="AJ211" s="321">
        <f t="shared" si="97"/>
        <v>0.39200000000000002</v>
      </c>
      <c r="AK211" s="290"/>
      <c r="AL211" s="322">
        <v>0.39400000000000002</v>
      </c>
      <c r="AM211" s="320">
        <v>0.36099999999999999</v>
      </c>
      <c r="AN211" s="320">
        <v>0.30299999999999999</v>
      </c>
      <c r="AO211" s="320">
        <v>0.28499999999999998</v>
      </c>
      <c r="AP211" s="320">
        <v>0.28999999999999998</v>
      </c>
      <c r="AQ211" s="320">
        <v>0.32</v>
      </c>
      <c r="AR211" s="320">
        <v>0.40699999999999997</v>
      </c>
      <c r="AS211" s="320">
        <v>0.68400000000000005</v>
      </c>
      <c r="AT211" s="320">
        <v>0.98399999999999999</v>
      </c>
      <c r="AU211" s="320">
        <f t="shared" si="98"/>
        <v>0.68400000000000005</v>
      </c>
      <c r="AV211" s="320">
        <f t="shared" si="99"/>
        <v>0.40699999999999997</v>
      </c>
      <c r="AW211" s="320">
        <f t="shared" si="100"/>
        <v>0.32</v>
      </c>
      <c r="AX211" s="320">
        <f t="shared" si="101"/>
        <v>0.28999999999999998</v>
      </c>
      <c r="AY211" s="320">
        <f t="shared" si="102"/>
        <v>0.28499999999999998</v>
      </c>
      <c r="AZ211" s="320">
        <f t="shared" si="103"/>
        <v>0.30299999999999999</v>
      </c>
      <c r="BA211" s="321">
        <f t="shared" si="104"/>
        <v>0.36099999999999999</v>
      </c>
      <c r="BB211" s="290"/>
      <c r="BC211" s="322">
        <v>0.502</v>
      </c>
      <c r="BD211" s="320">
        <v>0.40600000000000003</v>
      </c>
      <c r="BE211" s="320">
        <v>0.314</v>
      </c>
      <c r="BF211" s="320">
        <v>0.27900000000000003</v>
      </c>
      <c r="BG211" s="320">
        <v>0.27400000000000002</v>
      </c>
      <c r="BH211" s="320">
        <v>0.28699999999999998</v>
      </c>
      <c r="BI211" s="320">
        <v>0.33800000000000002</v>
      </c>
      <c r="BJ211" s="320">
        <v>0.47799999999999998</v>
      </c>
      <c r="BK211" s="320">
        <v>0.64400000000000002</v>
      </c>
      <c r="BL211" s="320">
        <f t="shared" si="105"/>
        <v>0.47799999999999998</v>
      </c>
      <c r="BM211" s="320">
        <f t="shared" si="106"/>
        <v>0.33800000000000002</v>
      </c>
      <c r="BN211" s="320">
        <f t="shared" si="107"/>
        <v>0.28699999999999998</v>
      </c>
      <c r="BO211" s="320">
        <f t="shared" si="108"/>
        <v>0.27400000000000002</v>
      </c>
      <c r="BP211" s="320">
        <f t="shared" si="109"/>
        <v>0.27900000000000003</v>
      </c>
      <c r="BQ211" s="320">
        <f t="shared" si="110"/>
        <v>0.314</v>
      </c>
      <c r="BR211" s="321">
        <f t="shared" si="111"/>
        <v>0.40600000000000003</v>
      </c>
      <c r="BS211" s="290"/>
    </row>
    <row r="212" spans="1:71" x14ac:dyDescent="0.25">
      <c r="A212" s="290"/>
      <c r="B212" s="686"/>
      <c r="C212" s="425">
        <v>1.1499999999999999</v>
      </c>
      <c r="D212" s="322">
        <v>0.52500000000000002</v>
      </c>
      <c r="E212" s="320">
        <v>0.42399999999999999</v>
      </c>
      <c r="F212" s="320">
        <v>0.33400000000000002</v>
      </c>
      <c r="G212" s="320">
        <v>0.30199999999999999</v>
      </c>
      <c r="H212" s="320">
        <v>0.29699999999999999</v>
      </c>
      <c r="I212" s="320">
        <v>0.315</v>
      </c>
      <c r="J212" s="320">
        <v>0.374</v>
      </c>
      <c r="K212" s="320">
        <v>0.55100000000000005</v>
      </c>
      <c r="L212" s="320">
        <v>0.79700000000000004</v>
      </c>
      <c r="M212" s="320">
        <f t="shared" si="112"/>
        <v>0.55100000000000005</v>
      </c>
      <c r="N212" s="320">
        <f t="shared" si="113"/>
        <v>0.374</v>
      </c>
      <c r="O212" s="320">
        <f t="shared" si="114"/>
        <v>0.315</v>
      </c>
      <c r="P212" s="320">
        <f t="shared" si="115"/>
        <v>0.29699999999999999</v>
      </c>
      <c r="Q212" s="320">
        <f t="shared" si="116"/>
        <v>0.30199999999999999</v>
      </c>
      <c r="R212" s="320">
        <f t="shared" si="117"/>
        <v>0.33400000000000002</v>
      </c>
      <c r="S212" s="321">
        <f t="shared" si="118"/>
        <v>0.42399999999999999</v>
      </c>
      <c r="T212" s="290"/>
      <c r="U212" s="322">
        <v>0.44</v>
      </c>
      <c r="V212" s="320">
        <v>0.39</v>
      </c>
      <c r="W212" s="320">
        <v>0.32</v>
      </c>
      <c r="X212" s="320">
        <v>0.29699999999999999</v>
      </c>
      <c r="Y212" s="320">
        <v>0.29899999999999999</v>
      </c>
      <c r="Z212" s="320">
        <v>0.32500000000000001</v>
      </c>
      <c r="AA212" s="320">
        <v>0.40200000000000002</v>
      </c>
      <c r="AB212" s="320">
        <v>0.64600000000000002</v>
      </c>
      <c r="AC212" s="320">
        <v>0.92100000000000004</v>
      </c>
      <c r="AD212" s="320">
        <f t="shared" si="91"/>
        <v>0.64600000000000002</v>
      </c>
      <c r="AE212" s="320">
        <f t="shared" si="92"/>
        <v>0.40200000000000002</v>
      </c>
      <c r="AF212" s="320">
        <f t="shared" si="93"/>
        <v>0.32500000000000001</v>
      </c>
      <c r="AG212" s="320">
        <f t="shared" si="94"/>
        <v>0.29899999999999999</v>
      </c>
      <c r="AH212" s="320">
        <f t="shared" si="95"/>
        <v>0.29699999999999999</v>
      </c>
      <c r="AI212" s="320">
        <f t="shared" si="96"/>
        <v>0.32</v>
      </c>
      <c r="AJ212" s="321">
        <f t="shared" si="97"/>
        <v>0.39</v>
      </c>
      <c r="AK212" s="290"/>
      <c r="AL212" s="322">
        <v>0.39300000000000002</v>
      </c>
      <c r="AM212" s="320">
        <v>0.36</v>
      </c>
      <c r="AN212" s="320">
        <v>0.30299999999999999</v>
      </c>
      <c r="AO212" s="320">
        <v>0.28399999999999997</v>
      </c>
      <c r="AP212" s="320">
        <v>0.28899999999999998</v>
      </c>
      <c r="AQ212" s="320">
        <v>0.32</v>
      </c>
      <c r="AR212" s="320">
        <v>0.40699999999999997</v>
      </c>
      <c r="AS212" s="320">
        <v>0.68400000000000005</v>
      </c>
      <c r="AT212" s="320">
        <v>0.98399999999999999</v>
      </c>
      <c r="AU212" s="320">
        <f t="shared" si="98"/>
        <v>0.68400000000000005</v>
      </c>
      <c r="AV212" s="320">
        <f t="shared" si="99"/>
        <v>0.40699999999999997</v>
      </c>
      <c r="AW212" s="320">
        <f t="shared" si="100"/>
        <v>0.32</v>
      </c>
      <c r="AX212" s="320">
        <f t="shared" si="101"/>
        <v>0.28899999999999998</v>
      </c>
      <c r="AY212" s="320">
        <f t="shared" si="102"/>
        <v>0.28399999999999997</v>
      </c>
      <c r="AZ212" s="320">
        <f t="shared" si="103"/>
        <v>0.30299999999999999</v>
      </c>
      <c r="BA212" s="321">
        <f t="shared" si="104"/>
        <v>0.36</v>
      </c>
      <c r="BB212" s="290"/>
      <c r="BC212" s="322">
        <v>0.502</v>
      </c>
      <c r="BD212" s="320">
        <v>0.40600000000000003</v>
      </c>
      <c r="BE212" s="320">
        <v>0.313</v>
      </c>
      <c r="BF212" s="320">
        <v>0.27900000000000003</v>
      </c>
      <c r="BG212" s="320">
        <v>0.27300000000000002</v>
      </c>
      <c r="BH212" s="320">
        <v>0.28699999999999998</v>
      </c>
      <c r="BI212" s="320">
        <v>0.33800000000000002</v>
      </c>
      <c r="BJ212" s="320">
        <v>0.47799999999999998</v>
      </c>
      <c r="BK212" s="320">
        <v>0.64400000000000002</v>
      </c>
      <c r="BL212" s="320">
        <f t="shared" si="105"/>
        <v>0.47799999999999998</v>
      </c>
      <c r="BM212" s="320">
        <f t="shared" si="106"/>
        <v>0.33800000000000002</v>
      </c>
      <c r="BN212" s="320">
        <f t="shared" si="107"/>
        <v>0.28699999999999998</v>
      </c>
      <c r="BO212" s="320">
        <f t="shared" si="108"/>
        <v>0.27300000000000002</v>
      </c>
      <c r="BP212" s="320">
        <f t="shared" si="109"/>
        <v>0.27900000000000003</v>
      </c>
      <c r="BQ212" s="320">
        <f t="shared" si="110"/>
        <v>0.313</v>
      </c>
      <c r="BR212" s="321">
        <f t="shared" si="111"/>
        <v>0.40600000000000003</v>
      </c>
      <c r="BS212" s="290"/>
    </row>
    <row r="213" spans="1:71" x14ac:dyDescent="0.25">
      <c r="A213" s="290"/>
      <c r="B213" s="686"/>
      <c r="C213" s="425">
        <v>1.2</v>
      </c>
      <c r="D213" s="322">
        <v>0.52500000000000002</v>
      </c>
      <c r="E213" s="320">
        <v>0.42199999999999999</v>
      </c>
      <c r="F213" s="320">
        <v>0.33100000000000002</v>
      </c>
      <c r="G213" s="320">
        <v>0.3</v>
      </c>
      <c r="H213" s="320">
        <v>0.29499999999999998</v>
      </c>
      <c r="I213" s="320">
        <v>0.313</v>
      </c>
      <c r="J213" s="320">
        <v>0.374</v>
      </c>
      <c r="K213" s="320">
        <v>0.55100000000000005</v>
      </c>
      <c r="L213" s="320">
        <v>0.79700000000000004</v>
      </c>
      <c r="M213" s="320">
        <f t="shared" si="112"/>
        <v>0.55100000000000005</v>
      </c>
      <c r="N213" s="320">
        <f t="shared" si="113"/>
        <v>0.374</v>
      </c>
      <c r="O213" s="320">
        <f t="shared" si="114"/>
        <v>0.313</v>
      </c>
      <c r="P213" s="320">
        <f t="shared" si="115"/>
        <v>0.29499999999999998</v>
      </c>
      <c r="Q213" s="320">
        <f t="shared" si="116"/>
        <v>0.3</v>
      </c>
      <c r="R213" s="320">
        <f t="shared" si="117"/>
        <v>0.33100000000000002</v>
      </c>
      <c r="S213" s="321">
        <f t="shared" si="118"/>
        <v>0.42199999999999999</v>
      </c>
      <c r="T213" s="290"/>
      <c r="U213" s="322">
        <v>0.44</v>
      </c>
      <c r="V213" s="320">
        <v>0.38900000000000001</v>
      </c>
      <c r="W213" s="320">
        <v>0.318</v>
      </c>
      <c r="X213" s="320">
        <v>0.29599999999999999</v>
      </c>
      <c r="Y213" s="320">
        <v>0.29799999999999999</v>
      </c>
      <c r="Z213" s="320">
        <v>0.32400000000000001</v>
      </c>
      <c r="AA213" s="320">
        <v>0.40200000000000002</v>
      </c>
      <c r="AB213" s="320">
        <v>0.64600000000000002</v>
      </c>
      <c r="AC213" s="320">
        <v>0.92100000000000004</v>
      </c>
      <c r="AD213" s="320">
        <f t="shared" si="91"/>
        <v>0.64600000000000002</v>
      </c>
      <c r="AE213" s="320">
        <f t="shared" si="92"/>
        <v>0.40200000000000002</v>
      </c>
      <c r="AF213" s="320">
        <f t="shared" si="93"/>
        <v>0.32400000000000001</v>
      </c>
      <c r="AG213" s="320">
        <f t="shared" si="94"/>
        <v>0.29799999999999999</v>
      </c>
      <c r="AH213" s="320">
        <f t="shared" si="95"/>
        <v>0.29599999999999999</v>
      </c>
      <c r="AI213" s="320">
        <f t="shared" si="96"/>
        <v>0.318</v>
      </c>
      <c r="AJ213" s="321">
        <f t="shared" si="97"/>
        <v>0.38900000000000001</v>
      </c>
      <c r="AK213" s="290"/>
      <c r="AL213" s="322">
        <v>0.39300000000000002</v>
      </c>
      <c r="AM213" s="320">
        <v>0.35899999999999999</v>
      </c>
      <c r="AN213" s="320">
        <v>0.30199999999999999</v>
      </c>
      <c r="AO213" s="320">
        <v>0.28299999999999997</v>
      </c>
      <c r="AP213" s="320">
        <v>0.28899999999999998</v>
      </c>
      <c r="AQ213" s="320">
        <v>0.31900000000000001</v>
      </c>
      <c r="AR213" s="320">
        <v>0.40600000000000003</v>
      </c>
      <c r="AS213" s="320">
        <v>0.68400000000000005</v>
      </c>
      <c r="AT213" s="320">
        <v>0.98399999999999999</v>
      </c>
      <c r="AU213" s="320">
        <f t="shared" si="98"/>
        <v>0.68400000000000005</v>
      </c>
      <c r="AV213" s="320">
        <f t="shared" si="99"/>
        <v>0.40600000000000003</v>
      </c>
      <c r="AW213" s="320">
        <f t="shared" si="100"/>
        <v>0.31900000000000001</v>
      </c>
      <c r="AX213" s="320">
        <f t="shared" si="101"/>
        <v>0.28899999999999998</v>
      </c>
      <c r="AY213" s="320">
        <f t="shared" si="102"/>
        <v>0.28299999999999997</v>
      </c>
      <c r="AZ213" s="320">
        <f t="shared" si="103"/>
        <v>0.30199999999999999</v>
      </c>
      <c r="BA213" s="321">
        <f t="shared" si="104"/>
        <v>0.35899999999999999</v>
      </c>
      <c r="BB213" s="290"/>
      <c r="BC213" s="322">
        <v>0.502</v>
      </c>
      <c r="BD213" s="320">
        <v>0.40500000000000003</v>
      </c>
      <c r="BE213" s="320">
        <v>0.313</v>
      </c>
      <c r="BF213" s="320">
        <v>0.27800000000000002</v>
      </c>
      <c r="BG213" s="320">
        <v>0.27200000000000002</v>
      </c>
      <c r="BH213" s="320">
        <v>0.28699999999999998</v>
      </c>
      <c r="BI213" s="320">
        <v>0.33800000000000002</v>
      </c>
      <c r="BJ213" s="320">
        <v>0.47799999999999998</v>
      </c>
      <c r="BK213" s="320">
        <v>0.64400000000000002</v>
      </c>
      <c r="BL213" s="320">
        <f t="shared" si="105"/>
        <v>0.47799999999999998</v>
      </c>
      <c r="BM213" s="320">
        <f t="shared" si="106"/>
        <v>0.33800000000000002</v>
      </c>
      <c r="BN213" s="320">
        <f t="shared" si="107"/>
        <v>0.28699999999999998</v>
      </c>
      <c r="BO213" s="320">
        <f t="shared" si="108"/>
        <v>0.27200000000000002</v>
      </c>
      <c r="BP213" s="320">
        <f t="shared" si="109"/>
        <v>0.27800000000000002</v>
      </c>
      <c r="BQ213" s="320">
        <f t="shared" si="110"/>
        <v>0.313</v>
      </c>
      <c r="BR213" s="321">
        <f t="shared" si="111"/>
        <v>0.40500000000000003</v>
      </c>
      <c r="BS213" s="290"/>
    </row>
    <row r="214" spans="1:71" x14ac:dyDescent="0.25">
      <c r="A214" s="290"/>
      <c r="B214" s="686"/>
      <c r="C214" s="425">
        <v>1.25</v>
      </c>
      <c r="D214" s="322">
        <v>0.52500000000000002</v>
      </c>
      <c r="E214" s="320">
        <v>0.42199999999999999</v>
      </c>
      <c r="F214" s="320">
        <v>0.33</v>
      </c>
      <c r="G214" s="320">
        <v>0.29799999999999999</v>
      </c>
      <c r="H214" s="320">
        <v>0.29399999999999998</v>
      </c>
      <c r="I214" s="320">
        <v>0.313</v>
      </c>
      <c r="J214" s="320">
        <v>0.374</v>
      </c>
      <c r="K214" s="320">
        <v>0.55100000000000005</v>
      </c>
      <c r="L214" s="320">
        <v>0.79700000000000004</v>
      </c>
      <c r="M214" s="320">
        <f t="shared" si="112"/>
        <v>0.55100000000000005</v>
      </c>
      <c r="N214" s="320">
        <f t="shared" si="113"/>
        <v>0.374</v>
      </c>
      <c r="O214" s="320">
        <f t="shared" si="114"/>
        <v>0.313</v>
      </c>
      <c r="P214" s="320">
        <f t="shared" si="115"/>
        <v>0.29399999999999998</v>
      </c>
      <c r="Q214" s="320">
        <f t="shared" si="116"/>
        <v>0.29799999999999999</v>
      </c>
      <c r="R214" s="320">
        <f t="shared" si="117"/>
        <v>0.33</v>
      </c>
      <c r="S214" s="321">
        <f t="shared" si="118"/>
        <v>0.42199999999999999</v>
      </c>
      <c r="T214" s="290"/>
      <c r="U214" s="322">
        <v>0.44</v>
      </c>
      <c r="V214" s="320">
        <v>0.38800000000000001</v>
      </c>
      <c r="W214" s="320">
        <v>0.317</v>
      </c>
      <c r="X214" s="320">
        <v>0.29399999999999998</v>
      </c>
      <c r="Y214" s="320">
        <v>0.29599999999999999</v>
      </c>
      <c r="Z214" s="320">
        <v>0.32300000000000001</v>
      </c>
      <c r="AA214" s="320">
        <v>0.40100000000000002</v>
      </c>
      <c r="AB214" s="320">
        <v>0.64600000000000002</v>
      </c>
      <c r="AC214" s="320">
        <v>0.92100000000000004</v>
      </c>
      <c r="AD214" s="320">
        <f t="shared" si="91"/>
        <v>0.64600000000000002</v>
      </c>
      <c r="AE214" s="320">
        <f t="shared" si="92"/>
        <v>0.40100000000000002</v>
      </c>
      <c r="AF214" s="320">
        <f t="shared" si="93"/>
        <v>0.32300000000000001</v>
      </c>
      <c r="AG214" s="320">
        <f t="shared" si="94"/>
        <v>0.29599999999999999</v>
      </c>
      <c r="AH214" s="320">
        <f t="shared" si="95"/>
        <v>0.29399999999999998</v>
      </c>
      <c r="AI214" s="320">
        <f t="shared" si="96"/>
        <v>0.317</v>
      </c>
      <c r="AJ214" s="321">
        <f t="shared" si="97"/>
        <v>0.38800000000000001</v>
      </c>
      <c r="AK214" s="290"/>
      <c r="AL214" s="322">
        <v>0.39300000000000002</v>
      </c>
      <c r="AM214" s="320">
        <v>0.35799999999999998</v>
      </c>
      <c r="AN214" s="320">
        <v>0.30099999999999999</v>
      </c>
      <c r="AO214" s="320">
        <v>0.28199999999999997</v>
      </c>
      <c r="AP214" s="320">
        <v>0.28799999999999998</v>
      </c>
      <c r="AQ214" s="320">
        <v>0.318</v>
      </c>
      <c r="AR214" s="320">
        <v>0.40600000000000003</v>
      </c>
      <c r="AS214" s="320">
        <v>0.68400000000000005</v>
      </c>
      <c r="AT214" s="320">
        <v>0.98399999999999999</v>
      </c>
      <c r="AU214" s="320">
        <f t="shared" si="98"/>
        <v>0.68400000000000005</v>
      </c>
      <c r="AV214" s="320">
        <f t="shared" si="99"/>
        <v>0.40600000000000003</v>
      </c>
      <c r="AW214" s="320">
        <f t="shared" si="100"/>
        <v>0.318</v>
      </c>
      <c r="AX214" s="320">
        <f t="shared" si="101"/>
        <v>0.28799999999999998</v>
      </c>
      <c r="AY214" s="320">
        <f t="shared" si="102"/>
        <v>0.28199999999999997</v>
      </c>
      <c r="AZ214" s="320">
        <f t="shared" si="103"/>
        <v>0.30099999999999999</v>
      </c>
      <c r="BA214" s="321">
        <f t="shared" si="104"/>
        <v>0.35799999999999998</v>
      </c>
      <c r="BB214" s="290"/>
      <c r="BC214" s="322">
        <v>0.502</v>
      </c>
      <c r="BD214" s="320">
        <v>0.40500000000000003</v>
      </c>
      <c r="BE214" s="320">
        <v>0.313</v>
      </c>
      <c r="BF214" s="320">
        <v>0.27800000000000002</v>
      </c>
      <c r="BG214" s="320">
        <v>0.27200000000000002</v>
      </c>
      <c r="BH214" s="320">
        <v>0.28599999999999998</v>
      </c>
      <c r="BI214" s="320">
        <v>0.33800000000000002</v>
      </c>
      <c r="BJ214" s="320">
        <v>0.47799999999999998</v>
      </c>
      <c r="BK214" s="320">
        <v>0.64400000000000002</v>
      </c>
      <c r="BL214" s="320">
        <f t="shared" si="105"/>
        <v>0.47799999999999998</v>
      </c>
      <c r="BM214" s="320">
        <f t="shared" si="106"/>
        <v>0.33800000000000002</v>
      </c>
      <c r="BN214" s="320">
        <f t="shared" si="107"/>
        <v>0.28599999999999998</v>
      </c>
      <c r="BO214" s="320">
        <f t="shared" si="108"/>
        <v>0.27200000000000002</v>
      </c>
      <c r="BP214" s="320">
        <f t="shared" si="109"/>
        <v>0.27800000000000002</v>
      </c>
      <c r="BQ214" s="320">
        <f t="shared" si="110"/>
        <v>0.313</v>
      </c>
      <c r="BR214" s="321">
        <f t="shared" si="111"/>
        <v>0.40500000000000003</v>
      </c>
      <c r="BS214" s="290"/>
    </row>
    <row r="215" spans="1:71" x14ac:dyDescent="0.25">
      <c r="A215" s="290"/>
      <c r="B215" s="686"/>
      <c r="C215" s="425">
        <v>1.3</v>
      </c>
      <c r="D215" s="322">
        <v>0.52500000000000002</v>
      </c>
      <c r="E215" s="320">
        <v>0.42199999999999999</v>
      </c>
      <c r="F215" s="320">
        <v>0.32900000000000001</v>
      </c>
      <c r="G215" s="320">
        <v>0.29699999999999999</v>
      </c>
      <c r="H215" s="320">
        <v>0.29299999999999998</v>
      </c>
      <c r="I215" s="320">
        <v>0.312</v>
      </c>
      <c r="J215" s="320">
        <v>0.374</v>
      </c>
      <c r="K215" s="320">
        <v>0.55100000000000005</v>
      </c>
      <c r="L215" s="320">
        <v>0.79700000000000004</v>
      </c>
      <c r="M215" s="320">
        <f t="shared" si="112"/>
        <v>0.55100000000000005</v>
      </c>
      <c r="N215" s="320">
        <f t="shared" si="113"/>
        <v>0.374</v>
      </c>
      <c r="O215" s="320">
        <f t="shared" si="114"/>
        <v>0.312</v>
      </c>
      <c r="P215" s="320">
        <f t="shared" si="115"/>
        <v>0.29299999999999998</v>
      </c>
      <c r="Q215" s="320">
        <f t="shared" si="116"/>
        <v>0.29699999999999999</v>
      </c>
      <c r="R215" s="320">
        <f t="shared" si="117"/>
        <v>0.32900000000000001</v>
      </c>
      <c r="S215" s="321">
        <f t="shared" si="118"/>
        <v>0.42199999999999999</v>
      </c>
      <c r="T215" s="290"/>
      <c r="U215" s="322">
        <v>0.44</v>
      </c>
      <c r="V215" s="320">
        <v>0.38800000000000001</v>
      </c>
      <c r="W215" s="320">
        <v>0.316</v>
      </c>
      <c r="X215" s="320">
        <v>0.29299999999999998</v>
      </c>
      <c r="Y215" s="320">
        <v>0.29599999999999999</v>
      </c>
      <c r="Z215" s="320">
        <v>0.32300000000000001</v>
      </c>
      <c r="AA215" s="320">
        <v>0.40100000000000002</v>
      </c>
      <c r="AB215" s="320">
        <v>0.64600000000000002</v>
      </c>
      <c r="AC215" s="320">
        <v>0.92100000000000004</v>
      </c>
      <c r="AD215" s="320">
        <f t="shared" si="91"/>
        <v>0.64600000000000002</v>
      </c>
      <c r="AE215" s="320">
        <f t="shared" si="92"/>
        <v>0.40100000000000002</v>
      </c>
      <c r="AF215" s="320">
        <f t="shared" si="93"/>
        <v>0.32300000000000001</v>
      </c>
      <c r="AG215" s="320">
        <f t="shared" si="94"/>
        <v>0.29599999999999999</v>
      </c>
      <c r="AH215" s="320">
        <f t="shared" si="95"/>
        <v>0.29299999999999998</v>
      </c>
      <c r="AI215" s="320">
        <f t="shared" si="96"/>
        <v>0.316</v>
      </c>
      <c r="AJ215" s="321">
        <f t="shared" si="97"/>
        <v>0.38800000000000001</v>
      </c>
      <c r="AK215" s="290"/>
      <c r="AL215" s="322">
        <v>0.39300000000000002</v>
      </c>
      <c r="AM215" s="320">
        <v>0.35799999999999998</v>
      </c>
      <c r="AN215" s="320">
        <v>0.3</v>
      </c>
      <c r="AO215" s="320">
        <v>0.28100000000000003</v>
      </c>
      <c r="AP215" s="320">
        <v>0.28699999999999998</v>
      </c>
      <c r="AQ215" s="320">
        <v>0.318</v>
      </c>
      <c r="AR215" s="320">
        <v>0.40600000000000003</v>
      </c>
      <c r="AS215" s="320">
        <v>0.68400000000000005</v>
      </c>
      <c r="AT215" s="320">
        <v>0.98399999999999999</v>
      </c>
      <c r="AU215" s="320">
        <f t="shared" si="98"/>
        <v>0.68400000000000005</v>
      </c>
      <c r="AV215" s="320">
        <f t="shared" si="99"/>
        <v>0.40600000000000003</v>
      </c>
      <c r="AW215" s="320">
        <f t="shared" si="100"/>
        <v>0.318</v>
      </c>
      <c r="AX215" s="320">
        <f t="shared" si="101"/>
        <v>0.28699999999999998</v>
      </c>
      <c r="AY215" s="320">
        <f t="shared" si="102"/>
        <v>0.28100000000000003</v>
      </c>
      <c r="AZ215" s="320">
        <f t="shared" si="103"/>
        <v>0.3</v>
      </c>
      <c r="BA215" s="321">
        <f t="shared" si="104"/>
        <v>0.35799999999999998</v>
      </c>
      <c r="BB215" s="290"/>
      <c r="BC215" s="322">
        <v>0.502</v>
      </c>
      <c r="BD215" s="320">
        <v>0.40500000000000003</v>
      </c>
      <c r="BE215" s="320">
        <v>0.312</v>
      </c>
      <c r="BF215" s="320">
        <v>0.27800000000000002</v>
      </c>
      <c r="BG215" s="320">
        <v>0.27200000000000002</v>
      </c>
      <c r="BH215" s="320">
        <v>0.28599999999999998</v>
      </c>
      <c r="BI215" s="320">
        <v>0.33800000000000002</v>
      </c>
      <c r="BJ215" s="320">
        <v>0.47799999999999998</v>
      </c>
      <c r="BK215" s="320">
        <v>0.64400000000000002</v>
      </c>
      <c r="BL215" s="320">
        <f t="shared" si="105"/>
        <v>0.47799999999999998</v>
      </c>
      <c r="BM215" s="320">
        <f t="shared" si="106"/>
        <v>0.33800000000000002</v>
      </c>
      <c r="BN215" s="320">
        <f t="shared" si="107"/>
        <v>0.28599999999999998</v>
      </c>
      <c r="BO215" s="320">
        <f t="shared" si="108"/>
        <v>0.27200000000000002</v>
      </c>
      <c r="BP215" s="320">
        <f t="shared" si="109"/>
        <v>0.27800000000000002</v>
      </c>
      <c r="BQ215" s="320">
        <f t="shared" si="110"/>
        <v>0.312</v>
      </c>
      <c r="BR215" s="321">
        <f t="shared" si="111"/>
        <v>0.40500000000000003</v>
      </c>
      <c r="BS215" s="290"/>
    </row>
    <row r="216" spans="1:71" x14ac:dyDescent="0.25">
      <c r="A216" s="290"/>
      <c r="B216" s="686"/>
      <c r="C216" s="425">
        <v>1.35</v>
      </c>
      <c r="D216" s="322">
        <v>0.52500000000000002</v>
      </c>
      <c r="E216" s="320">
        <v>0.42199999999999999</v>
      </c>
      <c r="F216" s="320">
        <v>0.32900000000000001</v>
      </c>
      <c r="G216" s="320">
        <v>0.29699999999999999</v>
      </c>
      <c r="H216" s="320">
        <v>0.29299999999999998</v>
      </c>
      <c r="I216" s="320">
        <v>0.312</v>
      </c>
      <c r="J216" s="320">
        <v>0.374</v>
      </c>
      <c r="K216" s="320">
        <v>0.55100000000000005</v>
      </c>
      <c r="L216" s="320">
        <v>0.79700000000000004</v>
      </c>
      <c r="M216" s="320">
        <f t="shared" si="112"/>
        <v>0.55100000000000005</v>
      </c>
      <c r="N216" s="320">
        <f t="shared" si="113"/>
        <v>0.374</v>
      </c>
      <c r="O216" s="320">
        <f t="shared" si="114"/>
        <v>0.312</v>
      </c>
      <c r="P216" s="320">
        <f t="shared" si="115"/>
        <v>0.29299999999999998</v>
      </c>
      <c r="Q216" s="320">
        <f t="shared" si="116"/>
        <v>0.29699999999999999</v>
      </c>
      <c r="R216" s="320">
        <f t="shared" si="117"/>
        <v>0.32900000000000001</v>
      </c>
      <c r="S216" s="321">
        <f t="shared" si="118"/>
        <v>0.42199999999999999</v>
      </c>
      <c r="T216" s="290"/>
      <c r="U216" s="322">
        <v>0.44</v>
      </c>
      <c r="V216" s="320">
        <v>0.38800000000000001</v>
      </c>
      <c r="W216" s="320">
        <v>0.316</v>
      </c>
      <c r="X216" s="320">
        <v>0.29299999999999998</v>
      </c>
      <c r="Y216" s="320">
        <v>0.29599999999999999</v>
      </c>
      <c r="Z216" s="320">
        <v>0.32300000000000001</v>
      </c>
      <c r="AA216" s="320">
        <v>0.40100000000000002</v>
      </c>
      <c r="AB216" s="320">
        <v>0.64600000000000002</v>
      </c>
      <c r="AC216" s="320">
        <v>0.92100000000000004</v>
      </c>
      <c r="AD216" s="320">
        <f t="shared" si="91"/>
        <v>0.64600000000000002</v>
      </c>
      <c r="AE216" s="320">
        <f t="shared" si="92"/>
        <v>0.40100000000000002</v>
      </c>
      <c r="AF216" s="320">
        <f t="shared" si="93"/>
        <v>0.32300000000000001</v>
      </c>
      <c r="AG216" s="320">
        <f t="shared" si="94"/>
        <v>0.29599999999999999</v>
      </c>
      <c r="AH216" s="320">
        <f t="shared" si="95"/>
        <v>0.29299999999999998</v>
      </c>
      <c r="AI216" s="320">
        <f t="shared" si="96"/>
        <v>0.316</v>
      </c>
      <c r="AJ216" s="321">
        <f t="shared" si="97"/>
        <v>0.38800000000000001</v>
      </c>
      <c r="AK216" s="290"/>
      <c r="AL216" s="322">
        <v>0.39300000000000002</v>
      </c>
      <c r="AM216" s="320">
        <v>0.35799999999999998</v>
      </c>
      <c r="AN216" s="320">
        <v>0.3</v>
      </c>
      <c r="AO216" s="320">
        <v>0.28100000000000003</v>
      </c>
      <c r="AP216" s="320">
        <v>0.28699999999999998</v>
      </c>
      <c r="AQ216" s="320">
        <v>0.318</v>
      </c>
      <c r="AR216" s="320">
        <v>0.40600000000000003</v>
      </c>
      <c r="AS216" s="320">
        <v>0.68400000000000005</v>
      </c>
      <c r="AT216" s="320">
        <v>0.98399999999999999</v>
      </c>
      <c r="AU216" s="320">
        <f t="shared" si="98"/>
        <v>0.68400000000000005</v>
      </c>
      <c r="AV216" s="320">
        <f t="shared" si="99"/>
        <v>0.40600000000000003</v>
      </c>
      <c r="AW216" s="320">
        <f t="shared" si="100"/>
        <v>0.318</v>
      </c>
      <c r="AX216" s="320">
        <f t="shared" si="101"/>
        <v>0.28699999999999998</v>
      </c>
      <c r="AY216" s="320">
        <f t="shared" si="102"/>
        <v>0.28100000000000003</v>
      </c>
      <c r="AZ216" s="320">
        <f t="shared" si="103"/>
        <v>0.3</v>
      </c>
      <c r="BA216" s="321">
        <f t="shared" si="104"/>
        <v>0.35799999999999998</v>
      </c>
      <c r="BB216" s="290"/>
      <c r="BC216" s="322">
        <v>0.502</v>
      </c>
      <c r="BD216" s="320">
        <v>0.40500000000000003</v>
      </c>
      <c r="BE216" s="320">
        <v>0.312</v>
      </c>
      <c r="BF216" s="320">
        <v>0.27800000000000002</v>
      </c>
      <c r="BG216" s="320">
        <v>0.27200000000000002</v>
      </c>
      <c r="BH216" s="320">
        <v>0.28599999999999998</v>
      </c>
      <c r="BI216" s="320">
        <v>0.33800000000000002</v>
      </c>
      <c r="BJ216" s="320">
        <v>0.47799999999999998</v>
      </c>
      <c r="BK216" s="320">
        <v>0.64400000000000002</v>
      </c>
      <c r="BL216" s="320">
        <f t="shared" si="105"/>
        <v>0.47799999999999998</v>
      </c>
      <c r="BM216" s="320">
        <f t="shared" si="106"/>
        <v>0.33800000000000002</v>
      </c>
      <c r="BN216" s="320">
        <f t="shared" si="107"/>
        <v>0.28599999999999998</v>
      </c>
      <c r="BO216" s="320">
        <f t="shared" si="108"/>
        <v>0.27200000000000002</v>
      </c>
      <c r="BP216" s="320">
        <f t="shared" si="109"/>
        <v>0.27800000000000002</v>
      </c>
      <c r="BQ216" s="320">
        <f t="shared" si="110"/>
        <v>0.312</v>
      </c>
      <c r="BR216" s="321">
        <f t="shared" si="111"/>
        <v>0.40500000000000003</v>
      </c>
      <c r="BS216" s="290"/>
    </row>
    <row r="217" spans="1:71" x14ac:dyDescent="0.25">
      <c r="A217" s="290"/>
      <c r="B217" s="686"/>
      <c r="C217" s="425">
        <v>1.4</v>
      </c>
      <c r="D217" s="322">
        <v>0.52500000000000002</v>
      </c>
      <c r="E217" s="320">
        <v>0.42199999999999999</v>
      </c>
      <c r="F217" s="320">
        <v>0.32900000000000001</v>
      </c>
      <c r="G217" s="320">
        <v>0.29699999999999999</v>
      </c>
      <c r="H217" s="320">
        <v>0.29299999999999998</v>
      </c>
      <c r="I217" s="320">
        <v>0.312</v>
      </c>
      <c r="J217" s="320">
        <v>0.374</v>
      </c>
      <c r="K217" s="320">
        <v>0.55100000000000005</v>
      </c>
      <c r="L217" s="320">
        <v>0.79700000000000004</v>
      </c>
      <c r="M217" s="320">
        <f t="shared" si="112"/>
        <v>0.55100000000000005</v>
      </c>
      <c r="N217" s="320">
        <f t="shared" si="113"/>
        <v>0.374</v>
      </c>
      <c r="O217" s="320">
        <f t="shared" si="114"/>
        <v>0.312</v>
      </c>
      <c r="P217" s="320">
        <f t="shared" si="115"/>
        <v>0.29299999999999998</v>
      </c>
      <c r="Q217" s="320">
        <f t="shared" si="116"/>
        <v>0.29699999999999999</v>
      </c>
      <c r="R217" s="320">
        <f t="shared" si="117"/>
        <v>0.32900000000000001</v>
      </c>
      <c r="S217" s="321">
        <f t="shared" si="118"/>
        <v>0.42199999999999999</v>
      </c>
      <c r="T217" s="290"/>
      <c r="U217" s="322">
        <v>0.44</v>
      </c>
      <c r="V217" s="320">
        <v>0.38800000000000001</v>
      </c>
      <c r="W217" s="320">
        <v>0.316</v>
      </c>
      <c r="X217" s="320">
        <v>0.29299999999999998</v>
      </c>
      <c r="Y217" s="320">
        <v>0.29599999999999999</v>
      </c>
      <c r="Z217" s="320">
        <v>0.32300000000000001</v>
      </c>
      <c r="AA217" s="320">
        <v>0.40100000000000002</v>
      </c>
      <c r="AB217" s="320">
        <v>0.64600000000000002</v>
      </c>
      <c r="AC217" s="320">
        <v>0.92100000000000004</v>
      </c>
      <c r="AD217" s="320">
        <f t="shared" si="91"/>
        <v>0.64600000000000002</v>
      </c>
      <c r="AE217" s="320">
        <f t="shared" si="92"/>
        <v>0.40100000000000002</v>
      </c>
      <c r="AF217" s="320">
        <f t="shared" si="93"/>
        <v>0.32300000000000001</v>
      </c>
      <c r="AG217" s="320">
        <f t="shared" si="94"/>
        <v>0.29599999999999999</v>
      </c>
      <c r="AH217" s="320">
        <f t="shared" si="95"/>
        <v>0.29299999999999998</v>
      </c>
      <c r="AI217" s="320">
        <f t="shared" si="96"/>
        <v>0.316</v>
      </c>
      <c r="AJ217" s="321">
        <f t="shared" si="97"/>
        <v>0.38800000000000001</v>
      </c>
      <c r="AK217" s="290"/>
      <c r="AL217" s="322">
        <v>0.39300000000000002</v>
      </c>
      <c r="AM217" s="320">
        <v>0.35799999999999998</v>
      </c>
      <c r="AN217" s="320">
        <v>0.3</v>
      </c>
      <c r="AO217" s="320">
        <v>0.28100000000000003</v>
      </c>
      <c r="AP217" s="320">
        <v>0.28699999999999998</v>
      </c>
      <c r="AQ217" s="320">
        <v>0.318</v>
      </c>
      <c r="AR217" s="320">
        <v>0.40600000000000003</v>
      </c>
      <c r="AS217" s="320">
        <v>0.68400000000000005</v>
      </c>
      <c r="AT217" s="320">
        <v>0.98399999999999999</v>
      </c>
      <c r="AU217" s="320">
        <f t="shared" si="98"/>
        <v>0.68400000000000005</v>
      </c>
      <c r="AV217" s="320">
        <f t="shared" si="99"/>
        <v>0.40600000000000003</v>
      </c>
      <c r="AW217" s="320">
        <f t="shared" si="100"/>
        <v>0.318</v>
      </c>
      <c r="AX217" s="320">
        <f t="shared" si="101"/>
        <v>0.28699999999999998</v>
      </c>
      <c r="AY217" s="320">
        <f t="shared" si="102"/>
        <v>0.28100000000000003</v>
      </c>
      <c r="AZ217" s="320">
        <f t="shared" si="103"/>
        <v>0.3</v>
      </c>
      <c r="BA217" s="321">
        <f t="shared" si="104"/>
        <v>0.35799999999999998</v>
      </c>
      <c r="BB217" s="290"/>
      <c r="BC217" s="322">
        <v>0.502</v>
      </c>
      <c r="BD217" s="320">
        <v>0.40500000000000003</v>
      </c>
      <c r="BE217" s="320">
        <v>0.312</v>
      </c>
      <c r="BF217" s="320">
        <v>0.27800000000000002</v>
      </c>
      <c r="BG217" s="320">
        <v>0.27200000000000002</v>
      </c>
      <c r="BH217" s="320">
        <v>0.28599999999999998</v>
      </c>
      <c r="BI217" s="320">
        <v>0.33800000000000002</v>
      </c>
      <c r="BJ217" s="320">
        <v>0.47799999999999998</v>
      </c>
      <c r="BK217" s="320">
        <v>0.64400000000000002</v>
      </c>
      <c r="BL217" s="320">
        <f t="shared" si="105"/>
        <v>0.47799999999999998</v>
      </c>
      <c r="BM217" s="320">
        <f t="shared" si="106"/>
        <v>0.33800000000000002</v>
      </c>
      <c r="BN217" s="320">
        <f t="shared" si="107"/>
        <v>0.28599999999999998</v>
      </c>
      <c r="BO217" s="320">
        <f t="shared" si="108"/>
        <v>0.27200000000000002</v>
      </c>
      <c r="BP217" s="320">
        <f t="shared" si="109"/>
        <v>0.27800000000000002</v>
      </c>
      <c r="BQ217" s="320">
        <f t="shared" si="110"/>
        <v>0.312</v>
      </c>
      <c r="BR217" s="321">
        <f t="shared" si="111"/>
        <v>0.40500000000000003</v>
      </c>
      <c r="BS217" s="290"/>
    </row>
    <row r="218" spans="1:71" x14ac:dyDescent="0.25">
      <c r="A218" s="290"/>
      <c r="B218" s="686"/>
      <c r="C218" s="425">
        <v>1.45</v>
      </c>
      <c r="D218" s="322">
        <v>0.52500000000000002</v>
      </c>
      <c r="E218" s="320">
        <v>0.42199999999999999</v>
      </c>
      <c r="F218" s="320">
        <v>0.32900000000000001</v>
      </c>
      <c r="G218" s="320">
        <v>0.29699999999999999</v>
      </c>
      <c r="H218" s="320">
        <v>0.29299999999999998</v>
      </c>
      <c r="I218" s="320">
        <v>0.312</v>
      </c>
      <c r="J218" s="320">
        <v>0.374</v>
      </c>
      <c r="K218" s="320">
        <v>0.55100000000000005</v>
      </c>
      <c r="L218" s="320">
        <v>0.79700000000000004</v>
      </c>
      <c r="M218" s="320">
        <f t="shared" si="112"/>
        <v>0.55100000000000005</v>
      </c>
      <c r="N218" s="320">
        <f t="shared" si="113"/>
        <v>0.374</v>
      </c>
      <c r="O218" s="320">
        <f t="shared" si="114"/>
        <v>0.312</v>
      </c>
      <c r="P218" s="320">
        <f t="shared" si="115"/>
        <v>0.29299999999999998</v>
      </c>
      <c r="Q218" s="320">
        <f t="shared" si="116"/>
        <v>0.29699999999999999</v>
      </c>
      <c r="R218" s="320">
        <f t="shared" si="117"/>
        <v>0.32900000000000001</v>
      </c>
      <c r="S218" s="321">
        <f t="shared" si="118"/>
        <v>0.42199999999999999</v>
      </c>
      <c r="T218" s="290"/>
      <c r="U218" s="322">
        <v>0.44</v>
      </c>
      <c r="V218" s="320">
        <v>0.38800000000000001</v>
      </c>
      <c r="W218" s="320">
        <v>0.316</v>
      </c>
      <c r="X218" s="320">
        <v>0.29299999999999998</v>
      </c>
      <c r="Y218" s="320">
        <v>0.29599999999999999</v>
      </c>
      <c r="Z218" s="320">
        <v>0.32300000000000001</v>
      </c>
      <c r="AA218" s="320">
        <v>0.40100000000000002</v>
      </c>
      <c r="AB218" s="320">
        <v>0.64600000000000002</v>
      </c>
      <c r="AC218" s="320">
        <v>0.92100000000000004</v>
      </c>
      <c r="AD218" s="320">
        <f t="shared" si="91"/>
        <v>0.64600000000000002</v>
      </c>
      <c r="AE218" s="320">
        <f t="shared" si="92"/>
        <v>0.40100000000000002</v>
      </c>
      <c r="AF218" s="320">
        <f t="shared" si="93"/>
        <v>0.32300000000000001</v>
      </c>
      <c r="AG218" s="320">
        <f t="shared" si="94"/>
        <v>0.29599999999999999</v>
      </c>
      <c r="AH218" s="320">
        <f t="shared" si="95"/>
        <v>0.29299999999999998</v>
      </c>
      <c r="AI218" s="320">
        <f t="shared" si="96"/>
        <v>0.316</v>
      </c>
      <c r="AJ218" s="321">
        <f t="shared" si="97"/>
        <v>0.38800000000000001</v>
      </c>
      <c r="AK218" s="290"/>
      <c r="AL218" s="322">
        <v>0.39300000000000002</v>
      </c>
      <c r="AM218" s="320">
        <v>0.35799999999999998</v>
      </c>
      <c r="AN218" s="320">
        <v>0.3</v>
      </c>
      <c r="AO218" s="320">
        <v>0.28100000000000003</v>
      </c>
      <c r="AP218" s="320">
        <v>0.28699999999999998</v>
      </c>
      <c r="AQ218" s="320">
        <v>0.318</v>
      </c>
      <c r="AR218" s="320">
        <v>0.40600000000000003</v>
      </c>
      <c r="AS218" s="320">
        <v>0.68400000000000005</v>
      </c>
      <c r="AT218" s="320">
        <v>0.98399999999999999</v>
      </c>
      <c r="AU218" s="320">
        <f t="shared" si="98"/>
        <v>0.68400000000000005</v>
      </c>
      <c r="AV218" s="320">
        <f t="shared" si="99"/>
        <v>0.40600000000000003</v>
      </c>
      <c r="AW218" s="320">
        <f t="shared" si="100"/>
        <v>0.318</v>
      </c>
      <c r="AX218" s="320">
        <f t="shared" si="101"/>
        <v>0.28699999999999998</v>
      </c>
      <c r="AY218" s="320">
        <f t="shared" si="102"/>
        <v>0.28100000000000003</v>
      </c>
      <c r="AZ218" s="320">
        <f t="shared" si="103"/>
        <v>0.3</v>
      </c>
      <c r="BA218" s="321">
        <f t="shared" si="104"/>
        <v>0.35799999999999998</v>
      </c>
      <c r="BB218" s="290"/>
      <c r="BC218" s="322">
        <v>0.502</v>
      </c>
      <c r="BD218" s="320">
        <v>0.40500000000000003</v>
      </c>
      <c r="BE218" s="320">
        <v>0.312</v>
      </c>
      <c r="BF218" s="320">
        <v>0.27800000000000002</v>
      </c>
      <c r="BG218" s="320">
        <v>0.27200000000000002</v>
      </c>
      <c r="BH218" s="320">
        <v>0.28599999999999998</v>
      </c>
      <c r="BI218" s="320">
        <v>0.33800000000000002</v>
      </c>
      <c r="BJ218" s="320">
        <v>0.47799999999999998</v>
      </c>
      <c r="BK218" s="320">
        <v>0.64400000000000002</v>
      </c>
      <c r="BL218" s="320">
        <f t="shared" si="105"/>
        <v>0.47799999999999998</v>
      </c>
      <c r="BM218" s="320">
        <f t="shared" si="106"/>
        <v>0.33800000000000002</v>
      </c>
      <c r="BN218" s="320">
        <f t="shared" si="107"/>
        <v>0.28599999999999998</v>
      </c>
      <c r="BO218" s="320">
        <f t="shared" si="108"/>
        <v>0.27200000000000002</v>
      </c>
      <c r="BP218" s="320">
        <f t="shared" si="109"/>
        <v>0.27800000000000002</v>
      </c>
      <c r="BQ218" s="320">
        <f t="shared" si="110"/>
        <v>0.312</v>
      </c>
      <c r="BR218" s="321">
        <f t="shared" si="111"/>
        <v>0.40500000000000003</v>
      </c>
      <c r="BS218" s="290"/>
    </row>
    <row r="219" spans="1:71" x14ac:dyDescent="0.25">
      <c r="A219" s="290"/>
      <c r="B219" s="686"/>
      <c r="C219" s="425">
        <v>1.5</v>
      </c>
      <c r="D219" s="322">
        <v>0.52500000000000002</v>
      </c>
      <c r="E219" s="320">
        <v>0.42199999999999999</v>
      </c>
      <c r="F219" s="320">
        <v>0.32900000000000001</v>
      </c>
      <c r="G219" s="320">
        <v>0.29699999999999999</v>
      </c>
      <c r="H219" s="320">
        <v>0.29299999999999998</v>
      </c>
      <c r="I219" s="320">
        <v>0.312</v>
      </c>
      <c r="J219" s="320">
        <v>0.374</v>
      </c>
      <c r="K219" s="320">
        <v>0.55100000000000005</v>
      </c>
      <c r="L219" s="320">
        <v>0.79700000000000004</v>
      </c>
      <c r="M219" s="320">
        <f t="shared" si="112"/>
        <v>0.55100000000000005</v>
      </c>
      <c r="N219" s="320">
        <f t="shared" si="113"/>
        <v>0.374</v>
      </c>
      <c r="O219" s="320">
        <f t="shared" si="114"/>
        <v>0.312</v>
      </c>
      <c r="P219" s="320">
        <f t="shared" si="115"/>
        <v>0.29299999999999998</v>
      </c>
      <c r="Q219" s="320">
        <f t="shared" si="116"/>
        <v>0.29699999999999999</v>
      </c>
      <c r="R219" s="320">
        <f t="shared" si="117"/>
        <v>0.32900000000000001</v>
      </c>
      <c r="S219" s="321">
        <f t="shared" si="118"/>
        <v>0.42199999999999999</v>
      </c>
      <c r="T219" s="290"/>
      <c r="U219" s="322">
        <v>0.44</v>
      </c>
      <c r="V219" s="320">
        <v>0.38800000000000001</v>
      </c>
      <c r="W219" s="320">
        <v>0.316</v>
      </c>
      <c r="X219" s="320">
        <v>0.29299999999999998</v>
      </c>
      <c r="Y219" s="320">
        <v>0.29599999999999999</v>
      </c>
      <c r="Z219" s="320">
        <v>0.32300000000000001</v>
      </c>
      <c r="AA219" s="320">
        <v>0.40100000000000002</v>
      </c>
      <c r="AB219" s="320">
        <v>0.64600000000000002</v>
      </c>
      <c r="AC219" s="320">
        <v>0.92100000000000004</v>
      </c>
      <c r="AD219" s="320">
        <f t="shared" si="91"/>
        <v>0.64600000000000002</v>
      </c>
      <c r="AE219" s="320">
        <f t="shared" si="92"/>
        <v>0.40100000000000002</v>
      </c>
      <c r="AF219" s="320">
        <f t="shared" si="93"/>
        <v>0.32300000000000001</v>
      </c>
      <c r="AG219" s="320">
        <f t="shared" si="94"/>
        <v>0.29599999999999999</v>
      </c>
      <c r="AH219" s="320">
        <f t="shared" si="95"/>
        <v>0.29299999999999998</v>
      </c>
      <c r="AI219" s="320">
        <f t="shared" si="96"/>
        <v>0.316</v>
      </c>
      <c r="AJ219" s="321">
        <f t="shared" si="97"/>
        <v>0.38800000000000001</v>
      </c>
      <c r="AK219" s="290"/>
      <c r="AL219" s="322">
        <v>0.39300000000000002</v>
      </c>
      <c r="AM219" s="320">
        <v>0.35799999999999998</v>
      </c>
      <c r="AN219" s="320">
        <v>0.3</v>
      </c>
      <c r="AO219" s="320">
        <v>0.28100000000000003</v>
      </c>
      <c r="AP219" s="320">
        <v>0.28699999999999998</v>
      </c>
      <c r="AQ219" s="320">
        <v>0.318</v>
      </c>
      <c r="AR219" s="320">
        <v>0.40600000000000003</v>
      </c>
      <c r="AS219" s="320">
        <v>0.68400000000000005</v>
      </c>
      <c r="AT219" s="320">
        <v>0.98399999999999999</v>
      </c>
      <c r="AU219" s="320">
        <f t="shared" si="98"/>
        <v>0.68400000000000005</v>
      </c>
      <c r="AV219" s="320">
        <f t="shared" si="99"/>
        <v>0.40600000000000003</v>
      </c>
      <c r="AW219" s="320">
        <f t="shared" si="100"/>
        <v>0.318</v>
      </c>
      <c r="AX219" s="320">
        <f t="shared" si="101"/>
        <v>0.28699999999999998</v>
      </c>
      <c r="AY219" s="320">
        <f t="shared" si="102"/>
        <v>0.28100000000000003</v>
      </c>
      <c r="AZ219" s="320">
        <f t="shared" si="103"/>
        <v>0.3</v>
      </c>
      <c r="BA219" s="321">
        <f t="shared" si="104"/>
        <v>0.35799999999999998</v>
      </c>
      <c r="BB219" s="290"/>
      <c r="BC219" s="322">
        <v>0.502</v>
      </c>
      <c r="BD219" s="320">
        <v>0.40500000000000003</v>
      </c>
      <c r="BE219" s="320">
        <v>0.312</v>
      </c>
      <c r="BF219" s="320">
        <v>0.27800000000000002</v>
      </c>
      <c r="BG219" s="320">
        <v>0.27200000000000002</v>
      </c>
      <c r="BH219" s="320">
        <v>0.28599999999999998</v>
      </c>
      <c r="BI219" s="320">
        <v>0.33800000000000002</v>
      </c>
      <c r="BJ219" s="320">
        <v>0.47799999999999998</v>
      </c>
      <c r="BK219" s="320">
        <v>0.64400000000000002</v>
      </c>
      <c r="BL219" s="320">
        <f t="shared" si="105"/>
        <v>0.47799999999999998</v>
      </c>
      <c r="BM219" s="320">
        <f t="shared" si="106"/>
        <v>0.33800000000000002</v>
      </c>
      <c r="BN219" s="320">
        <f t="shared" si="107"/>
        <v>0.28599999999999998</v>
      </c>
      <c r="BO219" s="320">
        <f t="shared" si="108"/>
        <v>0.27200000000000002</v>
      </c>
      <c r="BP219" s="320">
        <f t="shared" si="109"/>
        <v>0.27800000000000002</v>
      </c>
      <c r="BQ219" s="320">
        <f t="shared" si="110"/>
        <v>0.312</v>
      </c>
      <c r="BR219" s="321">
        <f t="shared" si="111"/>
        <v>0.40500000000000003</v>
      </c>
      <c r="BS219" s="290"/>
    </row>
    <row r="220" spans="1:71" x14ac:dyDescent="0.25">
      <c r="A220" s="290"/>
      <c r="B220" s="686"/>
      <c r="C220" s="425">
        <v>1.55</v>
      </c>
      <c r="D220" s="322">
        <v>0.52500000000000002</v>
      </c>
      <c r="E220" s="320">
        <v>0.42199999999999999</v>
      </c>
      <c r="F220" s="320">
        <v>0.32900000000000001</v>
      </c>
      <c r="G220" s="320">
        <v>0.29699999999999999</v>
      </c>
      <c r="H220" s="320">
        <v>0.29299999999999998</v>
      </c>
      <c r="I220" s="320">
        <v>0.312</v>
      </c>
      <c r="J220" s="320">
        <v>0.374</v>
      </c>
      <c r="K220" s="320">
        <v>0.55100000000000005</v>
      </c>
      <c r="L220" s="320">
        <v>0.79700000000000004</v>
      </c>
      <c r="M220" s="320">
        <f t="shared" si="112"/>
        <v>0.55100000000000005</v>
      </c>
      <c r="N220" s="320">
        <f t="shared" si="113"/>
        <v>0.374</v>
      </c>
      <c r="O220" s="320">
        <f t="shared" si="114"/>
        <v>0.312</v>
      </c>
      <c r="P220" s="320">
        <f t="shared" si="115"/>
        <v>0.29299999999999998</v>
      </c>
      <c r="Q220" s="320">
        <f t="shared" si="116"/>
        <v>0.29699999999999999</v>
      </c>
      <c r="R220" s="320">
        <f t="shared" si="117"/>
        <v>0.32900000000000001</v>
      </c>
      <c r="S220" s="321">
        <f t="shared" si="118"/>
        <v>0.42199999999999999</v>
      </c>
      <c r="T220" s="290"/>
      <c r="U220" s="322">
        <v>0.44</v>
      </c>
      <c r="V220" s="320">
        <v>0.38800000000000001</v>
      </c>
      <c r="W220" s="320">
        <v>0.316</v>
      </c>
      <c r="X220" s="320">
        <v>0.29299999999999998</v>
      </c>
      <c r="Y220" s="320">
        <v>0.29599999999999999</v>
      </c>
      <c r="Z220" s="320">
        <v>0.32300000000000001</v>
      </c>
      <c r="AA220" s="320">
        <v>0.40100000000000002</v>
      </c>
      <c r="AB220" s="320">
        <v>0.64600000000000002</v>
      </c>
      <c r="AC220" s="320">
        <v>0.92100000000000004</v>
      </c>
      <c r="AD220" s="320">
        <f t="shared" si="91"/>
        <v>0.64600000000000002</v>
      </c>
      <c r="AE220" s="320">
        <f t="shared" si="92"/>
        <v>0.40100000000000002</v>
      </c>
      <c r="AF220" s="320">
        <f t="shared" si="93"/>
        <v>0.32300000000000001</v>
      </c>
      <c r="AG220" s="320">
        <f t="shared" si="94"/>
        <v>0.29599999999999999</v>
      </c>
      <c r="AH220" s="320">
        <f t="shared" si="95"/>
        <v>0.29299999999999998</v>
      </c>
      <c r="AI220" s="320">
        <f t="shared" si="96"/>
        <v>0.316</v>
      </c>
      <c r="AJ220" s="321">
        <f t="shared" si="97"/>
        <v>0.38800000000000001</v>
      </c>
      <c r="AK220" s="290"/>
      <c r="AL220" s="322">
        <v>0.39300000000000002</v>
      </c>
      <c r="AM220" s="320">
        <v>0.35799999999999998</v>
      </c>
      <c r="AN220" s="320">
        <v>0.3</v>
      </c>
      <c r="AO220" s="320">
        <v>0.28100000000000003</v>
      </c>
      <c r="AP220" s="320">
        <v>0.28699999999999998</v>
      </c>
      <c r="AQ220" s="320">
        <v>0.318</v>
      </c>
      <c r="AR220" s="320">
        <v>0.40600000000000003</v>
      </c>
      <c r="AS220" s="320">
        <v>0.68400000000000005</v>
      </c>
      <c r="AT220" s="320">
        <v>0.98399999999999999</v>
      </c>
      <c r="AU220" s="320">
        <f t="shared" si="98"/>
        <v>0.68400000000000005</v>
      </c>
      <c r="AV220" s="320">
        <f t="shared" si="99"/>
        <v>0.40600000000000003</v>
      </c>
      <c r="AW220" s="320">
        <f t="shared" si="100"/>
        <v>0.318</v>
      </c>
      <c r="AX220" s="320">
        <f t="shared" si="101"/>
        <v>0.28699999999999998</v>
      </c>
      <c r="AY220" s="320">
        <f t="shared" si="102"/>
        <v>0.28100000000000003</v>
      </c>
      <c r="AZ220" s="320">
        <f t="shared" si="103"/>
        <v>0.3</v>
      </c>
      <c r="BA220" s="321">
        <f t="shared" si="104"/>
        <v>0.35799999999999998</v>
      </c>
      <c r="BB220" s="290"/>
      <c r="BC220" s="322">
        <v>0.502</v>
      </c>
      <c r="BD220" s="320">
        <v>0.40500000000000003</v>
      </c>
      <c r="BE220" s="320">
        <v>0.312</v>
      </c>
      <c r="BF220" s="320">
        <v>0.27800000000000002</v>
      </c>
      <c r="BG220" s="320">
        <v>0.27200000000000002</v>
      </c>
      <c r="BH220" s="320">
        <v>0.28599999999999998</v>
      </c>
      <c r="BI220" s="320">
        <v>0.33800000000000002</v>
      </c>
      <c r="BJ220" s="320">
        <v>0.47799999999999998</v>
      </c>
      <c r="BK220" s="320">
        <v>0.64400000000000002</v>
      </c>
      <c r="BL220" s="320">
        <f t="shared" si="105"/>
        <v>0.47799999999999998</v>
      </c>
      <c r="BM220" s="320">
        <f t="shared" si="106"/>
        <v>0.33800000000000002</v>
      </c>
      <c r="BN220" s="320">
        <f t="shared" si="107"/>
        <v>0.28599999999999998</v>
      </c>
      <c r="BO220" s="320">
        <f t="shared" si="108"/>
        <v>0.27200000000000002</v>
      </c>
      <c r="BP220" s="320">
        <f t="shared" si="109"/>
        <v>0.27800000000000002</v>
      </c>
      <c r="BQ220" s="320">
        <f t="shared" si="110"/>
        <v>0.312</v>
      </c>
      <c r="BR220" s="321">
        <f t="shared" si="111"/>
        <v>0.40500000000000003</v>
      </c>
      <c r="BS220" s="290"/>
    </row>
    <row r="221" spans="1:71" x14ac:dyDescent="0.25">
      <c r="A221" s="290"/>
      <c r="B221" s="686"/>
      <c r="C221" s="425">
        <v>1.6</v>
      </c>
      <c r="D221" s="322">
        <v>0.52500000000000002</v>
      </c>
      <c r="E221" s="320">
        <v>0.42199999999999999</v>
      </c>
      <c r="F221" s="320">
        <v>0.32900000000000001</v>
      </c>
      <c r="G221" s="320">
        <v>0.29699999999999999</v>
      </c>
      <c r="H221" s="320">
        <v>0.29299999999999998</v>
      </c>
      <c r="I221" s="320">
        <v>0.312</v>
      </c>
      <c r="J221" s="320">
        <v>0.374</v>
      </c>
      <c r="K221" s="320">
        <v>0.55100000000000005</v>
      </c>
      <c r="L221" s="320">
        <v>0.79700000000000004</v>
      </c>
      <c r="M221" s="320">
        <f t="shared" si="112"/>
        <v>0.55100000000000005</v>
      </c>
      <c r="N221" s="320">
        <f t="shared" si="113"/>
        <v>0.374</v>
      </c>
      <c r="O221" s="320">
        <f t="shared" si="114"/>
        <v>0.312</v>
      </c>
      <c r="P221" s="320">
        <f t="shared" si="115"/>
        <v>0.29299999999999998</v>
      </c>
      <c r="Q221" s="320">
        <f t="shared" si="116"/>
        <v>0.29699999999999999</v>
      </c>
      <c r="R221" s="320">
        <f t="shared" si="117"/>
        <v>0.32900000000000001</v>
      </c>
      <c r="S221" s="321">
        <f t="shared" si="118"/>
        <v>0.42199999999999999</v>
      </c>
      <c r="T221" s="290"/>
      <c r="U221" s="322">
        <v>0.44</v>
      </c>
      <c r="V221" s="320">
        <v>0.38800000000000001</v>
      </c>
      <c r="W221" s="320">
        <v>0.316</v>
      </c>
      <c r="X221" s="320">
        <v>0.29299999999999998</v>
      </c>
      <c r="Y221" s="320">
        <v>0.29599999999999999</v>
      </c>
      <c r="Z221" s="320">
        <v>0.32300000000000001</v>
      </c>
      <c r="AA221" s="320">
        <v>0.40100000000000002</v>
      </c>
      <c r="AB221" s="320">
        <v>0.64600000000000002</v>
      </c>
      <c r="AC221" s="320">
        <v>0.92100000000000004</v>
      </c>
      <c r="AD221" s="320">
        <f t="shared" si="91"/>
        <v>0.64600000000000002</v>
      </c>
      <c r="AE221" s="320">
        <f t="shared" si="92"/>
        <v>0.40100000000000002</v>
      </c>
      <c r="AF221" s="320">
        <f t="shared" si="93"/>
        <v>0.32300000000000001</v>
      </c>
      <c r="AG221" s="320">
        <f t="shared" si="94"/>
        <v>0.29599999999999999</v>
      </c>
      <c r="AH221" s="320">
        <f t="shared" si="95"/>
        <v>0.29299999999999998</v>
      </c>
      <c r="AI221" s="320">
        <f t="shared" si="96"/>
        <v>0.316</v>
      </c>
      <c r="AJ221" s="321">
        <f t="shared" si="97"/>
        <v>0.38800000000000001</v>
      </c>
      <c r="AK221" s="290"/>
      <c r="AL221" s="322">
        <v>0.39300000000000002</v>
      </c>
      <c r="AM221" s="320">
        <v>0.35799999999999998</v>
      </c>
      <c r="AN221" s="320">
        <v>0.3</v>
      </c>
      <c r="AO221" s="320">
        <v>0.28100000000000003</v>
      </c>
      <c r="AP221" s="320">
        <v>0.28699999999999998</v>
      </c>
      <c r="AQ221" s="320">
        <v>0.318</v>
      </c>
      <c r="AR221" s="320">
        <v>0.40600000000000003</v>
      </c>
      <c r="AS221" s="320">
        <v>0.68400000000000005</v>
      </c>
      <c r="AT221" s="320">
        <v>0.98399999999999999</v>
      </c>
      <c r="AU221" s="320">
        <f t="shared" si="98"/>
        <v>0.68400000000000005</v>
      </c>
      <c r="AV221" s="320">
        <f t="shared" si="99"/>
        <v>0.40600000000000003</v>
      </c>
      <c r="AW221" s="320">
        <f t="shared" si="100"/>
        <v>0.318</v>
      </c>
      <c r="AX221" s="320">
        <f t="shared" si="101"/>
        <v>0.28699999999999998</v>
      </c>
      <c r="AY221" s="320">
        <f t="shared" si="102"/>
        <v>0.28100000000000003</v>
      </c>
      <c r="AZ221" s="320">
        <f t="shared" si="103"/>
        <v>0.3</v>
      </c>
      <c r="BA221" s="321">
        <f t="shared" si="104"/>
        <v>0.35799999999999998</v>
      </c>
      <c r="BB221" s="290"/>
      <c r="BC221" s="322">
        <v>0.502</v>
      </c>
      <c r="BD221" s="320">
        <v>0.40500000000000003</v>
      </c>
      <c r="BE221" s="320">
        <v>0.312</v>
      </c>
      <c r="BF221" s="320">
        <v>0.27800000000000002</v>
      </c>
      <c r="BG221" s="320">
        <v>0.27200000000000002</v>
      </c>
      <c r="BH221" s="320">
        <v>0.28599999999999998</v>
      </c>
      <c r="BI221" s="320">
        <v>0.33800000000000002</v>
      </c>
      <c r="BJ221" s="320">
        <v>0.47799999999999998</v>
      </c>
      <c r="BK221" s="320">
        <v>0.64400000000000002</v>
      </c>
      <c r="BL221" s="320">
        <f t="shared" si="105"/>
        <v>0.47799999999999998</v>
      </c>
      <c r="BM221" s="320">
        <f t="shared" si="106"/>
        <v>0.33800000000000002</v>
      </c>
      <c r="BN221" s="320">
        <f t="shared" si="107"/>
        <v>0.28599999999999998</v>
      </c>
      <c r="BO221" s="320">
        <f t="shared" si="108"/>
        <v>0.27200000000000002</v>
      </c>
      <c r="BP221" s="320">
        <f t="shared" si="109"/>
        <v>0.27800000000000002</v>
      </c>
      <c r="BQ221" s="320">
        <f t="shared" si="110"/>
        <v>0.312</v>
      </c>
      <c r="BR221" s="321">
        <f t="shared" si="111"/>
        <v>0.40500000000000003</v>
      </c>
      <c r="BS221" s="290"/>
    </row>
    <row r="222" spans="1:71" x14ac:dyDescent="0.25">
      <c r="A222" s="290"/>
      <c r="B222" s="686"/>
      <c r="C222" s="425">
        <v>1.65</v>
      </c>
      <c r="D222" s="322">
        <v>0.52500000000000002</v>
      </c>
      <c r="E222" s="320">
        <v>0.42199999999999999</v>
      </c>
      <c r="F222" s="320">
        <v>0.32900000000000001</v>
      </c>
      <c r="G222" s="320">
        <v>0.29699999999999999</v>
      </c>
      <c r="H222" s="320">
        <v>0.29299999999999998</v>
      </c>
      <c r="I222" s="320">
        <v>0.312</v>
      </c>
      <c r="J222" s="320">
        <v>0.374</v>
      </c>
      <c r="K222" s="320">
        <v>0.55100000000000005</v>
      </c>
      <c r="L222" s="320">
        <v>0.79700000000000004</v>
      </c>
      <c r="M222" s="320">
        <f t="shared" si="112"/>
        <v>0.55100000000000005</v>
      </c>
      <c r="N222" s="320">
        <f t="shared" si="113"/>
        <v>0.374</v>
      </c>
      <c r="O222" s="320">
        <f t="shared" si="114"/>
        <v>0.312</v>
      </c>
      <c r="P222" s="320">
        <f t="shared" si="115"/>
        <v>0.29299999999999998</v>
      </c>
      <c r="Q222" s="320">
        <f t="shared" si="116"/>
        <v>0.29699999999999999</v>
      </c>
      <c r="R222" s="320">
        <f t="shared" si="117"/>
        <v>0.32900000000000001</v>
      </c>
      <c r="S222" s="321">
        <f t="shared" si="118"/>
        <v>0.42199999999999999</v>
      </c>
      <c r="T222" s="290"/>
      <c r="U222" s="322">
        <v>0.44</v>
      </c>
      <c r="V222" s="320">
        <v>0.38800000000000001</v>
      </c>
      <c r="W222" s="320">
        <v>0.316</v>
      </c>
      <c r="X222" s="320">
        <v>0.29299999999999998</v>
      </c>
      <c r="Y222" s="320">
        <v>0.29599999999999999</v>
      </c>
      <c r="Z222" s="320">
        <v>0.32300000000000001</v>
      </c>
      <c r="AA222" s="320">
        <v>0.40100000000000002</v>
      </c>
      <c r="AB222" s="320">
        <v>0.64600000000000002</v>
      </c>
      <c r="AC222" s="320">
        <v>0.92100000000000004</v>
      </c>
      <c r="AD222" s="320">
        <f t="shared" si="91"/>
        <v>0.64600000000000002</v>
      </c>
      <c r="AE222" s="320">
        <f t="shared" si="92"/>
        <v>0.40100000000000002</v>
      </c>
      <c r="AF222" s="320">
        <f t="shared" si="93"/>
        <v>0.32300000000000001</v>
      </c>
      <c r="AG222" s="320">
        <f t="shared" si="94"/>
        <v>0.29599999999999999</v>
      </c>
      <c r="AH222" s="320">
        <f t="shared" si="95"/>
        <v>0.29299999999999998</v>
      </c>
      <c r="AI222" s="320">
        <f t="shared" si="96"/>
        <v>0.316</v>
      </c>
      <c r="AJ222" s="321">
        <f t="shared" si="97"/>
        <v>0.38800000000000001</v>
      </c>
      <c r="AK222" s="290"/>
      <c r="AL222" s="322">
        <v>0.39300000000000002</v>
      </c>
      <c r="AM222" s="320">
        <v>0.35799999999999998</v>
      </c>
      <c r="AN222" s="320">
        <v>0.3</v>
      </c>
      <c r="AO222" s="320">
        <v>0.28100000000000003</v>
      </c>
      <c r="AP222" s="320">
        <v>0.28699999999999998</v>
      </c>
      <c r="AQ222" s="320">
        <v>0.318</v>
      </c>
      <c r="AR222" s="320">
        <v>0.40600000000000003</v>
      </c>
      <c r="AS222" s="320">
        <v>0.68400000000000005</v>
      </c>
      <c r="AT222" s="320">
        <v>0.98399999999999999</v>
      </c>
      <c r="AU222" s="320">
        <f t="shared" si="98"/>
        <v>0.68400000000000005</v>
      </c>
      <c r="AV222" s="320">
        <f t="shared" si="99"/>
        <v>0.40600000000000003</v>
      </c>
      <c r="AW222" s="320">
        <f t="shared" si="100"/>
        <v>0.318</v>
      </c>
      <c r="AX222" s="320">
        <f t="shared" si="101"/>
        <v>0.28699999999999998</v>
      </c>
      <c r="AY222" s="320">
        <f t="shared" si="102"/>
        <v>0.28100000000000003</v>
      </c>
      <c r="AZ222" s="320">
        <f t="shared" si="103"/>
        <v>0.3</v>
      </c>
      <c r="BA222" s="321">
        <f t="shared" si="104"/>
        <v>0.35799999999999998</v>
      </c>
      <c r="BB222" s="290"/>
      <c r="BC222" s="322">
        <v>0.502</v>
      </c>
      <c r="BD222" s="320">
        <v>0.40500000000000003</v>
      </c>
      <c r="BE222" s="320">
        <v>0.312</v>
      </c>
      <c r="BF222" s="320">
        <v>0.27800000000000002</v>
      </c>
      <c r="BG222" s="320">
        <v>0.27200000000000002</v>
      </c>
      <c r="BH222" s="320">
        <v>0.28599999999999998</v>
      </c>
      <c r="BI222" s="320">
        <v>0.33800000000000002</v>
      </c>
      <c r="BJ222" s="320">
        <v>0.47799999999999998</v>
      </c>
      <c r="BK222" s="320">
        <v>0.64400000000000002</v>
      </c>
      <c r="BL222" s="320">
        <f t="shared" si="105"/>
        <v>0.47799999999999998</v>
      </c>
      <c r="BM222" s="320">
        <f t="shared" si="106"/>
        <v>0.33800000000000002</v>
      </c>
      <c r="BN222" s="320">
        <f t="shared" si="107"/>
        <v>0.28599999999999998</v>
      </c>
      <c r="BO222" s="320">
        <f t="shared" si="108"/>
        <v>0.27200000000000002</v>
      </c>
      <c r="BP222" s="320">
        <f t="shared" si="109"/>
        <v>0.27800000000000002</v>
      </c>
      <c r="BQ222" s="320">
        <f t="shared" si="110"/>
        <v>0.312</v>
      </c>
      <c r="BR222" s="321">
        <f t="shared" si="111"/>
        <v>0.40500000000000003</v>
      </c>
      <c r="BS222" s="290"/>
    </row>
    <row r="223" spans="1:71" x14ac:dyDescent="0.25">
      <c r="A223" s="290"/>
      <c r="B223" s="686"/>
      <c r="C223" s="425">
        <v>1.7</v>
      </c>
      <c r="D223" s="322">
        <v>0.52500000000000002</v>
      </c>
      <c r="E223" s="320">
        <v>0.42199999999999999</v>
      </c>
      <c r="F223" s="320">
        <v>0.32900000000000001</v>
      </c>
      <c r="G223" s="320">
        <v>0.29699999999999999</v>
      </c>
      <c r="H223" s="320">
        <v>0.29299999999999998</v>
      </c>
      <c r="I223" s="320">
        <v>0.312</v>
      </c>
      <c r="J223" s="320">
        <v>0.374</v>
      </c>
      <c r="K223" s="320">
        <v>0.55100000000000005</v>
      </c>
      <c r="L223" s="320">
        <v>0.79700000000000004</v>
      </c>
      <c r="M223" s="320">
        <f t="shared" si="112"/>
        <v>0.55100000000000005</v>
      </c>
      <c r="N223" s="320">
        <f t="shared" si="113"/>
        <v>0.374</v>
      </c>
      <c r="O223" s="320">
        <f t="shared" si="114"/>
        <v>0.312</v>
      </c>
      <c r="P223" s="320">
        <f t="shared" si="115"/>
        <v>0.29299999999999998</v>
      </c>
      <c r="Q223" s="320">
        <f t="shared" si="116"/>
        <v>0.29699999999999999</v>
      </c>
      <c r="R223" s="320">
        <f t="shared" si="117"/>
        <v>0.32900000000000001</v>
      </c>
      <c r="S223" s="321">
        <f t="shared" si="118"/>
        <v>0.42199999999999999</v>
      </c>
      <c r="T223" s="290"/>
      <c r="U223" s="322">
        <v>0.44</v>
      </c>
      <c r="V223" s="320">
        <v>0.38800000000000001</v>
      </c>
      <c r="W223" s="320">
        <v>0.316</v>
      </c>
      <c r="X223" s="320">
        <v>0.29299999999999998</v>
      </c>
      <c r="Y223" s="320">
        <v>0.29599999999999999</v>
      </c>
      <c r="Z223" s="320">
        <v>0.32300000000000001</v>
      </c>
      <c r="AA223" s="320">
        <v>0.40100000000000002</v>
      </c>
      <c r="AB223" s="320">
        <v>0.64600000000000002</v>
      </c>
      <c r="AC223" s="320">
        <v>0.92100000000000004</v>
      </c>
      <c r="AD223" s="320">
        <f t="shared" si="91"/>
        <v>0.64600000000000002</v>
      </c>
      <c r="AE223" s="320">
        <f t="shared" si="92"/>
        <v>0.40100000000000002</v>
      </c>
      <c r="AF223" s="320">
        <f t="shared" si="93"/>
        <v>0.32300000000000001</v>
      </c>
      <c r="AG223" s="320">
        <f t="shared" si="94"/>
        <v>0.29599999999999999</v>
      </c>
      <c r="AH223" s="320">
        <f t="shared" si="95"/>
        <v>0.29299999999999998</v>
      </c>
      <c r="AI223" s="320">
        <f t="shared" si="96"/>
        <v>0.316</v>
      </c>
      <c r="AJ223" s="321">
        <f t="shared" si="97"/>
        <v>0.38800000000000001</v>
      </c>
      <c r="AK223" s="290"/>
      <c r="AL223" s="322">
        <v>0.39300000000000002</v>
      </c>
      <c r="AM223" s="320">
        <v>0.35799999999999998</v>
      </c>
      <c r="AN223" s="320">
        <v>0.3</v>
      </c>
      <c r="AO223" s="320">
        <v>0.28100000000000003</v>
      </c>
      <c r="AP223" s="320">
        <v>0.28699999999999998</v>
      </c>
      <c r="AQ223" s="320">
        <v>0.318</v>
      </c>
      <c r="AR223" s="320">
        <v>0.40600000000000003</v>
      </c>
      <c r="AS223" s="320">
        <v>0.68400000000000005</v>
      </c>
      <c r="AT223" s="320">
        <v>0.98399999999999999</v>
      </c>
      <c r="AU223" s="320">
        <f t="shared" si="98"/>
        <v>0.68400000000000005</v>
      </c>
      <c r="AV223" s="320">
        <f t="shared" si="99"/>
        <v>0.40600000000000003</v>
      </c>
      <c r="AW223" s="320">
        <f t="shared" si="100"/>
        <v>0.318</v>
      </c>
      <c r="AX223" s="320">
        <f t="shared" si="101"/>
        <v>0.28699999999999998</v>
      </c>
      <c r="AY223" s="320">
        <f t="shared" si="102"/>
        <v>0.28100000000000003</v>
      </c>
      <c r="AZ223" s="320">
        <f t="shared" si="103"/>
        <v>0.3</v>
      </c>
      <c r="BA223" s="321">
        <f t="shared" si="104"/>
        <v>0.35799999999999998</v>
      </c>
      <c r="BB223" s="290"/>
      <c r="BC223" s="322">
        <v>0.502</v>
      </c>
      <c r="BD223" s="320">
        <v>0.40500000000000003</v>
      </c>
      <c r="BE223" s="320">
        <v>0.312</v>
      </c>
      <c r="BF223" s="320">
        <v>0.27800000000000002</v>
      </c>
      <c r="BG223" s="320">
        <v>0.27200000000000002</v>
      </c>
      <c r="BH223" s="320">
        <v>0.28599999999999998</v>
      </c>
      <c r="BI223" s="320">
        <v>0.33800000000000002</v>
      </c>
      <c r="BJ223" s="320">
        <v>0.47799999999999998</v>
      </c>
      <c r="BK223" s="320">
        <v>0.64400000000000002</v>
      </c>
      <c r="BL223" s="320">
        <f t="shared" si="105"/>
        <v>0.47799999999999998</v>
      </c>
      <c r="BM223" s="320">
        <f t="shared" si="106"/>
        <v>0.33800000000000002</v>
      </c>
      <c r="BN223" s="320">
        <f t="shared" si="107"/>
        <v>0.28599999999999998</v>
      </c>
      <c r="BO223" s="320">
        <f t="shared" si="108"/>
        <v>0.27200000000000002</v>
      </c>
      <c r="BP223" s="320">
        <f t="shared" si="109"/>
        <v>0.27800000000000002</v>
      </c>
      <c r="BQ223" s="320">
        <f t="shared" si="110"/>
        <v>0.312</v>
      </c>
      <c r="BR223" s="321">
        <f t="shared" si="111"/>
        <v>0.40500000000000003</v>
      </c>
      <c r="BS223" s="290"/>
    </row>
    <row r="224" spans="1:71" x14ac:dyDescent="0.25">
      <c r="A224" s="290"/>
      <c r="B224" s="686"/>
      <c r="C224" s="425">
        <v>1.75</v>
      </c>
      <c r="D224" s="322">
        <v>0.52500000000000002</v>
      </c>
      <c r="E224" s="320">
        <v>0.42199999999999999</v>
      </c>
      <c r="F224" s="320">
        <v>0.32900000000000001</v>
      </c>
      <c r="G224" s="320">
        <v>0.29699999999999999</v>
      </c>
      <c r="H224" s="320">
        <v>0.29299999999999998</v>
      </c>
      <c r="I224" s="320">
        <v>0.312</v>
      </c>
      <c r="J224" s="320">
        <v>0.374</v>
      </c>
      <c r="K224" s="320">
        <v>0.55100000000000005</v>
      </c>
      <c r="L224" s="320">
        <v>0.79700000000000004</v>
      </c>
      <c r="M224" s="320">
        <f t="shared" si="112"/>
        <v>0.55100000000000005</v>
      </c>
      <c r="N224" s="320">
        <f t="shared" si="113"/>
        <v>0.374</v>
      </c>
      <c r="O224" s="320">
        <f t="shared" si="114"/>
        <v>0.312</v>
      </c>
      <c r="P224" s="320">
        <f t="shared" si="115"/>
        <v>0.29299999999999998</v>
      </c>
      <c r="Q224" s="320">
        <f t="shared" si="116"/>
        <v>0.29699999999999999</v>
      </c>
      <c r="R224" s="320">
        <f t="shared" si="117"/>
        <v>0.32900000000000001</v>
      </c>
      <c r="S224" s="321">
        <f t="shared" si="118"/>
        <v>0.42199999999999999</v>
      </c>
      <c r="T224" s="290"/>
      <c r="U224" s="322">
        <v>0.44</v>
      </c>
      <c r="V224" s="320">
        <v>0.38800000000000001</v>
      </c>
      <c r="W224" s="320">
        <v>0.316</v>
      </c>
      <c r="X224" s="320">
        <v>0.29299999999999998</v>
      </c>
      <c r="Y224" s="320">
        <v>0.29599999999999999</v>
      </c>
      <c r="Z224" s="320">
        <v>0.32300000000000001</v>
      </c>
      <c r="AA224" s="320">
        <v>0.40100000000000002</v>
      </c>
      <c r="AB224" s="320">
        <v>0.64600000000000002</v>
      </c>
      <c r="AC224" s="320">
        <v>0.92100000000000004</v>
      </c>
      <c r="AD224" s="320">
        <f t="shared" si="91"/>
        <v>0.64600000000000002</v>
      </c>
      <c r="AE224" s="320">
        <f t="shared" si="92"/>
        <v>0.40100000000000002</v>
      </c>
      <c r="AF224" s="320">
        <f t="shared" si="93"/>
        <v>0.32300000000000001</v>
      </c>
      <c r="AG224" s="320">
        <f t="shared" si="94"/>
        <v>0.29599999999999999</v>
      </c>
      <c r="AH224" s="320">
        <f t="shared" si="95"/>
        <v>0.29299999999999998</v>
      </c>
      <c r="AI224" s="320">
        <f t="shared" si="96"/>
        <v>0.316</v>
      </c>
      <c r="AJ224" s="321">
        <f t="shared" si="97"/>
        <v>0.38800000000000001</v>
      </c>
      <c r="AK224" s="290"/>
      <c r="AL224" s="322">
        <v>0.39300000000000002</v>
      </c>
      <c r="AM224" s="320">
        <v>0.35799999999999998</v>
      </c>
      <c r="AN224" s="320">
        <v>0.3</v>
      </c>
      <c r="AO224" s="320">
        <v>0.28100000000000003</v>
      </c>
      <c r="AP224" s="320">
        <v>0.28699999999999998</v>
      </c>
      <c r="AQ224" s="320">
        <v>0.318</v>
      </c>
      <c r="AR224" s="320">
        <v>0.40600000000000003</v>
      </c>
      <c r="AS224" s="320">
        <v>0.68400000000000005</v>
      </c>
      <c r="AT224" s="320">
        <v>0.98399999999999999</v>
      </c>
      <c r="AU224" s="320">
        <f t="shared" si="98"/>
        <v>0.68400000000000005</v>
      </c>
      <c r="AV224" s="320">
        <f t="shared" si="99"/>
        <v>0.40600000000000003</v>
      </c>
      <c r="AW224" s="320">
        <f t="shared" si="100"/>
        <v>0.318</v>
      </c>
      <c r="AX224" s="320">
        <f t="shared" si="101"/>
        <v>0.28699999999999998</v>
      </c>
      <c r="AY224" s="320">
        <f t="shared" si="102"/>
        <v>0.28100000000000003</v>
      </c>
      <c r="AZ224" s="320">
        <f t="shared" si="103"/>
        <v>0.3</v>
      </c>
      <c r="BA224" s="321">
        <f t="shared" si="104"/>
        <v>0.35799999999999998</v>
      </c>
      <c r="BB224" s="290"/>
      <c r="BC224" s="322">
        <v>0.502</v>
      </c>
      <c r="BD224" s="320">
        <v>0.40500000000000003</v>
      </c>
      <c r="BE224" s="320">
        <v>0.312</v>
      </c>
      <c r="BF224" s="320">
        <v>0.27800000000000002</v>
      </c>
      <c r="BG224" s="320">
        <v>0.27200000000000002</v>
      </c>
      <c r="BH224" s="320">
        <v>0.28599999999999998</v>
      </c>
      <c r="BI224" s="320">
        <v>0.33800000000000002</v>
      </c>
      <c r="BJ224" s="320">
        <v>0.47799999999999998</v>
      </c>
      <c r="BK224" s="320">
        <v>0.64400000000000002</v>
      </c>
      <c r="BL224" s="320">
        <f t="shared" si="105"/>
        <v>0.47799999999999998</v>
      </c>
      <c r="BM224" s="320">
        <f t="shared" si="106"/>
        <v>0.33800000000000002</v>
      </c>
      <c r="BN224" s="320">
        <f t="shared" si="107"/>
        <v>0.28599999999999998</v>
      </c>
      <c r="BO224" s="320">
        <f t="shared" si="108"/>
        <v>0.27200000000000002</v>
      </c>
      <c r="BP224" s="320">
        <f t="shared" si="109"/>
        <v>0.27800000000000002</v>
      </c>
      <c r="BQ224" s="320">
        <f t="shared" si="110"/>
        <v>0.312</v>
      </c>
      <c r="BR224" s="321">
        <f t="shared" si="111"/>
        <v>0.40500000000000003</v>
      </c>
      <c r="BS224" s="290"/>
    </row>
    <row r="225" spans="1:71" x14ac:dyDescent="0.25">
      <c r="A225" s="290"/>
      <c r="B225" s="686"/>
      <c r="C225" s="425">
        <v>1.8</v>
      </c>
      <c r="D225" s="322">
        <v>0.52500000000000002</v>
      </c>
      <c r="E225" s="320">
        <v>0.42199999999999999</v>
      </c>
      <c r="F225" s="320">
        <v>0.32900000000000001</v>
      </c>
      <c r="G225" s="320">
        <v>0.29699999999999999</v>
      </c>
      <c r="H225" s="320">
        <v>0.29299999999999998</v>
      </c>
      <c r="I225" s="320">
        <v>0.312</v>
      </c>
      <c r="J225" s="320">
        <v>0.374</v>
      </c>
      <c r="K225" s="320">
        <v>0.55100000000000005</v>
      </c>
      <c r="L225" s="320">
        <v>0.79700000000000004</v>
      </c>
      <c r="M225" s="320">
        <f t="shared" si="112"/>
        <v>0.55100000000000005</v>
      </c>
      <c r="N225" s="320">
        <f t="shared" si="113"/>
        <v>0.374</v>
      </c>
      <c r="O225" s="320">
        <f t="shared" si="114"/>
        <v>0.312</v>
      </c>
      <c r="P225" s="320">
        <f t="shared" si="115"/>
        <v>0.29299999999999998</v>
      </c>
      <c r="Q225" s="320">
        <f t="shared" si="116"/>
        <v>0.29699999999999999</v>
      </c>
      <c r="R225" s="320">
        <f t="shared" si="117"/>
        <v>0.32900000000000001</v>
      </c>
      <c r="S225" s="321">
        <f t="shared" si="118"/>
        <v>0.42199999999999999</v>
      </c>
      <c r="T225" s="290"/>
      <c r="U225" s="322">
        <v>0.44</v>
      </c>
      <c r="V225" s="320">
        <v>0.38800000000000001</v>
      </c>
      <c r="W225" s="320">
        <v>0.316</v>
      </c>
      <c r="X225" s="320">
        <v>0.29299999999999998</v>
      </c>
      <c r="Y225" s="320">
        <v>0.29599999999999999</v>
      </c>
      <c r="Z225" s="320">
        <v>0.32300000000000001</v>
      </c>
      <c r="AA225" s="320">
        <v>0.40100000000000002</v>
      </c>
      <c r="AB225" s="320">
        <v>0.64600000000000002</v>
      </c>
      <c r="AC225" s="320">
        <v>0.92100000000000004</v>
      </c>
      <c r="AD225" s="320">
        <f t="shared" si="91"/>
        <v>0.64600000000000002</v>
      </c>
      <c r="AE225" s="320">
        <f t="shared" si="92"/>
        <v>0.40100000000000002</v>
      </c>
      <c r="AF225" s="320">
        <f t="shared" si="93"/>
        <v>0.32300000000000001</v>
      </c>
      <c r="AG225" s="320">
        <f t="shared" si="94"/>
        <v>0.29599999999999999</v>
      </c>
      <c r="AH225" s="320">
        <f t="shared" si="95"/>
        <v>0.29299999999999998</v>
      </c>
      <c r="AI225" s="320">
        <f t="shared" si="96"/>
        <v>0.316</v>
      </c>
      <c r="AJ225" s="321">
        <f t="shared" si="97"/>
        <v>0.38800000000000001</v>
      </c>
      <c r="AK225" s="290"/>
      <c r="AL225" s="322">
        <v>0.39300000000000002</v>
      </c>
      <c r="AM225" s="320">
        <v>0.35799999999999998</v>
      </c>
      <c r="AN225" s="320">
        <v>0.3</v>
      </c>
      <c r="AO225" s="320">
        <v>0.28100000000000003</v>
      </c>
      <c r="AP225" s="320">
        <v>0.28699999999999998</v>
      </c>
      <c r="AQ225" s="320">
        <v>0.318</v>
      </c>
      <c r="AR225" s="320">
        <v>0.40600000000000003</v>
      </c>
      <c r="AS225" s="320">
        <v>0.68400000000000005</v>
      </c>
      <c r="AT225" s="320">
        <v>0.98399999999999999</v>
      </c>
      <c r="AU225" s="320">
        <f t="shared" si="98"/>
        <v>0.68400000000000005</v>
      </c>
      <c r="AV225" s="320">
        <f t="shared" si="99"/>
        <v>0.40600000000000003</v>
      </c>
      <c r="AW225" s="320">
        <f t="shared" si="100"/>
        <v>0.318</v>
      </c>
      <c r="AX225" s="320">
        <f t="shared" si="101"/>
        <v>0.28699999999999998</v>
      </c>
      <c r="AY225" s="320">
        <f t="shared" si="102"/>
        <v>0.28100000000000003</v>
      </c>
      <c r="AZ225" s="320">
        <f t="shared" si="103"/>
        <v>0.3</v>
      </c>
      <c r="BA225" s="321">
        <f t="shared" si="104"/>
        <v>0.35799999999999998</v>
      </c>
      <c r="BB225" s="290"/>
      <c r="BC225" s="322">
        <v>0.502</v>
      </c>
      <c r="BD225" s="320">
        <v>0.40500000000000003</v>
      </c>
      <c r="BE225" s="320">
        <v>0.312</v>
      </c>
      <c r="BF225" s="320">
        <v>0.27800000000000002</v>
      </c>
      <c r="BG225" s="320">
        <v>0.27200000000000002</v>
      </c>
      <c r="BH225" s="320">
        <v>0.28599999999999998</v>
      </c>
      <c r="BI225" s="320">
        <v>0.33800000000000002</v>
      </c>
      <c r="BJ225" s="320">
        <v>0.47799999999999998</v>
      </c>
      <c r="BK225" s="320">
        <v>0.64400000000000002</v>
      </c>
      <c r="BL225" s="320">
        <f t="shared" si="105"/>
        <v>0.47799999999999998</v>
      </c>
      <c r="BM225" s="320">
        <f t="shared" si="106"/>
        <v>0.33800000000000002</v>
      </c>
      <c r="BN225" s="320">
        <f t="shared" si="107"/>
        <v>0.28599999999999998</v>
      </c>
      <c r="BO225" s="320">
        <f t="shared" si="108"/>
        <v>0.27200000000000002</v>
      </c>
      <c r="BP225" s="320">
        <f t="shared" si="109"/>
        <v>0.27800000000000002</v>
      </c>
      <c r="BQ225" s="320">
        <f t="shared" si="110"/>
        <v>0.312</v>
      </c>
      <c r="BR225" s="321">
        <f t="shared" si="111"/>
        <v>0.40500000000000003</v>
      </c>
      <c r="BS225" s="290"/>
    </row>
    <row r="226" spans="1:71" x14ac:dyDescent="0.25">
      <c r="A226" s="290"/>
      <c r="B226" s="686"/>
      <c r="C226" s="425">
        <v>1.85</v>
      </c>
      <c r="D226" s="322">
        <v>0.52500000000000002</v>
      </c>
      <c r="E226" s="320">
        <v>0.42199999999999999</v>
      </c>
      <c r="F226" s="320">
        <v>0.32900000000000001</v>
      </c>
      <c r="G226" s="320">
        <v>0.29699999999999999</v>
      </c>
      <c r="H226" s="320">
        <v>0.29299999999999998</v>
      </c>
      <c r="I226" s="320">
        <v>0.312</v>
      </c>
      <c r="J226" s="320">
        <v>0.374</v>
      </c>
      <c r="K226" s="320">
        <v>0.55100000000000005</v>
      </c>
      <c r="L226" s="320">
        <v>0.79700000000000004</v>
      </c>
      <c r="M226" s="320">
        <f t="shared" si="112"/>
        <v>0.55100000000000005</v>
      </c>
      <c r="N226" s="320">
        <f t="shared" si="113"/>
        <v>0.374</v>
      </c>
      <c r="O226" s="320">
        <f t="shared" si="114"/>
        <v>0.312</v>
      </c>
      <c r="P226" s="320">
        <f t="shared" si="115"/>
        <v>0.29299999999999998</v>
      </c>
      <c r="Q226" s="320">
        <f t="shared" si="116"/>
        <v>0.29699999999999999</v>
      </c>
      <c r="R226" s="320">
        <f t="shared" si="117"/>
        <v>0.32900000000000001</v>
      </c>
      <c r="S226" s="321">
        <f t="shared" si="118"/>
        <v>0.42199999999999999</v>
      </c>
      <c r="T226" s="290"/>
      <c r="U226" s="322">
        <v>0.44</v>
      </c>
      <c r="V226" s="320">
        <v>0.38800000000000001</v>
      </c>
      <c r="W226" s="320">
        <v>0.316</v>
      </c>
      <c r="X226" s="320">
        <v>0.29299999999999998</v>
      </c>
      <c r="Y226" s="320">
        <v>0.29599999999999999</v>
      </c>
      <c r="Z226" s="320">
        <v>0.32300000000000001</v>
      </c>
      <c r="AA226" s="320">
        <v>0.40100000000000002</v>
      </c>
      <c r="AB226" s="320">
        <v>0.64600000000000002</v>
      </c>
      <c r="AC226" s="320">
        <v>0.92100000000000004</v>
      </c>
      <c r="AD226" s="320">
        <f t="shared" si="91"/>
        <v>0.64600000000000002</v>
      </c>
      <c r="AE226" s="320">
        <f t="shared" si="92"/>
        <v>0.40100000000000002</v>
      </c>
      <c r="AF226" s="320">
        <f t="shared" si="93"/>
        <v>0.32300000000000001</v>
      </c>
      <c r="AG226" s="320">
        <f t="shared" si="94"/>
        <v>0.29599999999999999</v>
      </c>
      <c r="AH226" s="320">
        <f t="shared" si="95"/>
        <v>0.29299999999999998</v>
      </c>
      <c r="AI226" s="320">
        <f t="shared" si="96"/>
        <v>0.316</v>
      </c>
      <c r="AJ226" s="321">
        <f t="shared" si="97"/>
        <v>0.38800000000000001</v>
      </c>
      <c r="AK226" s="290"/>
      <c r="AL226" s="322">
        <v>0.39300000000000002</v>
      </c>
      <c r="AM226" s="320">
        <v>0.35799999999999998</v>
      </c>
      <c r="AN226" s="320">
        <v>0.3</v>
      </c>
      <c r="AO226" s="320">
        <v>0.28100000000000003</v>
      </c>
      <c r="AP226" s="320">
        <v>0.28699999999999998</v>
      </c>
      <c r="AQ226" s="320">
        <v>0.318</v>
      </c>
      <c r="AR226" s="320">
        <v>0.40600000000000003</v>
      </c>
      <c r="AS226" s="320">
        <v>0.68400000000000005</v>
      </c>
      <c r="AT226" s="320">
        <v>0.98399999999999999</v>
      </c>
      <c r="AU226" s="320">
        <f t="shared" si="98"/>
        <v>0.68400000000000005</v>
      </c>
      <c r="AV226" s="320">
        <f t="shared" si="99"/>
        <v>0.40600000000000003</v>
      </c>
      <c r="AW226" s="320">
        <f t="shared" si="100"/>
        <v>0.318</v>
      </c>
      <c r="AX226" s="320">
        <f t="shared" si="101"/>
        <v>0.28699999999999998</v>
      </c>
      <c r="AY226" s="320">
        <f t="shared" si="102"/>
        <v>0.28100000000000003</v>
      </c>
      <c r="AZ226" s="320">
        <f t="shared" si="103"/>
        <v>0.3</v>
      </c>
      <c r="BA226" s="321">
        <f t="shared" si="104"/>
        <v>0.35799999999999998</v>
      </c>
      <c r="BB226" s="290"/>
      <c r="BC226" s="322">
        <v>0.502</v>
      </c>
      <c r="BD226" s="320">
        <v>0.40500000000000003</v>
      </c>
      <c r="BE226" s="320">
        <v>0.312</v>
      </c>
      <c r="BF226" s="320">
        <v>0.27800000000000002</v>
      </c>
      <c r="BG226" s="320">
        <v>0.27200000000000002</v>
      </c>
      <c r="BH226" s="320">
        <v>0.28599999999999998</v>
      </c>
      <c r="BI226" s="320">
        <v>0.33800000000000002</v>
      </c>
      <c r="BJ226" s="320">
        <v>0.47799999999999998</v>
      </c>
      <c r="BK226" s="320">
        <v>0.64400000000000002</v>
      </c>
      <c r="BL226" s="320">
        <f t="shared" si="105"/>
        <v>0.47799999999999998</v>
      </c>
      <c r="BM226" s="320">
        <f t="shared" si="106"/>
        <v>0.33800000000000002</v>
      </c>
      <c r="BN226" s="320">
        <f t="shared" si="107"/>
        <v>0.28599999999999998</v>
      </c>
      <c r="BO226" s="320">
        <f t="shared" si="108"/>
        <v>0.27200000000000002</v>
      </c>
      <c r="BP226" s="320">
        <f t="shared" si="109"/>
        <v>0.27800000000000002</v>
      </c>
      <c r="BQ226" s="320">
        <f t="shared" si="110"/>
        <v>0.312</v>
      </c>
      <c r="BR226" s="321">
        <f t="shared" si="111"/>
        <v>0.40500000000000003</v>
      </c>
      <c r="BS226" s="290"/>
    </row>
    <row r="227" spans="1:71" x14ac:dyDescent="0.25">
      <c r="A227" s="290"/>
      <c r="B227" s="686"/>
      <c r="C227" s="425">
        <v>1.9</v>
      </c>
      <c r="D227" s="322">
        <v>0.52500000000000002</v>
      </c>
      <c r="E227" s="320">
        <v>0.42199999999999999</v>
      </c>
      <c r="F227" s="320">
        <v>0.32900000000000001</v>
      </c>
      <c r="G227" s="320">
        <v>0.29699999999999999</v>
      </c>
      <c r="H227" s="320">
        <v>0.29299999999999998</v>
      </c>
      <c r="I227" s="320">
        <v>0.312</v>
      </c>
      <c r="J227" s="320">
        <v>0.374</v>
      </c>
      <c r="K227" s="320">
        <v>0.55100000000000005</v>
      </c>
      <c r="L227" s="320">
        <v>0.79700000000000004</v>
      </c>
      <c r="M227" s="320">
        <f t="shared" si="112"/>
        <v>0.55100000000000005</v>
      </c>
      <c r="N227" s="320">
        <f t="shared" si="113"/>
        <v>0.374</v>
      </c>
      <c r="O227" s="320">
        <f t="shared" si="114"/>
        <v>0.312</v>
      </c>
      <c r="P227" s="320">
        <f t="shared" si="115"/>
        <v>0.29299999999999998</v>
      </c>
      <c r="Q227" s="320">
        <f t="shared" si="116"/>
        <v>0.29699999999999999</v>
      </c>
      <c r="R227" s="320">
        <f t="shared" si="117"/>
        <v>0.32900000000000001</v>
      </c>
      <c r="S227" s="321">
        <f t="shared" si="118"/>
        <v>0.42199999999999999</v>
      </c>
      <c r="T227" s="290"/>
      <c r="U227" s="322">
        <v>0.44</v>
      </c>
      <c r="V227" s="320">
        <v>0.38800000000000001</v>
      </c>
      <c r="W227" s="320">
        <v>0.316</v>
      </c>
      <c r="X227" s="320">
        <v>0.29299999999999998</v>
      </c>
      <c r="Y227" s="320">
        <v>0.29599999999999999</v>
      </c>
      <c r="Z227" s="320">
        <v>0.32300000000000001</v>
      </c>
      <c r="AA227" s="320">
        <v>0.40100000000000002</v>
      </c>
      <c r="AB227" s="320">
        <v>0.64600000000000002</v>
      </c>
      <c r="AC227" s="320">
        <v>0.92100000000000004</v>
      </c>
      <c r="AD227" s="320">
        <f t="shared" si="91"/>
        <v>0.64600000000000002</v>
      </c>
      <c r="AE227" s="320">
        <f t="shared" si="92"/>
        <v>0.40100000000000002</v>
      </c>
      <c r="AF227" s="320">
        <f t="shared" si="93"/>
        <v>0.32300000000000001</v>
      </c>
      <c r="AG227" s="320">
        <f t="shared" si="94"/>
        <v>0.29599999999999999</v>
      </c>
      <c r="AH227" s="320">
        <f t="shared" si="95"/>
        <v>0.29299999999999998</v>
      </c>
      <c r="AI227" s="320">
        <f t="shared" si="96"/>
        <v>0.316</v>
      </c>
      <c r="AJ227" s="321">
        <f t="shared" si="97"/>
        <v>0.38800000000000001</v>
      </c>
      <c r="AK227" s="290"/>
      <c r="AL227" s="322">
        <v>0.39300000000000002</v>
      </c>
      <c r="AM227" s="320">
        <v>0.35799999999999998</v>
      </c>
      <c r="AN227" s="320">
        <v>0.3</v>
      </c>
      <c r="AO227" s="320">
        <v>0.28100000000000003</v>
      </c>
      <c r="AP227" s="320">
        <v>0.28699999999999998</v>
      </c>
      <c r="AQ227" s="320">
        <v>0.318</v>
      </c>
      <c r="AR227" s="320">
        <v>0.40600000000000003</v>
      </c>
      <c r="AS227" s="320">
        <v>0.68400000000000005</v>
      </c>
      <c r="AT227" s="320">
        <v>0.98399999999999999</v>
      </c>
      <c r="AU227" s="320">
        <f t="shared" si="98"/>
        <v>0.68400000000000005</v>
      </c>
      <c r="AV227" s="320">
        <f t="shared" si="99"/>
        <v>0.40600000000000003</v>
      </c>
      <c r="AW227" s="320">
        <f t="shared" si="100"/>
        <v>0.318</v>
      </c>
      <c r="AX227" s="320">
        <f t="shared" si="101"/>
        <v>0.28699999999999998</v>
      </c>
      <c r="AY227" s="320">
        <f t="shared" si="102"/>
        <v>0.28100000000000003</v>
      </c>
      <c r="AZ227" s="320">
        <f t="shared" si="103"/>
        <v>0.3</v>
      </c>
      <c r="BA227" s="321">
        <f t="shared" si="104"/>
        <v>0.35799999999999998</v>
      </c>
      <c r="BB227" s="290"/>
      <c r="BC227" s="322">
        <v>0.502</v>
      </c>
      <c r="BD227" s="320">
        <v>0.40500000000000003</v>
      </c>
      <c r="BE227" s="320">
        <v>0.312</v>
      </c>
      <c r="BF227" s="320">
        <v>0.27800000000000002</v>
      </c>
      <c r="BG227" s="320">
        <v>0.27200000000000002</v>
      </c>
      <c r="BH227" s="320">
        <v>0.28599999999999998</v>
      </c>
      <c r="BI227" s="320">
        <v>0.33800000000000002</v>
      </c>
      <c r="BJ227" s="320">
        <v>0.47799999999999998</v>
      </c>
      <c r="BK227" s="320">
        <v>0.64400000000000002</v>
      </c>
      <c r="BL227" s="320">
        <f t="shared" si="105"/>
        <v>0.47799999999999998</v>
      </c>
      <c r="BM227" s="320">
        <f t="shared" si="106"/>
        <v>0.33800000000000002</v>
      </c>
      <c r="BN227" s="320">
        <f t="shared" si="107"/>
        <v>0.28599999999999998</v>
      </c>
      <c r="BO227" s="320">
        <f t="shared" si="108"/>
        <v>0.27200000000000002</v>
      </c>
      <c r="BP227" s="320">
        <f t="shared" si="109"/>
        <v>0.27800000000000002</v>
      </c>
      <c r="BQ227" s="320">
        <f t="shared" si="110"/>
        <v>0.312</v>
      </c>
      <c r="BR227" s="321">
        <f t="shared" si="111"/>
        <v>0.40500000000000003</v>
      </c>
      <c r="BS227" s="290"/>
    </row>
    <row r="228" spans="1:71" x14ac:dyDescent="0.25">
      <c r="A228" s="290"/>
      <c r="B228" s="686"/>
      <c r="C228" s="425">
        <v>1.95</v>
      </c>
      <c r="D228" s="322">
        <v>0.52500000000000002</v>
      </c>
      <c r="E228" s="320">
        <v>0.42199999999999999</v>
      </c>
      <c r="F228" s="320">
        <v>0.32900000000000001</v>
      </c>
      <c r="G228" s="320">
        <v>0.29699999999999999</v>
      </c>
      <c r="H228" s="320">
        <v>0.29299999999999998</v>
      </c>
      <c r="I228" s="320">
        <v>0.312</v>
      </c>
      <c r="J228" s="320">
        <v>0.374</v>
      </c>
      <c r="K228" s="320">
        <v>0.55100000000000005</v>
      </c>
      <c r="L228" s="320">
        <v>0.79700000000000004</v>
      </c>
      <c r="M228" s="320">
        <f t="shared" si="112"/>
        <v>0.55100000000000005</v>
      </c>
      <c r="N228" s="320">
        <f t="shared" si="113"/>
        <v>0.374</v>
      </c>
      <c r="O228" s="320">
        <f t="shared" si="114"/>
        <v>0.312</v>
      </c>
      <c r="P228" s="320">
        <f t="shared" si="115"/>
        <v>0.29299999999999998</v>
      </c>
      <c r="Q228" s="320">
        <f t="shared" si="116"/>
        <v>0.29699999999999999</v>
      </c>
      <c r="R228" s="320">
        <f t="shared" si="117"/>
        <v>0.32900000000000001</v>
      </c>
      <c r="S228" s="321">
        <f t="shared" si="118"/>
        <v>0.42199999999999999</v>
      </c>
      <c r="T228" s="290"/>
      <c r="U228" s="322">
        <v>0.44</v>
      </c>
      <c r="V228" s="320">
        <v>0.38800000000000001</v>
      </c>
      <c r="W228" s="320">
        <v>0.316</v>
      </c>
      <c r="X228" s="320">
        <v>0.29299999999999998</v>
      </c>
      <c r="Y228" s="320">
        <v>0.29599999999999999</v>
      </c>
      <c r="Z228" s="320">
        <v>0.32300000000000001</v>
      </c>
      <c r="AA228" s="320">
        <v>0.40100000000000002</v>
      </c>
      <c r="AB228" s="320">
        <v>0.64600000000000002</v>
      </c>
      <c r="AC228" s="320">
        <v>0.92100000000000004</v>
      </c>
      <c r="AD228" s="320">
        <f t="shared" si="91"/>
        <v>0.64600000000000002</v>
      </c>
      <c r="AE228" s="320">
        <f t="shared" si="92"/>
        <v>0.40100000000000002</v>
      </c>
      <c r="AF228" s="320">
        <f t="shared" si="93"/>
        <v>0.32300000000000001</v>
      </c>
      <c r="AG228" s="320">
        <f t="shared" si="94"/>
        <v>0.29599999999999999</v>
      </c>
      <c r="AH228" s="320">
        <f t="shared" si="95"/>
        <v>0.29299999999999998</v>
      </c>
      <c r="AI228" s="320">
        <f t="shared" si="96"/>
        <v>0.316</v>
      </c>
      <c r="AJ228" s="321">
        <f t="shared" si="97"/>
        <v>0.38800000000000001</v>
      </c>
      <c r="AK228" s="290"/>
      <c r="AL228" s="322">
        <v>0.39300000000000002</v>
      </c>
      <c r="AM228" s="320">
        <v>0.35799999999999998</v>
      </c>
      <c r="AN228" s="320">
        <v>0.3</v>
      </c>
      <c r="AO228" s="320">
        <v>0.28100000000000003</v>
      </c>
      <c r="AP228" s="320">
        <v>0.28699999999999998</v>
      </c>
      <c r="AQ228" s="320">
        <v>0.318</v>
      </c>
      <c r="AR228" s="320">
        <v>0.40600000000000003</v>
      </c>
      <c r="AS228" s="320">
        <v>0.68400000000000005</v>
      </c>
      <c r="AT228" s="320">
        <v>0.98399999999999999</v>
      </c>
      <c r="AU228" s="320">
        <f t="shared" si="98"/>
        <v>0.68400000000000005</v>
      </c>
      <c r="AV228" s="320">
        <f t="shared" si="99"/>
        <v>0.40600000000000003</v>
      </c>
      <c r="AW228" s="320">
        <f t="shared" si="100"/>
        <v>0.318</v>
      </c>
      <c r="AX228" s="320">
        <f t="shared" si="101"/>
        <v>0.28699999999999998</v>
      </c>
      <c r="AY228" s="320">
        <f t="shared" si="102"/>
        <v>0.28100000000000003</v>
      </c>
      <c r="AZ228" s="320">
        <f t="shared" si="103"/>
        <v>0.3</v>
      </c>
      <c r="BA228" s="321">
        <f t="shared" si="104"/>
        <v>0.35799999999999998</v>
      </c>
      <c r="BB228" s="290"/>
      <c r="BC228" s="322">
        <v>0.502</v>
      </c>
      <c r="BD228" s="320">
        <v>0.40500000000000003</v>
      </c>
      <c r="BE228" s="320">
        <v>0.312</v>
      </c>
      <c r="BF228" s="320">
        <v>0.27800000000000002</v>
      </c>
      <c r="BG228" s="320">
        <v>0.27200000000000002</v>
      </c>
      <c r="BH228" s="320">
        <v>0.28599999999999998</v>
      </c>
      <c r="BI228" s="320">
        <v>0.33800000000000002</v>
      </c>
      <c r="BJ228" s="320">
        <v>0.47799999999999998</v>
      </c>
      <c r="BK228" s="320">
        <v>0.64400000000000002</v>
      </c>
      <c r="BL228" s="320">
        <f t="shared" si="105"/>
        <v>0.47799999999999998</v>
      </c>
      <c r="BM228" s="320">
        <f t="shared" si="106"/>
        <v>0.33800000000000002</v>
      </c>
      <c r="BN228" s="320">
        <f t="shared" si="107"/>
        <v>0.28599999999999998</v>
      </c>
      <c r="BO228" s="320">
        <f t="shared" si="108"/>
        <v>0.27200000000000002</v>
      </c>
      <c r="BP228" s="320">
        <f t="shared" si="109"/>
        <v>0.27800000000000002</v>
      </c>
      <c r="BQ228" s="320">
        <f t="shared" si="110"/>
        <v>0.312</v>
      </c>
      <c r="BR228" s="321">
        <f t="shared" si="111"/>
        <v>0.40500000000000003</v>
      </c>
      <c r="BS228" s="290"/>
    </row>
    <row r="229" spans="1:71" x14ac:dyDescent="0.25">
      <c r="A229" s="290"/>
      <c r="B229" s="686"/>
      <c r="C229" s="425">
        <v>2</v>
      </c>
      <c r="D229" s="322">
        <v>0.52500000000000002</v>
      </c>
      <c r="E229" s="320">
        <v>0.42199999999999999</v>
      </c>
      <c r="F229" s="320">
        <v>0.32900000000000001</v>
      </c>
      <c r="G229" s="320">
        <v>0.29699999999999999</v>
      </c>
      <c r="H229" s="320">
        <v>0.29299999999999998</v>
      </c>
      <c r="I229" s="320">
        <v>0.312</v>
      </c>
      <c r="J229" s="320">
        <v>0.374</v>
      </c>
      <c r="K229" s="320">
        <v>0.55100000000000005</v>
      </c>
      <c r="L229" s="320">
        <v>0.79700000000000004</v>
      </c>
      <c r="M229" s="320">
        <f t="shared" si="112"/>
        <v>0.55100000000000005</v>
      </c>
      <c r="N229" s="320">
        <f t="shared" si="113"/>
        <v>0.374</v>
      </c>
      <c r="O229" s="320">
        <f t="shared" si="114"/>
        <v>0.312</v>
      </c>
      <c r="P229" s="320">
        <f t="shared" si="115"/>
        <v>0.29299999999999998</v>
      </c>
      <c r="Q229" s="320">
        <f t="shared" si="116"/>
        <v>0.29699999999999999</v>
      </c>
      <c r="R229" s="320">
        <f t="shared" si="117"/>
        <v>0.32900000000000001</v>
      </c>
      <c r="S229" s="321">
        <f t="shared" si="118"/>
        <v>0.42199999999999999</v>
      </c>
      <c r="T229" s="290"/>
      <c r="U229" s="322">
        <v>0.44</v>
      </c>
      <c r="V229" s="320">
        <v>0.38800000000000001</v>
      </c>
      <c r="W229" s="320">
        <v>0.316</v>
      </c>
      <c r="X229" s="320">
        <v>0.29299999999999998</v>
      </c>
      <c r="Y229" s="320">
        <v>0.29599999999999999</v>
      </c>
      <c r="Z229" s="320">
        <v>0.32300000000000001</v>
      </c>
      <c r="AA229" s="320">
        <v>0.40100000000000002</v>
      </c>
      <c r="AB229" s="320">
        <v>0.64600000000000002</v>
      </c>
      <c r="AC229" s="320">
        <v>0.92100000000000004</v>
      </c>
      <c r="AD229" s="320">
        <f t="shared" si="91"/>
        <v>0.64600000000000002</v>
      </c>
      <c r="AE229" s="320">
        <f t="shared" si="92"/>
        <v>0.40100000000000002</v>
      </c>
      <c r="AF229" s="320">
        <f t="shared" si="93"/>
        <v>0.32300000000000001</v>
      </c>
      <c r="AG229" s="320">
        <f t="shared" si="94"/>
        <v>0.29599999999999999</v>
      </c>
      <c r="AH229" s="320">
        <f t="shared" si="95"/>
        <v>0.29299999999999998</v>
      </c>
      <c r="AI229" s="320">
        <f t="shared" si="96"/>
        <v>0.316</v>
      </c>
      <c r="AJ229" s="321">
        <f t="shared" si="97"/>
        <v>0.38800000000000001</v>
      </c>
      <c r="AK229" s="290"/>
      <c r="AL229" s="322">
        <v>0.39300000000000002</v>
      </c>
      <c r="AM229" s="320">
        <v>0.35799999999999998</v>
      </c>
      <c r="AN229" s="320">
        <v>0.3</v>
      </c>
      <c r="AO229" s="320">
        <v>0.28100000000000003</v>
      </c>
      <c r="AP229" s="320">
        <v>0.28699999999999998</v>
      </c>
      <c r="AQ229" s="320">
        <v>0.318</v>
      </c>
      <c r="AR229" s="320">
        <v>0.40600000000000003</v>
      </c>
      <c r="AS229" s="320">
        <v>0.68400000000000005</v>
      </c>
      <c r="AT229" s="320">
        <v>0.98399999999999999</v>
      </c>
      <c r="AU229" s="320">
        <f t="shared" si="98"/>
        <v>0.68400000000000005</v>
      </c>
      <c r="AV229" s="320">
        <f t="shared" si="99"/>
        <v>0.40600000000000003</v>
      </c>
      <c r="AW229" s="320">
        <f t="shared" si="100"/>
        <v>0.318</v>
      </c>
      <c r="AX229" s="320">
        <f t="shared" si="101"/>
        <v>0.28699999999999998</v>
      </c>
      <c r="AY229" s="320">
        <f t="shared" si="102"/>
        <v>0.28100000000000003</v>
      </c>
      <c r="AZ229" s="320">
        <f t="shared" si="103"/>
        <v>0.3</v>
      </c>
      <c r="BA229" s="321">
        <f t="shared" si="104"/>
        <v>0.35799999999999998</v>
      </c>
      <c r="BB229" s="290"/>
      <c r="BC229" s="322">
        <v>0.502</v>
      </c>
      <c r="BD229" s="320">
        <v>0.40500000000000003</v>
      </c>
      <c r="BE229" s="320">
        <v>0.312</v>
      </c>
      <c r="BF229" s="320">
        <v>0.27800000000000002</v>
      </c>
      <c r="BG229" s="320">
        <v>0.27200000000000002</v>
      </c>
      <c r="BH229" s="320">
        <v>0.28599999999999998</v>
      </c>
      <c r="BI229" s="320">
        <v>0.33800000000000002</v>
      </c>
      <c r="BJ229" s="320">
        <v>0.47799999999999998</v>
      </c>
      <c r="BK229" s="320">
        <v>0.64400000000000002</v>
      </c>
      <c r="BL229" s="320">
        <f t="shared" si="105"/>
        <v>0.47799999999999998</v>
      </c>
      <c r="BM229" s="320">
        <f t="shared" si="106"/>
        <v>0.33800000000000002</v>
      </c>
      <c r="BN229" s="320">
        <f t="shared" si="107"/>
        <v>0.28599999999999998</v>
      </c>
      <c r="BO229" s="320">
        <f t="shared" si="108"/>
        <v>0.27200000000000002</v>
      </c>
      <c r="BP229" s="320">
        <f t="shared" si="109"/>
        <v>0.27800000000000002</v>
      </c>
      <c r="BQ229" s="320">
        <f t="shared" si="110"/>
        <v>0.312</v>
      </c>
      <c r="BR229" s="321">
        <f t="shared" si="111"/>
        <v>0.40500000000000003</v>
      </c>
      <c r="BS229" s="290"/>
    </row>
    <row r="230" spans="1:71" x14ac:dyDescent="0.25">
      <c r="A230" s="290"/>
      <c r="B230" s="686"/>
      <c r="C230" s="425">
        <v>2.0499999999999998</v>
      </c>
      <c r="D230" s="322">
        <v>0.52500000000000002</v>
      </c>
      <c r="E230" s="320">
        <v>0.42199999999999999</v>
      </c>
      <c r="F230" s="320">
        <v>0.32900000000000001</v>
      </c>
      <c r="G230" s="320">
        <v>0.29699999999999999</v>
      </c>
      <c r="H230" s="320">
        <v>0.29299999999999998</v>
      </c>
      <c r="I230" s="320">
        <v>0.312</v>
      </c>
      <c r="J230" s="320">
        <v>0.374</v>
      </c>
      <c r="K230" s="320">
        <v>0.55100000000000005</v>
      </c>
      <c r="L230" s="320">
        <v>0.79700000000000004</v>
      </c>
      <c r="M230" s="320">
        <f t="shared" si="112"/>
        <v>0.55100000000000005</v>
      </c>
      <c r="N230" s="320">
        <f t="shared" si="113"/>
        <v>0.374</v>
      </c>
      <c r="O230" s="320">
        <f t="shared" si="114"/>
        <v>0.312</v>
      </c>
      <c r="P230" s="320">
        <f t="shared" si="115"/>
        <v>0.29299999999999998</v>
      </c>
      <c r="Q230" s="320">
        <f t="shared" si="116"/>
        <v>0.29699999999999999</v>
      </c>
      <c r="R230" s="320">
        <f t="shared" si="117"/>
        <v>0.32900000000000001</v>
      </c>
      <c r="S230" s="321">
        <f t="shared" si="118"/>
        <v>0.42199999999999999</v>
      </c>
      <c r="T230" s="290"/>
      <c r="U230" s="322">
        <v>0.44</v>
      </c>
      <c r="V230" s="320">
        <v>0.38800000000000001</v>
      </c>
      <c r="W230" s="320">
        <v>0.316</v>
      </c>
      <c r="X230" s="320">
        <v>0.29299999999999998</v>
      </c>
      <c r="Y230" s="320">
        <v>0.29599999999999999</v>
      </c>
      <c r="Z230" s="320">
        <v>0.32300000000000001</v>
      </c>
      <c r="AA230" s="320">
        <v>0.40100000000000002</v>
      </c>
      <c r="AB230" s="320">
        <v>0.64600000000000002</v>
      </c>
      <c r="AC230" s="320">
        <v>0.92100000000000004</v>
      </c>
      <c r="AD230" s="320">
        <f t="shared" si="91"/>
        <v>0.64600000000000002</v>
      </c>
      <c r="AE230" s="320">
        <f t="shared" si="92"/>
        <v>0.40100000000000002</v>
      </c>
      <c r="AF230" s="320">
        <f t="shared" si="93"/>
        <v>0.32300000000000001</v>
      </c>
      <c r="AG230" s="320">
        <f t="shared" si="94"/>
        <v>0.29599999999999999</v>
      </c>
      <c r="AH230" s="320">
        <f t="shared" si="95"/>
        <v>0.29299999999999998</v>
      </c>
      <c r="AI230" s="320">
        <f t="shared" si="96"/>
        <v>0.316</v>
      </c>
      <c r="AJ230" s="321">
        <f t="shared" si="97"/>
        <v>0.38800000000000001</v>
      </c>
      <c r="AK230" s="290"/>
      <c r="AL230" s="322">
        <v>0.39300000000000002</v>
      </c>
      <c r="AM230" s="320">
        <v>0.35799999999999998</v>
      </c>
      <c r="AN230" s="320">
        <v>0.3</v>
      </c>
      <c r="AO230" s="320">
        <v>0.28100000000000003</v>
      </c>
      <c r="AP230" s="320">
        <v>0.28699999999999998</v>
      </c>
      <c r="AQ230" s="320">
        <v>0.318</v>
      </c>
      <c r="AR230" s="320">
        <v>0.40600000000000003</v>
      </c>
      <c r="AS230" s="320">
        <v>0.68400000000000005</v>
      </c>
      <c r="AT230" s="320">
        <v>0.98399999999999999</v>
      </c>
      <c r="AU230" s="320">
        <f t="shared" si="98"/>
        <v>0.68400000000000005</v>
      </c>
      <c r="AV230" s="320">
        <f t="shared" si="99"/>
        <v>0.40600000000000003</v>
      </c>
      <c r="AW230" s="320">
        <f t="shared" si="100"/>
        <v>0.318</v>
      </c>
      <c r="AX230" s="320">
        <f t="shared" si="101"/>
        <v>0.28699999999999998</v>
      </c>
      <c r="AY230" s="320">
        <f t="shared" si="102"/>
        <v>0.28100000000000003</v>
      </c>
      <c r="AZ230" s="320">
        <f t="shared" si="103"/>
        <v>0.3</v>
      </c>
      <c r="BA230" s="321">
        <f t="shared" si="104"/>
        <v>0.35799999999999998</v>
      </c>
      <c r="BB230" s="290"/>
      <c r="BC230" s="322">
        <v>0.502</v>
      </c>
      <c r="BD230" s="320">
        <v>0.40500000000000003</v>
      </c>
      <c r="BE230" s="320">
        <v>0.312</v>
      </c>
      <c r="BF230" s="320">
        <v>0.27800000000000002</v>
      </c>
      <c r="BG230" s="320">
        <v>0.27200000000000002</v>
      </c>
      <c r="BH230" s="320">
        <v>0.28599999999999998</v>
      </c>
      <c r="BI230" s="320">
        <v>0.33800000000000002</v>
      </c>
      <c r="BJ230" s="320">
        <v>0.47799999999999998</v>
      </c>
      <c r="BK230" s="320">
        <v>0.64400000000000002</v>
      </c>
      <c r="BL230" s="320">
        <f t="shared" si="105"/>
        <v>0.47799999999999998</v>
      </c>
      <c r="BM230" s="320">
        <f t="shared" si="106"/>
        <v>0.33800000000000002</v>
      </c>
      <c r="BN230" s="320">
        <f t="shared" si="107"/>
        <v>0.28599999999999998</v>
      </c>
      <c r="BO230" s="320">
        <f t="shared" si="108"/>
        <v>0.27200000000000002</v>
      </c>
      <c r="BP230" s="320">
        <f t="shared" si="109"/>
        <v>0.27800000000000002</v>
      </c>
      <c r="BQ230" s="320">
        <f t="shared" si="110"/>
        <v>0.312</v>
      </c>
      <c r="BR230" s="321">
        <f t="shared" si="111"/>
        <v>0.40500000000000003</v>
      </c>
      <c r="BS230" s="290"/>
    </row>
    <row r="231" spans="1:71" x14ac:dyDescent="0.25">
      <c r="A231" s="290"/>
      <c r="B231" s="686"/>
      <c r="C231" s="425">
        <v>2.1</v>
      </c>
      <c r="D231" s="322">
        <v>0.52500000000000002</v>
      </c>
      <c r="E231" s="320">
        <v>0.42199999999999999</v>
      </c>
      <c r="F231" s="320">
        <v>0.32900000000000001</v>
      </c>
      <c r="G231" s="320">
        <v>0.29699999999999999</v>
      </c>
      <c r="H231" s="320">
        <v>0.29299999999999998</v>
      </c>
      <c r="I231" s="320">
        <v>0.312</v>
      </c>
      <c r="J231" s="320">
        <v>0.374</v>
      </c>
      <c r="K231" s="320">
        <v>0.55100000000000005</v>
      </c>
      <c r="L231" s="320">
        <v>0.79700000000000004</v>
      </c>
      <c r="M231" s="320">
        <f t="shared" si="112"/>
        <v>0.55100000000000005</v>
      </c>
      <c r="N231" s="320">
        <f t="shared" si="113"/>
        <v>0.374</v>
      </c>
      <c r="O231" s="320">
        <f t="shared" si="114"/>
        <v>0.312</v>
      </c>
      <c r="P231" s="320">
        <f t="shared" si="115"/>
        <v>0.29299999999999998</v>
      </c>
      <c r="Q231" s="320">
        <f t="shared" si="116"/>
        <v>0.29699999999999999</v>
      </c>
      <c r="R231" s="320">
        <f t="shared" si="117"/>
        <v>0.32900000000000001</v>
      </c>
      <c r="S231" s="321">
        <f t="shared" si="118"/>
        <v>0.42199999999999999</v>
      </c>
      <c r="T231" s="290"/>
      <c r="U231" s="322">
        <v>0.44</v>
      </c>
      <c r="V231" s="320">
        <v>0.38800000000000001</v>
      </c>
      <c r="W231" s="320">
        <v>0.316</v>
      </c>
      <c r="X231" s="320">
        <v>0.29299999999999998</v>
      </c>
      <c r="Y231" s="320">
        <v>0.29599999999999999</v>
      </c>
      <c r="Z231" s="320">
        <v>0.32300000000000001</v>
      </c>
      <c r="AA231" s="320">
        <v>0.40100000000000002</v>
      </c>
      <c r="AB231" s="320">
        <v>0.64600000000000002</v>
      </c>
      <c r="AC231" s="320">
        <v>0.92100000000000004</v>
      </c>
      <c r="AD231" s="320">
        <f t="shared" si="91"/>
        <v>0.64600000000000002</v>
      </c>
      <c r="AE231" s="320">
        <f t="shared" si="92"/>
        <v>0.40100000000000002</v>
      </c>
      <c r="AF231" s="320">
        <f t="shared" si="93"/>
        <v>0.32300000000000001</v>
      </c>
      <c r="AG231" s="320">
        <f t="shared" si="94"/>
        <v>0.29599999999999999</v>
      </c>
      <c r="AH231" s="320">
        <f t="shared" si="95"/>
        <v>0.29299999999999998</v>
      </c>
      <c r="AI231" s="320">
        <f t="shared" si="96"/>
        <v>0.316</v>
      </c>
      <c r="AJ231" s="321">
        <f t="shared" si="97"/>
        <v>0.38800000000000001</v>
      </c>
      <c r="AK231" s="290"/>
      <c r="AL231" s="322">
        <v>0.39300000000000002</v>
      </c>
      <c r="AM231" s="320">
        <v>0.35799999999999998</v>
      </c>
      <c r="AN231" s="320">
        <v>0.3</v>
      </c>
      <c r="AO231" s="320">
        <v>0.28100000000000003</v>
      </c>
      <c r="AP231" s="320">
        <v>0.28699999999999998</v>
      </c>
      <c r="AQ231" s="320">
        <v>0.318</v>
      </c>
      <c r="AR231" s="320">
        <v>0.40600000000000003</v>
      </c>
      <c r="AS231" s="320">
        <v>0.68400000000000005</v>
      </c>
      <c r="AT231" s="320">
        <v>0.98399999999999999</v>
      </c>
      <c r="AU231" s="320">
        <f t="shared" si="98"/>
        <v>0.68400000000000005</v>
      </c>
      <c r="AV231" s="320">
        <f t="shared" si="99"/>
        <v>0.40600000000000003</v>
      </c>
      <c r="AW231" s="320">
        <f t="shared" si="100"/>
        <v>0.318</v>
      </c>
      <c r="AX231" s="320">
        <f t="shared" si="101"/>
        <v>0.28699999999999998</v>
      </c>
      <c r="AY231" s="320">
        <f t="shared" si="102"/>
        <v>0.28100000000000003</v>
      </c>
      <c r="AZ231" s="320">
        <f t="shared" si="103"/>
        <v>0.3</v>
      </c>
      <c r="BA231" s="321">
        <f t="shared" si="104"/>
        <v>0.35799999999999998</v>
      </c>
      <c r="BB231" s="290"/>
      <c r="BC231" s="322">
        <v>0.502</v>
      </c>
      <c r="BD231" s="320">
        <v>0.40500000000000003</v>
      </c>
      <c r="BE231" s="320">
        <v>0.312</v>
      </c>
      <c r="BF231" s="320">
        <v>0.27800000000000002</v>
      </c>
      <c r="BG231" s="320">
        <v>0.27200000000000002</v>
      </c>
      <c r="BH231" s="320">
        <v>0.28599999999999998</v>
      </c>
      <c r="BI231" s="320">
        <v>0.33800000000000002</v>
      </c>
      <c r="BJ231" s="320">
        <v>0.47799999999999998</v>
      </c>
      <c r="BK231" s="320">
        <v>0.64400000000000002</v>
      </c>
      <c r="BL231" s="320">
        <f t="shared" si="105"/>
        <v>0.47799999999999998</v>
      </c>
      <c r="BM231" s="320">
        <f t="shared" si="106"/>
        <v>0.33800000000000002</v>
      </c>
      <c r="BN231" s="320">
        <f t="shared" si="107"/>
        <v>0.28599999999999998</v>
      </c>
      <c r="BO231" s="320">
        <f t="shared" si="108"/>
        <v>0.27200000000000002</v>
      </c>
      <c r="BP231" s="320">
        <f t="shared" si="109"/>
        <v>0.27800000000000002</v>
      </c>
      <c r="BQ231" s="320">
        <f t="shared" si="110"/>
        <v>0.312</v>
      </c>
      <c r="BR231" s="321">
        <f t="shared" si="111"/>
        <v>0.40500000000000003</v>
      </c>
      <c r="BS231" s="290"/>
    </row>
    <row r="232" spans="1:71" x14ac:dyDescent="0.25">
      <c r="A232" s="290"/>
      <c r="B232" s="686"/>
      <c r="C232" s="425">
        <v>2.15</v>
      </c>
      <c r="D232" s="322">
        <v>0.52500000000000002</v>
      </c>
      <c r="E232" s="320">
        <v>0.42199999999999999</v>
      </c>
      <c r="F232" s="320">
        <v>0.32900000000000001</v>
      </c>
      <c r="G232" s="320">
        <v>0.29699999999999999</v>
      </c>
      <c r="H232" s="320">
        <v>0.29299999999999998</v>
      </c>
      <c r="I232" s="320">
        <v>0.312</v>
      </c>
      <c r="J232" s="320">
        <v>0.374</v>
      </c>
      <c r="K232" s="320">
        <v>0.55100000000000005</v>
      </c>
      <c r="L232" s="320">
        <v>0.79700000000000004</v>
      </c>
      <c r="M232" s="320">
        <f t="shared" si="112"/>
        <v>0.55100000000000005</v>
      </c>
      <c r="N232" s="320">
        <f t="shared" si="113"/>
        <v>0.374</v>
      </c>
      <c r="O232" s="320">
        <f t="shared" si="114"/>
        <v>0.312</v>
      </c>
      <c r="P232" s="320">
        <f t="shared" si="115"/>
        <v>0.29299999999999998</v>
      </c>
      <c r="Q232" s="320">
        <f t="shared" si="116"/>
        <v>0.29699999999999999</v>
      </c>
      <c r="R232" s="320">
        <f t="shared" si="117"/>
        <v>0.32900000000000001</v>
      </c>
      <c r="S232" s="321">
        <f t="shared" si="118"/>
        <v>0.42199999999999999</v>
      </c>
      <c r="T232" s="290"/>
      <c r="U232" s="322">
        <v>0.44</v>
      </c>
      <c r="V232" s="320">
        <v>0.38800000000000001</v>
      </c>
      <c r="W232" s="320">
        <v>0.316</v>
      </c>
      <c r="X232" s="320">
        <v>0.29299999999999998</v>
      </c>
      <c r="Y232" s="320">
        <v>0.29599999999999999</v>
      </c>
      <c r="Z232" s="320">
        <v>0.32300000000000001</v>
      </c>
      <c r="AA232" s="320">
        <v>0.40100000000000002</v>
      </c>
      <c r="AB232" s="320">
        <v>0.64600000000000002</v>
      </c>
      <c r="AC232" s="320">
        <v>0.92100000000000004</v>
      </c>
      <c r="AD232" s="320">
        <f t="shared" si="91"/>
        <v>0.64600000000000002</v>
      </c>
      <c r="AE232" s="320">
        <f t="shared" si="92"/>
        <v>0.40100000000000002</v>
      </c>
      <c r="AF232" s="320">
        <f t="shared" si="93"/>
        <v>0.32300000000000001</v>
      </c>
      <c r="AG232" s="320">
        <f t="shared" si="94"/>
        <v>0.29599999999999999</v>
      </c>
      <c r="AH232" s="320">
        <f t="shared" si="95"/>
        <v>0.29299999999999998</v>
      </c>
      <c r="AI232" s="320">
        <f t="shared" si="96"/>
        <v>0.316</v>
      </c>
      <c r="AJ232" s="321">
        <f t="shared" si="97"/>
        <v>0.38800000000000001</v>
      </c>
      <c r="AK232" s="290"/>
      <c r="AL232" s="322">
        <v>0.39300000000000002</v>
      </c>
      <c r="AM232" s="320">
        <v>0.35799999999999998</v>
      </c>
      <c r="AN232" s="320">
        <v>0.3</v>
      </c>
      <c r="AO232" s="320">
        <v>0.28100000000000003</v>
      </c>
      <c r="AP232" s="320">
        <v>0.28699999999999998</v>
      </c>
      <c r="AQ232" s="320">
        <v>0.318</v>
      </c>
      <c r="AR232" s="320">
        <v>0.40600000000000003</v>
      </c>
      <c r="AS232" s="320">
        <v>0.68400000000000005</v>
      </c>
      <c r="AT232" s="320">
        <v>0.98399999999999999</v>
      </c>
      <c r="AU232" s="320">
        <f t="shared" si="98"/>
        <v>0.68400000000000005</v>
      </c>
      <c r="AV232" s="320">
        <f t="shared" si="99"/>
        <v>0.40600000000000003</v>
      </c>
      <c r="AW232" s="320">
        <f t="shared" si="100"/>
        <v>0.318</v>
      </c>
      <c r="AX232" s="320">
        <f t="shared" si="101"/>
        <v>0.28699999999999998</v>
      </c>
      <c r="AY232" s="320">
        <f t="shared" si="102"/>
        <v>0.28100000000000003</v>
      </c>
      <c r="AZ232" s="320">
        <f t="shared" si="103"/>
        <v>0.3</v>
      </c>
      <c r="BA232" s="321">
        <f t="shared" si="104"/>
        <v>0.35799999999999998</v>
      </c>
      <c r="BB232" s="290"/>
      <c r="BC232" s="322">
        <v>0.502</v>
      </c>
      <c r="BD232" s="320">
        <v>0.40500000000000003</v>
      </c>
      <c r="BE232" s="320">
        <v>0.312</v>
      </c>
      <c r="BF232" s="320">
        <v>0.27800000000000002</v>
      </c>
      <c r="BG232" s="320">
        <v>0.27200000000000002</v>
      </c>
      <c r="BH232" s="320">
        <v>0.28599999999999998</v>
      </c>
      <c r="BI232" s="320">
        <v>0.33800000000000002</v>
      </c>
      <c r="BJ232" s="320">
        <v>0.47799999999999998</v>
      </c>
      <c r="BK232" s="320">
        <v>0.64400000000000002</v>
      </c>
      <c r="BL232" s="320">
        <f t="shared" si="105"/>
        <v>0.47799999999999998</v>
      </c>
      <c r="BM232" s="320">
        <f t="shared" si="106"/>
        <v>0.33800000000000002</v>
      </c>
      <c r="BN232" s="320">
        <f t="shared" si="107"/>
        <v>0.28599999999999998</v>
      </c>
      <c r="BO232" s="320">
        <f t="shared" si="108"/>
        <v>0.27200000000000002</v>
      </c>
      <c r="BP232" s="320">
        <f t="shared" si="109"/>
        <v>0.27800000000000002</v>
      </c>
      <c r="BQ232" s="320">
        <f t="shared" si="110"/>
        <v>0.312</v>
      </c>
      <c r="BR232" s="321">
        <f t="shared" si="111"/>
        <v>0.40500000000000003</v>
      </c>
      <c r="BS232" s="290"/>
    </row>
    <row r="233" spans="1:71" x14ac:dyDescent="0.25">
      <c r="A233" s="290"/>
      <c r="B233" s="686"/>
      <c r="C233" s="425">
        <v>2.2000000000000002</v>
      </c>
      <c r="D233" s="322">
        <v>0.52500000000000002</v>
      </c>
      <c r="E233" s="320">
        <v>0.42199999999999999</v>
      </c>
      <c r="F233" s="320">
        <v>0.32900000000000001</v>
      </c>
      <c r="G233" s="320">
        <v>0.29699999999999999</v>
      </c>
      <c r="H233" s="320">
        <v>0.29299999999999998</v>
      </c>
      <c r="I233" s="320">
        <v>0.312</v>
      </c>
      <c r="J233" s="320">
        <v>0.374</v>
      </c>
      <c r="K233" s="320">
        <v>0.55100000000000005</v>
      </c>
      <c r="L233" s="320">
        <v>0.79700000000000004</v>
      </c>
      <c r="M233" s="320">
        <f t="shared" si="112"/>
        <v>0.55100000000000005</v>
      </c>
      <c r="N233" s="320">
        <f t="shared" si="113"/>
        <v>0.374</v>
      </c>
      <c r="O233" s="320">
        <f t="shared" si="114"/>
        <v>0.312</v>
      </c>
      <c r="P233" s="320">
        <f t="shared" si="115"/>
        <v>0.29299999999999998</v>
      </c>
      <c r="Q233" s="320">
        <f t="shared" si="116"/>
        <v>0.29699999999999999</v>
      </c>
      <c r="R233" s="320">
        <f t="shared" si="117"/>
        <v>0.32900000000000001</v>
      </c>
      <c r="S233" s="321">
        <f t="shared" si="118"/>
        <v>0.42199999999999999</v>
      </c>
      <c r="T233" s="290"/>
      <c r="U233" s="322">
        <v>0.44</v>
      </c>
      <c r="V233" s="320">
        <v>0.38800000000000001</v>
      </c>
      <c r="W233" s="320">
        <v>0.316</v>
      </c>
      <c r="X233" s="320">
        <v>0.29299999999999998</v>
      </c>
      <c r="Y233" s="320">
        <v>0.29599999999999999</v>
      </c>
      <c r="Z233" s="320">
        <v>0.32300000000000001</v>
      </c>
      <c r="AA233" s="320">
        <v>0.40100000000000002</v>
      </c>
      <c r="AB233" s="320">
        <v>0.64600000000000002</v>
      </c>
      <c r="AC233" s="320">
        <v>0.92100000000000004</v>
      </c>
      <c r="AD233" s="320">
        <f t="shared" si="91"/>
        <v>0.64600000000000002</v>
      </c>
      <c r="AE233" s="320">
        <f t="shared" si="92"/>
        <v>0.40100000000000002</v>
      </c>
      <c r="AF233" s="320">
        <f t="shared" si="93"/>
        <v>0.32300000000000001</v>
      </c>
      <c r="AG233" s="320">
        <f t="shared" si="94"/>
        <v>0.29599999999999999</v>
      </c>
      <c r="AH233" s="320">
        <f t="shared" si="95"/>
        <v>0.29299999999999998</v>
      </c>
      <c r="AI233" s="320">
        <f t="shared" si="96"/>
        <v>0.316</v>
      </c>
      <c r="AJ233" s="321">
        <f t="shared" si="97"/>
        <v>0.38800000000000001</v>
      </c>
      <c r="AK233" s="290"/>
      <c r="AL233" s="322">
        <v>0.39300000000000002</v>
      </c>
      <c r="AM233" s="320">
        <v>0.35799999999999998</v>
      </c>
      <c r="AN233" s="320">
        <v>0.3</v>
      </c>
      <c r="AO233" s="320">
        <v>0.28100000000000003</v>
      </c>
      <c r="AP233" s="320">
        <v>0.28699999999999998</v>
      </c>
      <c r="AQ233" s="320">
        <v>0.318</v>
      </c>
      <c r="AR233" s="320">
        <v>0.40600000000000003</v>
      </c>
      <c r="AS233" s="320">
        <v>0.68400000000000005</v>
      </c>
      <c r="AT233" s="320">
        <v>0.98399999999999999</v>
      </c>
      <c r="AU233" s="320">
        <f t="shared" si="98"/>
        <v>0.68400000000000005</v>
      </c>
      <c r="AV233" s="320">
        <f t="shared" si="99"/>
        <v>0.40600000000000003</v>
      </c>
      <c r="AW233" s="320">
        <f t="shared" si="100"/>
        <v>0.318</v>
      </c>
      <c r="AX233" s="320">
        <f t="shared" si="101"/>
        <v>0.28699999999999998</v>
      </c>
      <c r="AY233" s="320">
        <f t="shared" si="102"/>
        <v>0.28100000000000003</v>
      </c>
      <c r="AZ233" s="320">
        <f t="shared" si="103"/>
        <v>0.3</v>
      </c>
      <c r="BA233" s="321">
        <f t="shared" si="104"/>
        <v>0.35799999999999998</v>
      </c>
      <c r="BB233" s="290"/>
      <c r="BC233" s="322">
        <v>0.502</v>
      </c>
      <c r="BD233" s="320">
        <v>0.40500000000000003</v>
      </c>
      <c r="BE233" s="320">
        <v>0.312</v>
      </c>
      <c r="BF233" s="320">
        <v>0.27800000000000002</v>
      </c>
      <c r="BG233" s="320">
        <v>0.27200000000000002</v>
      </c>
      <c r="BH233" s="320">
        <v>0.28599999999999998</v>
      </c>
      <c r="BI233" s="320">
        <v>0.33800000000000002</v>
      </c>
      <c r="BJ233" s="320">
        <v>0.47799999999999998</v>
      </c>
      <c r="BK233" s="320">
        <v>0.64400000000000002</v>
      </c>
      <c r="BL233" s="320">
        <f t="shared" si="105"/>
        <v>0.47799999999999998</v>
      </c>
      <c r="BM233" s="320">
        <f t="shared" si="106"/>
        <v>0.33800000000000002</v>
      </c>
      <c r="BN233" s="320">
        <f t="shared" si="107"/>
        <v>0.28599999999999998</v>
      </c>
      <c r="BO233" s="320">
        <f t="shared" si="108"/>
        <v>0.27200000000000002</v>
      </c>
      <c r="BP233" s="320">
        <f t="shared" si="109"/>
        <v>0.27800000000000002</v>
      </c>
      <c r="BQ233" s="320">
        <f t="shared" si="110"/>
        <v>0.312</v>
      </c>
      <c r="BR233" s="321">
        <f t="shared" si="111"/>
        <v>0.40500000000000003</v>
      </c>
      <c r="BS233" s="290"/>
    </row>
    <row r="234" spans="1:71" x14ac:dyDescent="0.25">
      <c r="A234" s="290"/>
      <c r="B234" s="686"/>
      <c r="C234" s="425">
        <v>2.25</v>
      </c>
      <c r="D234" s="322">
        <v>0.52500000000000002</v>
      </c>
      <c r="E234" s="320">
        <v>0.42199999999999999</v>
      </c>
      <c r="F234" s="320">
        <v>0.32900000000000001</v>
      </c>
      <c r="G234" s="320">
        <v>0.29699999999999999</v>
      </c>
      <c r="H234" s="320">
        <v>0.29299999999999998</v>
      </c>
      <c r="I234" s="320">
        <v>0.312</v>
      </c>
      <c r="J234" s="320">
        <v>0.374</v>
      </c>
      <c r="K234" s="320">
        <v>0.55100000000000005</v>
      </c>
      <c r="L234" s="320">
        <v>0.79700000000000004</v>
      </c>
      <c r="M234" s="320">
        <f t="shared" si="112"/>
        <v>0.55100000000000005</v>
      </c>
      <c r="N234" s="320">
        <f t="shared" si="113"/>
        <v>0.374</v>
      </c>
      <c r="O234" s="320">
        <f t="shared" si="114"/>
        <v>0.312</v>
      </c>
      <c r="P234" s="320">
        <f t="shared" si="115"/>
        <v>0.29299999999999998</v>
      </c>
      <c r="Q234" s="320">
        <f t="shared" si="116"/>
        <v>0.29699999999999999</v>
      </c>
      <c r="R234" s="320">
        <f t="shared" si="117"/>
        <v>0.32900000000000001</v>
      </c>
      <c r="S234" s="321">
        <f t="shared" si="118"/>
        <v>0.42199999999999999</v>
      </c>
      <c r="T234" s="290"/>
      <c r="U234" s="322">
        <v>0.44</v>
      </c>
      <c r="V234" s="320">
        <v>0.38800000000000001</v>
      </c>
      <c r="W234" s="320">
        <v>0.316</v>
      </c>
      <c r="X234" s="320">
        <v>0.29299999999999998</v>
      </c>
      <c r="Y234" s="320">
        <v>0.29599999999999999</v>
      </c>
      <c r="Z234" s="320">
        <v>0.32300000000000001</v>
      </c>
      <c r="AA234" s="320">
        <v>0.40100000000000002</v>
      </c>
      <c r="AB234" s="320">
        <v>0.64600000000000002</v>
      </c>
      <c r="AC234" s="320">
        <v>0.92100000000000004</v>
      </c>
      <c r="AD234" s="320">
        <f t="shared" si="91"/>
        <v>0.64600000000000002</v>
      </c>
      <c r="AE234" s="320">
        <f t="shared" si="92"/>
        <v>0.40100000000000002</v>
      </c>
      <c r="AF234" s="320">
        <f t="shared" si="93"/>
        <v>0.32300000000000001</v>
      </c>
      <c r="AG234" s="320">
        <f t="shared" si="94"/>
        <v>0.29599999999999999</v>
      </c>
      <c r="AH234" s="320">
        <f t="shared" si="95"/>
        <v>0.29299999999999998</v>
      </c>
      <c r="AI234" s="320">
        <f t="shared" si="96"/>
        <v>0.316</v>
      </c>
      <c r="AJ234" s="321">
        <f t="shared" si="97"/>
        <v>0.38800000000000001</v>
      </c>
      <c r="AK234" s="290"/>
      <c r="AL234" s="322">
        <v>0.39300000000000002</v>
      </c>
      <c r="AM234" s="320">
        <v>0.35799999999999998</v>
      </c>
      <c r="AN234" s="320">
        <v>0.3</v>
      </c>
      <c r="AO234" s="320">
        <v>0.28100000000000003</v>
      </c>
      <c r="AP234" s="320">
        <v>0.28699999999999998</v>
      </c>
      <c r="AQ234" s="320">
        <v>0.318</v>
      </c>
      <c r="AR234" s="320">
        <v>0.40600000000000003</v>
      </c>
      <c r="AS234" s="320">
        <v>0.68400000000000005</v>
      </c>
      <c r="AT234" s="320">
        <v>0.98399999999999999</v>
      </c>
      <c r="AU234" s="320">
        <f t="shared" si="98"/>
        <v>0.68400000000000005</v>
      </c>
      <c r="AV234" s="320">
        <f t="shared" si="99"/>
        <v>0.40600000000000003</v>
      </c>
      <c r="AW234" s="320">
        <f t="shared" si="100"/>
        <v>0.318</v>
      </c>
      <c r="AX234" s="320">
        <f t="shared" si="101"/>
        <v>0.28699999999999998</v>
      </c>
      <c r="AY234" s="320">
        <f t="shared" si="102"/>
        <v>0.28100000000000003</v>
      </c>
      <c r="AZ234" s="320">
        <f t="shared" si="103"/>
        <v>0.3</v>
      </c>
      <c r="BA234" s="321">
        <f t="shared" si="104"/>
        <v>0.35799999999999998</v>
      </c>
      <c r="BB234" s="290"/>
      <c r="BC234" s="322">
        <v>0.502</v>
      </c>
      <c r="BD234" s="320">
        <v>0.40500000000000003</v>
      </c>
      <c r="BE234" s="320">
        <v>0.312</v>
      </c>
      <c r="BF234" s="320">
        <v>0.27800000000000002</v>
      </c>
      <c r="BG234" s="320">
        <v>0.27200000000000002</v>
      </c>
      <c r="BH234" s="320">
        <v>0.28599999999999998</v>
      </c>
      <c r="BI234" s="320">
        <v>0.33800000000000002</v>
      </c>
      <c r="BJ234" s="320">
        <v>0.47799999999999998</v>
      </c>
      <c r="BK234" s="320">
        <v>0.64400000000000002</v>
      </c>
      <c r="BL234" s="320">
        <f t="shared" si="105"/>
        <v>0.47799999999999998</v>
      </c>
      <c r="BM234" s="320">
        <f t="shared" si="106"/>
        <v>0.33800000000000002</v>
      </c>
      <c r="BN234" s="320">
        <f t="shared" si="107"/>
        <v>0.28599999999999998</v>
      </c>
      <c r="BO234" s="320">
        <f t="shared" si="108"/>
        <v>0.27200000000000002</v>
      </c>
      <c r="BP234" s="320">
        <f t="shared" si="109"/>
        <v>0.27800000000000002</v>
      </c>
      <c r="BQ234" s="320">
        <f t="shared" si="110"/>
        <v>0.312</v>
      </c>
      <c r="BR234" s="321">
        <f t="shared" si="111"/>
        <v>0.40500000000000003</v>
      </c>
      <c r="BS234" s="290"/>
    </row>
    <row r="235" spans="1:71" x14ac:dyDescent="0.25">
      <c r="A235" s="290"/>
      <c r="B235" s="686"/>
      <c r="C235" s="425">
        <v>2.2999999999999998</v>
      </c>
      <c r="D235" s="322">
        <v>0.52500000000000002</v>
      </c>
      <c r="E235" s="320">
        <v>0.42199999999999999</v>
      </c>
      <c r="F235" s="320">
        <v>0.32900000000000001</v>
      </c>
      <c r="G235" s="320">
        <v>0.29699999999999999</v>
      </c>
      <c r="H235" s="320">
        <v>0.29299999999999998</v>
      </c>
      <c r="I235" s="320">
        <v>0.312</v>
      </c>
      <c r="J235" s="320">
        <v>0.374</v>
      </c>
      <c r="K235" s="320">
        <v>0.55100000000000005</v>
      </c>
      <c r="L235" s="320">
        <v>0.79700000000000004</v>
      </c>
      <c r="M235" s="320">
        <f t="shared" si="112"/>
        <v>0.55100000000000005</v>
      </c>
      <c r="N235" s="320">
        <f t="shared" si="113"/>
        <v>0.374</v>
      </c>
      <c r="O235" s="320">
        <f t="shared" si="114"/>
        <v>0.312</v>
      </c>
      <c r="P235" s="320">
        <f t="shared" si="115"/>
        <v>0.29299999999999998</v>
      </c>
      <c r="Q235" s="320">
        <f t="shared" si="116"/>
        <v>0.29699999999999999</v>
      </c>
      <c r="R235" s="320">
        <f t="shared" si="117"/>
        <v>0.32900000000000001</v>
      </c>
      <c r="S235" s="321">
        <f t="shared" si="118"/>
        <v>0.42199999999999999</v>
      </c>
      <c r="T235" s="290"/>
      <c r="U235" s="322">
        <v>0.44</v>
      </c>
      <c r="V235" s="320">
        <v>0.38800000000000001</v>
      </c>
      <c r="W235" s="320">
        <v>0.316</v>
      </c>
      <c r="X235" s="320">
        <v>0.29299999999999998</v>
      </c>
      <c r="Y235" s="320">
        <v>0.29599999999999999</v>
      </c>
      <c r="Z235" s="320">
        <v>0.32300000000000001</v>
      </c>
      <c r="AA235" s="320">
        <v>0.40100000000000002</v>
      </c>
      <c r="AB235" s="320">
        <v>0.64600000000000002</v>
      </c>
      <c r="AC235" s="320">
        <v>0.92100000000000004</v>
      </c>
      <c r="AD235" s="320">
        <f t="shared" si="91"/>
        <v>0.64600000000000002</v>
      </c>
      <c r="AE235" s="320">
        <f t="shared" si="92"/>
        <v>0.40100000000000002</v>
      </c>
      <c r="AF235" s="320">
        <f t="shared" si="93"/>
        <v>0.32300000000000001</v>
      </c>
      <c r="AG235" s="320">
        <f t="shared" si="94"/>
        <v>0.29599999999999999</v>
      </c>
      <c r="AH235" s="320">
        <f t="shared" si="95"/>
        <v>0.29299999999999998</v>
      </c>
      <c r="AI235" s="320">
        <f t="shared" si="96"/>
        <v>0.316</v>
      </c>
      <c r="AJ235" s="321">
        <f t="shared" si="97"/>
        <v>0.38800000000000001</v>
      </c>
      <c r="AK235" s="290"/>
      <c r="AL235" s="322">
        <v>0.39300000000000002</v>
      </c>
      <c r="AM235" s="320">
        <v>0.35799999999999998</v>
      </c>
      <c r="AN235" s="320">
        <v>0.3</v>
      </c>
      <c r="AO235" s="320">
        <v>0.28100000000000003</v>
      </c>
      <c r="AP235" s="320">
        <v>0.28699999999999998</v>
      </c>
      <c r="AQ235" s="320">
        <v>0.318</v>
      </c>
      <c r="AR235" s="320">
        <v>0.40600000000000003</v>
      </c>
      <c r="AS235" s="320">
        <v>0.68400000000000005</v>
      </c>
      <c r="AT235" s="320">
        <v>0.98399999999999999</v>
      </c>
      <c r="AU235" s="320">
        <f t="shared" si="98"/>
        <v>0.68400000000000005</v>
      </c>
      <c r="AV235" s="320">
        <f t="shared" si="99"/>
        <v>0.40600000000000003</v>
      </c>
      <c r="AW235" s="320">
        <f t="shared" si="100"/>
        <v>0.318</v>
      </c>
      <c r="AX235" s="320">
        <f t="shared" si="101"/>
        <v>0.28699999999999998</v>
      </c>
      <c r="AY235" s="320">
        <f t="shared" si="102"/>
        <v>0.28100000000000003</v>
      </c>
      <c r="AZ235" s="320">
        <f t="shared" si="103"/>
        <v>0.3</v>
      </c>
      <c r="BA235" s="321">
        <f t="shared" si="104"/>
        <v>0.35799999999999998</v>
      </c>
      <c r="BB235" s="290"/>
      <c r="BC235" s="322">
        <v>0.502</v>
      </c>
      <c r="BD235" s="320">
        <v>0.40500000000000003</v>
      </c>
      <c r="BE235" s="320">
        <v>0.312</v>
      </c>
      <c r="BF235" s="320">
        <v>0.27800000000000002</v>
      </c>
      <c r="BG235" s="320">
        <v>0.27200000000000002</v>
      </c>
      <c r="BH235" s="320">
        <v>0.28599999999999998</v>
      </c>
      <c r="BI235" s="320">
        <v>0.33800000000000002</v>
      </c>
      <c r="BJ235" s="320">
        <v>0.47799999999999998</v>
      </c>
      <c r="BK235" s="320">
        <v>0.64400000000000002</v>
      </c>
      <c r="BL235" s="320">
        <f t="shared" si="105"/>
        <v>0.47799999999999998</v>
      </c>
      <c r="BM235" s="320">
        <f t="shared" si="106"/>
        <v>0.33800000000000002</v>
      </c>
      <c r="BN235" s="320">
        <f t="shared" si="107"/>
        <v>0.28599999999999998</v>
      </c>
      <c r="BO235" s="320">
        <f t="shared" si="108"/>
        <v>0.27200000000000002</v>
      </c>
      <c r="BP235" s="320">
        <f t="shared" si="109"/>
        <v>0.27800000000000002</v>
      </c>
      <c r="BQ235" s="320">
        <f t="shared" si="110"/>
        <v>0.312</v>
      </c>
      <c r="BR235" s="321">
        <f t="shared" si="111"/>
        <v>0.40500000000000003</v>
      </c>
      <c r="BS235" s="290"/>
    </row>
    <row r="236" spans="1:71" x14ac:dyDescent="0.25">
      <c r="A236" s="290"/>
      <c r="B236" s="686"/>
      <c r="C236" s="425">
        <v>2.35</v>
      </c>
      <c r="D236" s="322">
        <v>0.52500000000000002</v>
      </c>
      <c r="E236" s="320">
        <v>0.42199999999999999</v>
      </c>
      <c r="F236" s="320">
        <v>0.32900000000000001</v>
      </c>
      <c r="G236" s="320">
        <v>0.29699999999999999</v>
      </c>
      <c r="H236" s="320">
        <v>0.29299999999999998</v>
      </c>
      <c r="I236" s="320">
        <v>0.312</v>
      </c>
      <c r="J236" s="320">
        <v>0.374</v>
      </c>
      <c r="K236" s="320">
        <v>0.55100000000000005</v>
      </c>
      <c r="L236" s="320">
        <v>0.79700000000000004</v>
      </c>
      <c r="M236" s="320">
        <f t="shared" si="112"/>
        <v>0.55100000000000005</v>
      </c>
      <c r="N236" s="320">
        <f t="shared" si="113"/>
        <v>0.374</v>
      </c>
      <c r="O236" s="320">
        <f t="shared" si="114"/>
        <v>0.312</v>
      </c>
      <c r="P236" s="320">
        <f t="shared" si="115"/>
        <v>0.29299999999999998</v>
      </c>
      <c r="Q236" s="320">
        <f t="shared" si="116"/>
        <v>0.29699999999999999</v>
      </c>
      <c r="R236" s="320">
        <f t="shared" si="117"/>
        <v>0.32900000000000001</v>
      </c>
      <c r="S236" s="321">
        <f t="shared" si="118"/>
        <v>0.42199999999999999</v>
      </c>
      <c r="T236" s="290"/>
      <c r="U236" s="322">
        <v>0.44</v>
      </c>
      <c r="V236" s="320">
        <v>0.38800000000000001</v>
      </c>
      <c r="W236" s="320">
        <v>0.316</v>
      </c>
      <c r="X236" s="320">
        <v>0.29299999999999998</v>
      </c>
      <c r="Y236" s="320">
        <v>0.29599999999999999</v>
      </c>
      <c r="Z236" s="320">
        <v>0.32300000000000001</v>
      </c>
      <c r="AA236" s="320">
        <v>0.40100000000000002</v>
      </c>
      <c r="AB236" s="320">
        <v>0.64600000000000002</v>
      </c>
      <c r="AC236" s="320">
        <v>0.92100000000000004</v>
      </c>
      <c r="AD236" s="320">
        <f t="shared" si="91"/>
        <v>0.64600000000000002</v>
      </c>
      <c r="AE236" s="320">
        <f t="shared" si="92"/>
        <v>0.40100000000000002</v>
      </c>
      <c r="AF236" s="320">
        <f t="shared" si="93"/>
        <v>0.32300000000000001</v>
      </c>
      <c r="AG236" s="320">
        <f t="shared" si="94"/>
        <v>0.29599999999999999</v>
      </c>
      <c r="AH236" s="320">
        <f t="shared" si="95"/>
        <v>0.29299999999999998</v>
      </c>
      <c r="AI236" s="320">
        <f t="shared" si="96"/>
        <v>0.316</v>
      </c>
      <c r="AJ236" s="321">
        <f t="shared" si="97"/>
        <v>0.38800000000000001</v>
      </c>
      <c r="AK236" s="290"/>
      <c r="AL236" s="322">
        <v>0.39300000000000002</v>
      </c>
      <c r="AM236" s="320">
        <v>0.35799999999999998</v>
      </c>
      <c r="AN236" s="320">
        <v>0.3</v>
      </c>
      <c r="AO236" s="320">
        <v>0.28100000000000003</v>
      </c>
      <c r="AP236" s="320">
        <v>0.28699999999999998</v>
      </c>
      <c r="AQ236" s="320">
        <v>0.318</v>
      </c>
      <c r="AR236" s="320">
        <v>0.40600000000000003</v>
      </c>
      <c r="AS236" s="320">
        <v>0.68400000000000005</v>
      </c>
      <c r="AT236" s="320">
        <v>0.98399999999999999</v>
      </c>
      <c r="AU236" s="320">
        <f t="shared" si="98"/>
        <v>0.68400000000000005</v>
      </c>
      <c r="AV236" s="320">
        <f t="shared" si="99"/>
        <v>0.40600000000000003</v>
      </c>
      <c r="AW236" s="320">
        <f t="shared" si="100"/>
        <v>0.318</v>
      </c>
      <c r="AX236" s="320">
        <f t="shared" si="101"/>
        <v>0.28699999999999998</v>
      </c>
      <c r="AY236" s="320">
        <f t="shared" si="102"/>
        <v>0.28100000000000003</v>
      </c>
      <c r="AZ236" s="320">
        <f t="shared" si="103"/>
        <v>0.3</v>
      </c>
      <c r="BA236" s="321">
        <f t="shared" si="104"/>
        <v>0.35799999999999998</v>
      </c>
      <c r="BB236" s="290"/>
      <c r="BC236" s="322">
        <v>0.502</v>
      </c>
      <c r="BD236" s="320">
        <v>0.40500000000000003</v>
      </c>
      <c r="BE236" s="320">
        <v>0.312</v>
      </c>
      <c r="BF236" s="320">
        <v>0.27800000000000002</v>
      </c>
      <c r="BG236" s="320">
        <v>0.27200000000000002</v>
      </c>
      <c r="BH236" s="320">
        <v>0.28599999999999998</v>
      </c>
      <c r="BI236" s="320">
        <v>0.33800000000000002</v>
      </c>
      <c r="BJ236" s="320">
        <v>0.47799999999999998</v>
      </c>
      <c r="BK236" s="320">
        <v>0.64400000000000002</v>
      </c>
      <c r="BL236" s="320">
        <f t="shared" si="105"/>
        <v>0.47799999999999998</v>
      </c>
      <c r="BM236" s="320">
        <f t="shared" si="106"/>
        <v>0.33800000000000002</v>
      </c>
      <c r="BN236" s="320">
        <f t="shared" si="107"/>
        <v>0.28599999999999998</v>
      </c>
      <c r="BO236" s="320">
        <f t="shared" si="108"/>
        <v>0.27200000000000002</v>
      </c>
      <c r="BP236" s="320">
        <f t="shared" si="109"/>
        <v>0.27800000000000002</v>
      </c>
      <c r="BQ236" s="320">
        <f t="shared" si="110"/>
        <v>0.312</v>
      </c>
      <c r="BR236" s="321">
        <f t="shared" si="111"/>
        <v>0.40500000000000003</v>
      </c>
      <c r="BS236" s="290"/>
    </row>
    <row r="237" spans="1:71" x14ac:dyDescent="0.25">
      <c r="A237" s="290"/>
      <c r="B237" s="686"/>
      <c r="C237" s="425">
        <v>2.4</v>
      </c>
      <c r="D237" s="322">
        <v>0.52500000000000002</v>
      </c>
      <c r="E237" s="320">
        <v>0.42199999999999999</v>
      </c>
      <c r="F237" s="320">
        <v>0.32900000000000001</v>
      </c>
      <c r="G237" s="320">
        <v>0.29699999999999999</v>
      </c>
      <c r="H237" s="320">
        <v>0.29299999999999998</v>
      </c>
      <c r="I237" s="320">
        <v>0.312</v>
      </c>
      <c r="J237" s="320">
        <v>0.374</v>
      </c>
      <c r="K237" s="320">
        <v>0.55100000000000005</v>
      </c>
      <c r="L237" s="320">
        <v>0.79700000000000004</v>
      </c>
      <c r="M237" s="320">
        <f t="shared" si="112"/>
        <v>0.55100000000000005</v>
      </c>
      <c r="N237" s="320">
        <f t="shared" si="113"/>
        <v>0.374</v>
      </c>
      <c r="O237" s="320">
        <f t="shared" si="114"/>
        <v>0.312</v>
      </c>
      <c r="P237" s="320">
        <f t="shared" si="115"/>
        <v>0.29299999999999998</v>
      </c>
      <c r="Q237" s="320">
        <f t="shared" si="116"/>
        <v>0.29699999999999999</v>
      </c>
      <c r="R237" s="320">
        <f t="shared" si="117"/>
        <v>0.32900000000000001</v>
      </c>
      <c r="S237" s="321">
        <f t="shared" si="118"/>
        <v>0.42199999999999999</v>
      </c>
      <c r="T237" s="290"/>
      <c r="U237" s="322">
        <v>0.44</v>
      </c>
      <c r="V237" s="320">
        <v>0.38800000000000001</v>
      </c>
      <c r="W237" s="320">
        <v>0.316</v>
      </c>
      <c r="X237" s="320">
        <v>0.29299999999999998</v>
      </c>
      <c r="Y237" s="320">
        <v>0.29599999999999999</v>
      </c>
      <c r="Z237" s="320">
        <v>0.32300000000000001</v>
      </c>
      <c r="AA237" s="320">
        <v>0.40100000000000002</v>
      </c>
      <c r="AB237" s="320">
        <v>0.64600000000000002</v>
      </c>
      <c r="AC237" s="320">
        <v>0.92100000000000004</v>
      </c>
      <c r="AD237" s="320">
        <f t="shared" si="91"/>
        <v>0.64600000000000002</v>
      </c>
      <c r="AE237" s="320">
        <f t="shared" si="92"/>
        <v>0.40100000000000002</v>
      </c>
      <c r="AF237" s="320">
        <f t="shared" si="93"/>
        <v>0.32300000000000001</v>
      </c>
      <c r="AG237" s="320">
        <f t="shared" si="94"/>
        <v>0.29599999999999999</v>
      </c>
      <c r="AH237" s="320">
        <f t="shared" si="95"/>
        <v>0.29299999999999998</v>
      </c>
      <c r="AI237" s="320">
        <f t="shared" si="96"/>
        <v>0.316</v>
      </c>
      <c r="AJ237" s="321">
        <f t="shared" si="97"/>
        <v>0.38800000000000001</v>
      </c>
      <c r="AK237" s="290"/>
      <c r="AL237" s="322">
        <v>0.39300000000000002</v>
      </c>
      <c r="AM237" s="320">
        <v>0.35799999999999998</v>
      </c>
      <c r="AN237" s="320">
        <v>0.3</v>
      </c>
      <c r="AO237" s="320">
        <v>0.28100000000000003</v>
      </c>
      <c r="AP237" s="320">
        <v>0.28699999999999998</v>
      </c>
      <c r="AQ237" s="320">
        <v>0.318</v>
      </c>
      <c r="AR237" s="320">
        <v>0.40600000000000003</v>
      </c>
      <c r="AS237" s="320">
        <v>0.68400000000000005</v>
      </c>
      <c r="AT237" s="320">
        <v>0.98399999999999999</v>
      </c>
      <c r="AU237" s="320">
        <f t="shared" si="98"/>
        <v>0.68400000000000005</v>
      </c>
      <c r="AV237" s="320">
        <f t="shared" si="99"/>
        <v>0.40600000000000003</v>
      </c>
      <c r="AW237" s="320">
        <f t="shared" si="100"/>
        <v>0.318</v>
      </c>
      <c r="AX237" s="320">
        <f t="shared" si="101"/>
        <v>0.28699999999999998</v>
      </c>
      <c r="AY237" s="320">
        <f t="shared" si="102"/>
        <v>0.28100000000000003</v>
      </c>
      <c r="AZ237" s="320">
        <f t="shared" si="103"/>
        <v>0.3</v>
      </c>
      <c r="BA237" s="321">
        <f t="shared" si="104"/>
        <v>0.35799999999999998</v>
      </c>
      <c r="BB237" s="290"/>
      <c r="BC237" s="322">
        <v>0.502</v>
      </c>
      <c r="BD237" s="320">
        <v>0.40500000000000003</v>
      </c>
      <c r="BE237" s="320">
        <v>0.312</v>
      </c>
      <c r="BF237" s="320">
        <v>0.27800000000000002</v>
      </c>
      <c r="BG237" s="320">
        <v>0.27200000000000002</v>
      </c>
      <c r="BH237" s="320">
        <v>0.28599999999999998</v>
      </c>
      <c r="BI237" s="320">
        <v>0.33800000000000002</v>
      </c>
      <c r="BJ237" s="320">
        <v>0.47799999999999998</v>
      </c>
      <c r="BK237" s="320">
        <v>0.64400000000000002</v>
      </c>
      <c r="BL237" s="320">
        <f t="shared" si="105"/>
        <v>0.47799999999999998</v>
      </c>
      <c r="BM237" s="320">
        <f t="shared" si="106"/>
        <v>0.33800000000000002</v>
      </c>
      <c r="BN237" s="320">
        <f t="shared" si="107"/>
        <v>0.28599999999999998</v>
      </c>
      <c r="BO237" s="320">
        <f t="shared" si="108"/>
        <v>0.27200000000000002</v>
      </c>
      <c r="BP237" s="320">
        <f t="shared" si="109"/>
        <v>0.27800000000000002</v>
      </c>
      <c r="BQ237" s="320">
        <f t="shared" si="110"/>
        <v>0.312</v>
      </c>
      <c r="BR237" s="321">
        <f t="shared" si="111"/>
        <v>0.40500000000000003</v>
      </c>
      <c r="BS237" s="290"/>
    </row>
    <row r="238" spans="1:71" x14ac:dyDescent="0.25">
      <c r="A238" s="290"/>
      <c r="B238" s="686"/>
      <c r="C238" s="425">
        <v>2.4500000000000002</v>
      </c>
      <c r="D238" s="322">
        <v>0.52500000000000002</v>
      </c>
      <c r="E238" s="320">
        <v>0.42199999999999999</v>
      </c>
      <c r="F238" s="320">
        <v>0.32900000000000001</v>
      </c>
      <c r="G238" s="320">
        <v>0.29699999999999999</v>
      </c>
      <c r="H238" s="320">
        <v>0.29299999999999998</v>
      </c>
      <c r="I238" s="320">
        <v>0.312</v>
      </c>
      <c r="J238" s="320">
        <v>0.374</v>
      </c>
      <c r="K238" s="320">
        <v>0.55100000000000005</v>
      </c>
      <c r="L238" s="320">
        <v>0.79700000000000004</v>
      </c>
      <c r="M238" s="320">
        <f t="shared" si="112"/>
        <v>0.55100000000000005</v>
      </c>
      <c r="N238" s="320">
        <f t="shared" si="113"/>
        <v>0.374</v>
      </c>
      <c r="O238" s="320">
        <f t="shared" si="114"/>
        <v>0.312</v>
      </c>
      <c r="P238" s="320">
        <f t="shared" si="115"/>
        <v>0.29299999999999998</v>
      </c>
      <c r="Q238" s="320">
        <f t="shared" si="116"/>
        <v>0.29699999999999999</v>
      </c>
      <c r="R238" s="320">
        <f t="shared" si="117"/>
        <v>0.32900000000000001</v>
      </c>
      <c r="S238" s="321">
        <f t="shared" si="118"/>
        <v>0.42199999999999999</v>
      </c>
      <c r="T238" s="290"/>
      <c r="U238" s="322">
        <v>0.44</v>
      </c>
      <c r="V238" s="320">
        <v>0.38800000000000001</v>
      </c>
      <c r="W238" s="320">
        <v>0.316</v>
      </c>
      <c r="X238" s="320">
        <v>0.29299999999999998</v>
      </c>
      <c r="Y238" s="320">
        <v>0.29599999999999999</v>
      </c>
      <c r="Z238" s="320">
        <v>0.32300000000000001</v>
      </c>
      <c r="AA238" s="320">
        <v>0.40100000000000002</v>
      </c>
      <c r="AB238" s="320">
        <v>0.64600000000000002</v>
      </c>
      <c r="AC238" s="320">
        <v>0.92100000000000004</v>
      </c>
      <c r="AD238" s="320">
        <f t="shared" si="91"/>
        <v>0.64600000000000002</v>
      </c>
      <c r="AE238" s="320">
        <f t="shared" si="92"/>
        <v>0.40100000000000002</v>
      </c>
      <c r="AF238" s="320">
        <f t="shared" si="93"/>
        <v>0.32300000000000001</v>
      </c>
      <c r="AG238" s="320">
        <f t="shared" si="94"/>
        <v>0.29599999999999999</v>
      </c>
      <c r="AH238" s="320">
        <f t="shared" si="95"/>
        <v>0.29299999999999998</v>
      </c>
      <c r="AI238" s="320">
        <f t="shared" si="96"/>
        <v>0.316</v>
      </c>
      <c r="AJ238" s="321">
        <f t="shared" si="97"/>
        <v>0.38800000000000001</v>
      </c>
      <c r="AK238" s="290"/>
      <c r="AL238" s="322">
        <v>0.39300000000000002</v>
      </c>
      <c r="AM238" s="320">
        <v>0.35799999999999998</v>
      </c>
      <c r="AN238" s="320">
        <v>0.3</v>
      </c>
      <c r="AO238" s="320">
        <v>0.28100000000000003</v>
      </c>
      <c r="AP238" s="320">
        <v>0.28699999999999998</v>
      </c>
      <c r="AQ238" s="320">
        <v>0.318</v>
      </c>
      <c r="AR238" s="320">
        <v>0.40600000000000003</v>
      </c>
      <c r="AS238" s="320">
        <v>0.68400000000000005</v>
      </c>
      <c r="AT238" s="320">
        <v>0.98399999999999999</v>
      </c>
      <c r="AU238" s="320">
        <f t="shared" si="98"/>
        <v>0.68400000000000005</v>
      </c>
      <c r="AV238" s="320">
        <f t="shared" si="99"/>
        <v>0.40600000000000003</v>
      </c>
      <c r="AW238" s="320">
        <f t="shared" si="100"/>
        <v>0.318</v>
      </c>
      <c r="AX238" s="320">
        <f t="shared" si="101"/>
        <v>0.28699999999999998</v>
      </c>
      <c r="AY238" s="320">
        <f t="shared" si="102"/>
        <v>0.28100000000000003</v>
      </c>
      <c r="AZ238" s="320">
        <f t="shared" si="103"/>
        <v>0.3</v>
      </c>
      <c r="BA238" s="321">
        <f t="shared" si="104"/>
        <v>0.35799999999999998</v>
      </c>
      <c r="BB238" s="290"/>
      <c r="BC238" s="322">
        <v>0.502</v>
      </c>
      <c r="BD238" s="320">
        <v>0.40500000000000003</v>
      </c>
      <c r="BE238" s="320">
        <v>0.312</v>
      </c>
      <c r="BF238" s="320">
        <v>0.27800000000000002</v>
      </c>
      <c r="BG238" s="320">
        <v>0.27200000000000002</v>
      </c>
      <c r="BH238" s="320">
        <v>0.28599999999999998</v>
      </c>
      <c r="BI238" s="320">
        <v>0.33800000000000002</v>
      </c>
      <c r="BJ238" s="320">
        <v>0.47799999999999998</v>
      </c>
      <c r="BK238" s="320">
        <v>0.64400000000000002</v>
      </c>
      <c r="BL238" s="320">
        <f t="shared" si="105"/>
        <v>0.47799999999999998</v>
      </c>
      <c r="BM238" s="320">
        <f t="shared" si="106"/>
        <v>0.33800000000000002</v>
      </c>
      <c r="BN238" s="320">
        <f t="shared" si="107"/>
        <v>0.28599999999999998</v>
      </c>
      <c r="BO238" s="320">
        <f t="shared" si="108"/>
        <v>0.27200000000000002</v>
      </c>
      <c r="BP238" s="320">
        <f t="shared" si="109"/>
        <v>0.27800000000000002</v>
      </c>
      <c r="BQ238" s="320">
        <f t="shared" si="110"/>
        <v>0.312</v>
      </c>
      <c r="BR238" s="321">
        <f t="shared" si="111"/>
        <v>0.40500000000000003</v>
      </c>
      <c r="BS238" s="290"/>
    </row>
    <row r="239" spans="1:71" x14ac:dyDescent="0.25">
      <c r="A239" s="290"/>
      <c r="B239" s="686"/>
      <c r="C239" s="425">
        <v>2.5</v>
      </c>
      <c r="D239" s="322">
        <v>0.52500000000000002</v>
      </c>
      <c r="E239" s="320">
        <v>0.42199999999999999</v>
      </c>
      <c r="F239" s="320">
        <v>0.32900000000000001</v>
      </c>
      <c r="G239" s="320">
        <v>0.29699999999999999</v>
      </c>
      <c r="H239" s="320">
        <v>0.29299999999999998</v>
      </c>
      <c r="I239" s="320">
        <v>0.312</v>
      </c>
      <c r="J239" s="320">
        <v>0.374</v>
      </c>
      <c r="K239" s="320">
        <v>0.55100000000000005</v>
      </c>
      <c r="L239" s="320">
        <v>0.79700000000000004</v>
      </c>
      <c r="M239" s="320">
        <f t="shared" si="112"/>
        <v>0.55100000000000005</v>
      </c>
      <c r="N239" s="320">
        <f t="shared" si="113"/>
        <v>0.374</v>
      </c>
      <c r="O239" s="320">
        <f t="shared" si="114"/>
        <v>0.312</v>
      </c>
      <c r="P239" s="320">
        <f t="shared" si="115"/>
        <v>0.29299999999999998</v>
      </c>
      <c r="Q239" s="320">
        <f t="shared" si="116"/>
        <v>0.29699999999999999</v>
      </c>
      <c r="R239" s="320">
        <f t="shared" si="117"/>
        <v>0.32900000000000001</v>
      </c>
      <c r="S239" s="321">
        <f t="shared" si="118"/>
        <v>0.42199999999999999</v>
      </c>
      <c r="T239" s="290"/>
      <c r="U239" s="322">
        <v>0.44</v>
      </c>
      <c r="V239" s="320">
        <v>0.38800000000000001</v>
      </c>
      <c r="W239" s="320">
        <v>0.316</v>
      </c>
      <c r="X239" s="320">
        <v>0.29299999999999998</v>
      </c>
      <c r="Y239" s="320">
        <v>0.29599999999999999</v>
      </c>
      <c r="Z239" s="320">
        <v>0.32300000000000001</v>
      </c>
      <c r="AA239" s="320">
        <v>0.40100000000000002</v>
      </c>
      <c r="AB239" s="320">
        <v>0.64600000000000002</v>
      </c>
      <c r="AC239" s="320">
        <v>0.92100000000000004</v>
      </c>
      <c r="AD239" s="320">
        <f t="shared" si="91"/>
        <v>0.64600000000000002</v>
      </c>
      <c r="AE239" s="320">
        <f t="shared" si="92"/>
        <v>0.40100000000000002</v>
      </c>
      <c r="AF239" s="320">
        <f t="shared" si="93"/>
        <v>0.32300000000000001</v>
      </c>
      <c r="AG239" s="320">
        <f t="shared" si="94"/>
        <v>0.29599999999999999</v>
      </c>
      <c r="AH239" s="320">
        <f t="shared" si="95"/>
        <v>0.29299999999999998</v>
      </c>
      <c r="AI239" s="320">
        <f t="shared" si="96"/>
        <v>0.316</v>
      </c>
      <c r="AJ239" s="321">
        <f t="shared" si="97"/>
        <v>0.38800000000000001</v>
      </c>
      <c r="AK239" s="290"/>
      <c r="AL239" s="322">
        <v>0.39300000000000002</v>
      </c>
      <c r="AM239" s="320">
        <v>0.35799999999999998</v>
      </c>
      <c r="AN239" s="320">
        <v>0.3</v>
      </c>
      <c r="AO239" s="320">
        <v>0.28100000000000003</v>
      </c>
      <c r="AP239" s="320">
        <v>0.28699999999999998</v>
      </c>
      <c r="AQ239" s="320">
        <v>0.318</v>
      </c>
      <c r="AR239" s="320">
        <v>0.40600000000000003</v>
      </c>
      <c r="AS239" s="320">
        <v>0.68400000000000005</v>
      </c>
      <c r="AT239" s="320">
        <v>0.98399999999999999</v>
      </c>
      <c r="AU239" s="320">
        <f t="shared" si="98"/>
        <v>0.68400000000000005</v>
      </c>
      <c r="AV239" s="320">
        <f t="shared" si="99"/>
        <v>0.40600000000000003</v>
      </c>
      <c r="AW239" s="320">
        <f t="shared" si="100"/>
        <v>0.318</v>
      </c>
      <c r="AX239" s="320">
        <f t="shared" si="101"/>
        <v>0.28699999999999998</v>
      </c>
      <c r="AY239" s="320">
        <f t="shared" si="102"/>
        <v>0.28100000000000003</v>
      </c>
      <c r="AZ239" s="320">
        <f t="shared" si="103"/>
        <v>0.3</v>
      </c>
      <c r="BA239" s="321">
        <f t="shared" si="104"/>
        <v>0.35799999999999998</v>
      </c>
      <c r="BB239" s="290"/>
      <c r="BC239" s="322">
        <v>0.502</v>
      </c>
      <c r="BD239" s="320">
        <v>0.40500000000000003</v>
      </c>
      <c r="BE239" s="320">
        <v>0.312</v>
      </c>
      <c r="BF239" s="320">
        <v>0.27800000000000002</v>
      </c>
      <c r="BG239" s="320">
        <v>0.27200000000000002</v>
      </c>
      <c r="BH239" s="320">
        <v>0.28599999999999998</v>
      </c>
      <c r="BI239" s="320">
        <v>0.33800000000000002</v>
      </c>
      <c r="BJ239" s="320">
        <v>0.47799999999999998</v>
      </c>
      <c r="BK239" s="320">
        <v>0.64400000000000002</v>
      </c>
      <c r="BL239" s="320">
        <f t="shared" si="105"/>
        <v>0.47799999999999998</v>
      </c>
      <c r="BM239" s="320">
        <f t="shared" si="106"/>
        <v>0.33800000000000002</v>
      </c>
      <c r="BN239" s="320">
        <f t="shared" si="107"/>
        <v>0.28599999999999998</v>
      </c>
      <c r="BO239" s="320">
        <f t="shared" si="108"/>
        <v>0.27200000000000002</v>
      </c>
      <c r="BP239" s="320">
        <f t="shared" si="109"/>
        <v>0.27800000000000002</v>
      </c>
      <c r="BQ239" s="320">
        <f t="shared" si="110"/>
        <v>0.312</v>
      </c>
      <c r="BR239" s="321">
        <f t="shared" si="111"/>
        <v>0.40500000000000003</v>
      </c>
      <c r="BS239" s="290"/>
    </row>
    <row r="240" spans="1:71" x14ac:dyDescent="0.25">
      <c r="A240" s="290"/>
      <c r="B240" s="686"/>
      <c r="C240" s="425">
        <v>2.5499999999999998</v>
      </c>
      <c r="D240" s="322">
        <v>0.52500000000000002</v>
      </c>
      <c r="E240" s="320">
        <v>0.42199999999999999</v>
      </c>
      <c r="F240" s="320">
        <v>0.32900000000000001</v>
      </c>
      <c r="G240" s="320">
        <v>0.29699999999999999</v>
      </c>
      <c r="H240" s="320">
        <v>0.29299999999999998</v>
      </c>
      <c r="I240" s="320">
        <v>0.312</v>
      </c>
      <c r="J240" s="320">
        <v>0.374</v>
      </c>
      <c r="K240" s="320">
        <v>0.55100000000000005</v>
      </c>
      <c r="L240" s="320">
        <v>0.79700000000000004</v>
      </c>
      <c r="M240" s="320">
        <f t="shared" si="112"/>
        <v>0.55100000000000005</v>
      </c>
      <c r="N240" s="320">
        <f t="shared" si="113"/>
        <v>0.374</v>
      </c>
      <c r="O240" s="320">
        <f t="shared" si="114"/>
        <v>0.312</v>
      </c>
      <c r="P240" s="320">
        <f t="shared" si="115"/>
        <v>0.29299999999999998</v>
      </c>
      <c r="Q240" s="320">
        <f t="shared" si="116"/>
        <v>0.29699999999999999</v>
      </c>
      <c r="R240" s="320">
        <f t="shared" si="117"/>
        <v>0.32900000000000001</v>
      </c>
      <c r="S240" s="321">
        <f t="shared" si="118"/>
        <v>0.42199999999999999</v>
      </c>
      <c r="T240" s="290"/>
      <c r="U240" s="322">
        <v>0.44</v>
      </c>
      <c r="V240" s="320">
        <v>0.38800000000000001</v>
      </c>
      <c r="W240" s="320">
        <v>0.316</v>
      </c>
      <c r="X240" s="320">
        <v>0.29299999999999998</v>
      </c>
      <c r="Y240" s="320">
        <v>0.29599999999999999</v>
      </c>
      <c r="Z240" s="320">
        <v>0.32300000000000001</v>
      </c>
      <c r="AA240" s="320">
        <v>0.40100000000000002</v>
      </c>
      <c r="AB240" s="320">
        <v>0.64600000000000002</v>
      </c>
      <c r="AC240" s="320">
        <v>0.92100000000000004</v>
      </c>
      <c r="AD240" s="320">
        <f t="shared" si="91"/>
        <v>0.64600000000000002</v>
      </c>
      <c r="AE240" s="320">
        <f t="shared" si="92"/>
        <v>0.40100000000000002</v>
      </c>
      <c r="AF240" s="320">
        <f t="shared" si="93"/>
        <v>0.32300000000000001</v>
      </c>
      <c r="AG240" s="320">
        <f t="shared" si="94"/>
        <v>0.29599999999999999</v>
      </c>
      <c r="AH240" s="320">
        <f t="shared" si="95"/>
        <v>0.29299999999999998</v>
      </c>
      <c r="AI240" s="320">
        <f t="shared" si="96"/>
        <v>0.316</v>
      </c>
      <c r="AJ240" s="321">
        <f t="shared" si="97"/>
        <v>0.38800000000000001</v>
      </c>
      <c r="AK240" s="290"/>
      <c r="AL240" s="322">
        <v>0.39300000000000002</v>
      </c>
      <c r="AM240" s="320">
        <v>0.35799999999999998</v>
      </c>
      <c r="AN240" s="320">
        <v>0.3</v>
      </c>
      <c r="AO240" s="320">
        <v>0.28100000000000003</v>
      </c>
      <c r="AP240" s="320">
        <v>0.28699999999999998</v>
      </c>
      <c r="AQ240" s="320">
        <v>0.318</v>
      </c>
      <c r="AR240" s="320">
        <v>0.40600000000000003</v>
      </c>
      <c r="AS240" s="320">
        <v>0.68400000000000005</v>
      </c>
      <c r="AT240" s="320">
        <v>0.98399999999999999</v>
      </c>
      <c r="AU240" s="320">
        <f t="shared" si="98"/>
        <v>0.68400000000000005</v>
      </c>
      <c r="AV240" s="320">
        <f t="shared" si="99"/>
        <v>0.40600000000000003</v>
      </c>
      <c r="AW240" s="320">
        <f t="shared" si="100"/>
        <v>0.318</v>
      </c>
      <c r="AX240" s="320">
        <f t="shared" si="101"/>
        <v>0.28699999999999998</v>
      </c>
      <c r="AY240" s="320">
        <f t="shared" si="102"/>
        <v>0.28100000000000003</v>
      </c>
      <c r="AZ240" s="320">
        <f t="shared" si="103"/>
        <v>0.3</v>
      </c>
      <c r="BA240" s="321">
        <f t="shared" si="104"/>
        <v>0.35799999999999998</v>
      </c>
      <c r="BB240" s="290"/>
      <c r="BC240" s="322">
        <v>0.502</v>
      </c>
      <c r="BD240" s="320">
        <v>0.40500000000000003</v>
      </c>
      <c r="BE240" s="320">
        <v>0.312</v>
      </c>
      <c r="BF240" s="320">
        <v>0.27800000000000002</v>
      </c>
      <c r="BG240" s="320">
        <v>0.27200000000000002</v>
      </c>
      <c r="BH240" s="320">
        <v>0.28599999999999998</v>
      </c>
      <c r="BI240" s="320">
        <v>0.33800000000000002</v>
      </c>
      <c r="BJ240" s="320">
        <v>0.47799999999999998</v>
      </c>
      <c r="BK240" s="320">
        <v>0.64400000000000002</v>
      </c>
      <c r="BL240" s="320">
        <f t="shared" si="105"/>
        <v>0.47799999999999998</v>
      </c>
      <c r="BM240" s="320">
        <f t="shared" si="106"/>
        <v>0.33800000000000002</v>
      </c>
      <c r="BN240" s="320">
        <f t="shared" si="107"/>
        <v>0.28599999999999998</v>
      </c>
      <c r="BO240" s="320">
        <f t="shared" si="108"/>
        <v>0.27200000000000002</v>
      </c>
      <c r="BP240" s="320">
        <f t="shared" si="109"/>
        <v>0.27800000000000002</v>
      </c>
      <c r="BQ240" s="320">
        <f t="shared" si="110"/>
        <v>0.312</v>
      </c>
      <c r="BR240" s="321">
        <f t="shared" si="111"/>
        <v>0.40500000000000003</v>
      </c>
      <c r="BS240" s="290"/>
    </row>
    <row r="241" spans="1:71" x14ac:dyDescent="0.25">
      <c r="A241" s="290"/>
      <c r="B241" s="686"/>
      <c r="C241" s="425">
        <v>2.6</v>
      </c>
      <c r="D241" s="322">
        <v>0.52500000000000002</v>
      </c>
      <c r="E241" s="320">
        <v>0.42199999999999999</v>
      </c>
      <c r="F241" s="320">
        <v>0.32900000000000001</v>
      </c>
      <c r="G241" s="320">
        <v>0.29699999999999999</v>
      </c>
      <c r="H241" s="320">
        <v>0.29299999999999998</v>
      </c>
      <c r="I241" s="320">
        <v>0.312</v>
      </c>
      <c r="J241" s="320">
        <v>0.374</v>
      </c>
      <c r="K241" s="320">
        <v>0.55100000000000005</v>
      </c>
      <c r="L241" s="320">
        <v>0.79700000000000004</v>
      </c>
      <c r="M241" s="320">
        <f t="shared" si="112"/>
        <v>0.55100000000000005</v>
      </c>
      <c r="N241" s="320">
        <f t="shared" si="113"/>
        <v>0.374</v>
      </c>
      <c r="O241" s="320">
        <f t="shared" si="114"/>
        <v>0.312</v>
      </c>
      <c r="P241" s="320">
        <f t="shared" si="115"/>
        <v>0.29299999999999998</v>
      </c>
      <c r="Q241" s="320">
        <f t="shared" si="116"/>
        <v>0.29699999999999999</v>
      </c>
      <c r="R241" s="320">
        <f t="shared" si="117"/>
        <v>0.32900000000000001</v>
      </c>
      <c r="S241" s="321">
        <f t="shared" si="118"/>
        <v>0.42199999999999999</v>
      </c>
      <c r="T241" s="290"/>
      <c r="U241" s="322">
        <v>0.44</v>
      </c>
      <c r="V241" s="320">
        <v>0.38800000000000001</v>
      </c>
      <c r="W241" s="320">
        <v>0.316</v>
      </c>
      <c r="X241" s="320">
        <v>0.29299999999999998</v>
      </c>
      <c r="Y241" s="320">
        <v>0.29599999999999999</v>
      </c>
      <c r="Z241" s="320">
        <v>0.32300000000000001</v>
      </c>
      <c r="AA241" s="320">
        <v>0.40100000000000002</v>
      </c>
      <c r="AB241" s="320">
        <v>0.64600000000000002</v>
      </c>
      <c r="AC241" s="320">
        <v>0.92100000000000004</v>
      </c>
      <c r="AD241" s="320">
        <f t="shared" si="91"/>
        <v>0.64600000000000002</v>
      </c>
      <c r="AE241" s="320">
        <f t="shared" si="92"/>
        <v>0.40100000000000002</v>
      </c>
      <c r="AF241" s="320">
        <f t="shared" si="93"/>
        <v>0.32300000000000001</v>
      </c>
      <c r="AG241" s="320">
        <f t="shared" si="94"/>
        <v>0.29599999999999999</v>
      </c>
      <c r="AH241" s="320">
        <f t="shared" si="95"/>
        <v>0.29299999999999998</v>
      </c>
      <c r="AI241" s="320">
        <f t="shared" si="96"/>
        <v>0.316</v>
      </c>
      <c r="AJ241" s="321">
        <f t="shared" si="97"/>
        <v>0.38800000000000001</v>
      </c>
      <c r="AK241" s="290"/>
      <c r="AL241" s="322">
        <v>0.39300000000000002</v>
      </c>
      <c r="AM241" s="320">
        <v>0.35799999999999998</v>
      </c>
      <c r="AN241" s="320">
        <v>0.3</v>
      </c>
      <c r="AO241" s="320">
        <v>0.28100000000000003</v>
      </c>
      <c r="AP241" s="320">
        <v>0.28699999999999998</v>
      </c>
      <c r="AQ241" s="320">
        <v>0.318</v>
      </c>
      <c r="AR241" s="320">
        <v>0.40600000000000003</v>
      </c>
      <c r="AS241" s="320">
        <v>0.68400000000000005</v>
      </c>
      <c r="AT241" s="320">
        <v>0.98399999999999999</v>
      </c>
      <c r="AU241" s="320">
        <f t="shared" si="98"/>
        <v>0.68400000000000005</v>
      </c>
      <c r="AV241" s="320">
        <f t="shared" si="99"/>
        <v>0.40600000000000003</v>
      </c>
      <c r="AW241" s="320">
        <f t="shared" si="100"/>
        <v>0.318</v>
      </c>
      <c r="AX241" s="320">
        <f t="shared" si="101"/>
        <v>0.28699999999999998</v>
      </c>
      <c r="AY241" s="320">
        <f t="shared" si="102"/>
        <v>0.28100000000000003</v>
      </c>
      <c r="AZ241" s="320">
        <f t="shared" si="103"/>
        <v>0.3</v>
      </c>
      <c r="BA241" s="321">
        <f t="shared" si="104"/>
        <v>0.35799999999999998</v>
      </c>
      <c r="BB241" s="290"/>
      <c r="BC241" s="322">
        <v>0.502</v>
      </c>
      <c r="BD241" s="320">
        <v>0.40500000000000003</v>
      </c>
      <c r="BE241" s="320">
        <v>0.312</v>
      </c>
      <c r="BF241" s="320">
        <v>0.27800000000000002</v>
      </c>
      <c r="BG241" s="320">
        <v>0.27200000000000002</v>
      </c>
      <c r="BH241" s="320">
        <v>0.28599999999999998</v>
      </c>
      <c r="BI241" s="320">
        <v>0.33800000000000002</v>
      </c>
      <c r="BJ241" s="320">
        <v>0.47799999999999998</v>
      </c>
      <c r="BK241" s="320">
        <v>0.64400000000000002</v>
      </c>
      <c r="BL241" s="320">
        <f t="shared" si="105"/>
        <v>0.47799999999999998</v>
      </c>
      <c r="BM241" s="320">
        <f t="shared" si="106"/>
        <v>0.33800000000000002</v>
      </c>
      <c r="BN241" s="320">
        <f t="shared" si="107"/>
        <v>0.28599999999999998</v>
      </c>
      <c r="BO241" s="320">
        <f t="shared" si="108"/>
        <v>0.27200000000000002</v>
      </c>
      <c r="BP241" s="320">
        <f t="shared" si="109"/>
        <v>0.27800000000000002</v>
      </c>
      <c r="BQ241" s="320">
        <f t="shared" si="110"/>
        <v>0.312</v>
      </c>
      <c r="BR241" s="321">
        <f t="shared" si="111"/>
        <v>0.40500000000000003</v>
      </c>
      <c r="BS241" s="290"/>
    </row>
    <row r="242" spans="1:71" x14ac:dyDescent="0.25">
      <c r="A242" s="290"/>
      <c r="B242" s="686"/>
      <c r="C242" s="425">
        <v>2.65</v>
      </c>
      <c r="D242" s="322">
        <v>0.52500000000000002</v>
      </c>
      <c r="E242" s="320">
        <v>0.42199999999999999</v>
      </c>
      <c r="F242" s="320">
        <v>0.32900000000000001</v>
      </c>
      <c r="G242" s="320">
        <v>0.29699999999999999</v>
      </c>
      <c r="H242" s="320">
        <v>0.29299999999999998</v>
      </c>
      <c r="I242" s="320">
        <v>0.312</v>
      </c>
      <c r="J242" s="320">
        <v>0.374</v>
      </c>
      <c r="K242" s="320">
        <v>0.55100000000000005</v>
      </c>
      <c r="L242" s="320">
        <v>0.79700000000000004</v>
      </c>
      <c r="M242" s="320">
        <f t="shared" si="112"/>
        <v>0.55100000000000005</v>
      </c>
      <c r="N242" s="320">
        <f t="shared" si="113"/>
        <v>0.374</v>
      </c>
      <c r="O242" s="320">
        <f t="shared" si="114"/>
        <v>0.312</v>
      </c>
      <c r="P242" s="320">
        <f t="shared" si="115"/>
        <v>0.29299999999999998</v>
      </c>
      <c r="Q242" s="320">
        <f t="shared" si="116"/>
        <v>0.29699999999999999</v>
      </c>
      <c r="R242" s="320">
        <f t="shared" si="117"/>
        <v>0.32900000000000001</v>
      </c>
      <c r="S242" s="321">
        <f t="shared" si="118"/>
        <v>0.42199999999999999</v>
      </c>
      <c r="T242" s="290"/>
      <c r="U242" s="322">
        <v>0.44</v>
      </c>
      <c r="V242" s="320">
        <v>0.38800000000000001</v>
      </c>
      <c r="W242" s="320">
        <v>0.316</v>
      </c>
      <c r="X242" s="320">
        <v>0.29299999999999998</v>
      </c>
      <c r="Y242" s="320">
        <v>0.29599999999999999</v>
      </c>
      <c r="Z242" s="320">
        <v>0.32300000000000001</v>
      </c>
      <c r="AA242" s="320">
        <v>0.40100000000000002</v>
      </c>
      <c r="AB242" s="320">
        <v>0.64600000000000002</v>
      </c>
      <c r="AC242" s="320">
        <v>0.92100000000000004</v>
      </c>
      <c r="AD242" s="320">
        <f t="shared" si="91"/>
        <v>0.64600000000000002</v>
      </c>
      <c r="AE242" s="320">
        <f t="shared" si="92"/>
        <v>0.40100000000000002</v>
      </c>
      <c r="AF242" s="320">
        <f t="shared" si="93"/>
        <v>0.32300000000000001</v>
      </c>
      <c r="AG242" s="320">
        <f t="shared" si="94"/>
        <v>0.29599999999999999</v>
      </c>
      <c r="AH242" s="320">
        <f t="shared" si="95"/>
        <v>0.29299999999999998</v>
      </c>
      <c r="AI242" s="320">
        <f t="shared" si="96"/>
        <v>0.316</v>
      </c>
      <c r="AJ242" s="321">
        <f t="shared" si="97"/>
        <v>0.38800000000000001</v>
      </c>
      <c r="AK242" s="290"/>
      <c r="AL242" s="322">
        <v>0.39300000000000002</v>
      </c>
      <c r="AM242" s="320">
        <v>0.35799999999999998</v>
      </c>
      <c r="AN242" s="320">
        <v>0.3</v>
      </c>
      <c r="AO242" s="320">
        <v>0.28100000000000003</v>
      </c>
      <c r="AP242" s="320">
        <v>0.28699999999999998</v>
      </c>
      <c r="AQ242" s="320">
        <v>0.318</v>
      </c>
      <c r="AR242" s="320">
        <v>0.40600000000000003</v>
      </c>
      <c r="AS242" s="320">
        <v>0.68400000000000005</v>
      </c>
      <c r="AT242" s="320">
        <v>0.98399999999999999</v>
      </c>
      <c r="AU242" s="320">
        <f t="shared" si="98"/>
        <v>0.68400000000000005</v>
      </c>
      <c r="AV242" s="320">
        <f t="shared" si="99"/>
        <v>0.40600000000000003</v>
      </c>
      <c r="AW242" s="320">
        <f t="shared" si="100"/>
        <v>0.318</v>
      </c>
      <c r="AX242" s="320">
        <f t="shared" si="101"/>
        <v>0.28699999999999998</v>
      </c>
      <c r="AY242" s="320">
        <f t="shared" si="102"/>
        <v>0.28100000000000003</v>
      </c>
      <c r="AZ242" s="320">
        <f t="shared" si="103"/>
        <v>0.3</v>
      </c>
      <c r="BA242" s="321">
        <f t="shared" si="104"/>
        <v>0.35799999999999998</v>
      </c>
      <c r="BB242" s="290"/>
      <c r="BC242" s="322">
        <v>0.502</v>
      </c>
      <c r="BD242" s="320">
        <v>0.40500000000000003</v>
      </c>
      <c r="BE242" s="320">
        <v>0.312</v>
      </c>
      <c r="BF242" s="320">
        <v>0.27800000000000002</v>
      </c>
      <c r="BG242" s="320">
        <v>0.27200000000000002</v>
      </c>
      <c r="BH242" s="320">
        <v>0.28599999999999998</v>
      </c>
      <c r="BI242" s="320">
        <v>0.33800000000000002</v>
      </c>
      <c r="BJ242" s="320">
        <v>0.47799999999999998</v>
      </c>
      <c r="BK242" s="320">
        <v>0.64400000000000002</v>
      </c>
      <c r="BL242" s="320">
        <f t="shared" si="105"/>
        <v>0.47799999999999998</v>
      </c>
      <c r="BM242" s="320">
        <f t="shared" si="106"/>
        <v>0.33800000000000002</v>
      </c>
      <c r="BN242" s="320">
        <f t="shared" si="107"/>
        <v>0.28599999999999998</v>
      </c>
      <c r="BO242" s="320">
        <f t="shared" si="108"/>
        <v>0.27200000000000002</v>
      </c>
      <c r="BP242" s="320">
        <f t="shared" si="109"/>
        <v>0.27800000000000002</v>
      </c>
      <c r="BQ242" s="320">
        <f t="shared" si="110"/>
        <v>0.312</v>
      </c>
      <c r="BR242" s="321">
        <f t="shared" si="111"/>
        <v>0.40500000000000003</v>
      </c>
      <c r="BS242" s="290"/>
    </row>
    <row r="243" spans="1:71" x14ac:dyDescent="0.25">
      <c r="A243" s="290"/>
      <c r="B243" s="686"/>
      <c r="C243" s="425">
        <v>2.7</v>
      </c>
      <c r="D243" s="322">
        <v>0.52500000000000002</v>
      </c>
      <c r="E243" s="320">
        <v>0.42199999999999999</v>
      </c>
      <c r="F243" s="320">
        <v>0.32900000000000001</v>
      </c>
      <c r="G243" s="320">
        <v>0.29699999999999999</v>
      </c>
      <c r="H243" s="320">
        <v>0.29299999999999998</v>
      </c>
      <c r="I243" s="320">
        <v>0.312</v>
      </c>
      <c r="J243" s="320">
        <v>0.374</v>
      </c>
      <c r="K243" s="320">
        <v>0.55100000000000005</v>
      </c>
      <c r="L243" s="320">
        <v>0.79700000000000004</v>
      </c>
      <c r="M243" s="320">
        <f t="shared" si="112"/>
        <v>0.55100000000000005</v>
      </c>
      <c r="N243" s="320">
        <f t="shared" si="113"/>
        <v>0.374</v>
      </c>
      <c r="O243" s="320">
        <f t="shared" si="114"/>
        <v>0.312</v>
      </c>
      <c r="P243" s="320">
        <f t="shared" si="115"/>
        <v>0.29299999999999998</v>
      </c>
      <c r="Q243" s="320">
        <f t="shared" si="116"/>
        <v>0.29699999999999999</v>
      </c>
      <c r="R243" s="320">
        <f t="shared" si="117"/>
        <v>0.32900000000000001</v>
      </c>
      <c r="S243" s="321">
        <f t="shared" si="118"/>
        <v>0.42199999999999999</v>
      </c>
      <c r="T243" s="290"/>
      <c r="U243" s="322">
        <v>0.44</v>
      </c>
      <c r="V243" s="320">
        <v>0.38800000000000001</v>
      </c>
      <c r="W243" s="320">
        <v>0.316</v>
      </c>
      <c r="X243" s="320">
        <v>0.29299999999999998</v>
      </c>
      <c r="Y243" s="320">
        <v>0.29599999999999999</v>
      </c>
      <c r="Z243" s="320">
        <v>0.32300000000000001</v>
      </c>
      <c r="AA243" s="320">
        <v>0.40100000000000002</v>
      </c>
      <c r="AB243" s="320">
        <v>0.64600000000000002</v>
      </c>
      <c r="AC243" s="320">
        <v>0.92100000000000004</v>
      </c>
      <c r="AD243" s="320">
        <f t="shared" si="91"/>
        <v>0.64600000000000002</v>
      </c>
      <c r="AE243" s="320">
        <f t="shared" si="92"/>
        <v>0.40100000000000002</v>
      </c>
      <c r="AF243" s="320">
        <f t="shared" si="93"/>
        <v>0.32300000000000001</v>
      </c>
      <c r="AG243" s="320">
        <f t="shared" si="94"/>
        <v>0.29599999999999999</v>
      </c>
      <c r="AH243" s="320">
        <f t="shared" si="95"/>
        <v>0.29299999999999998</v>
      </c>
      <c r="AI243" s="320">
        <f t="shared" si="96"/>
        <v>0.316</v>
      </c>
      <c r="AJ243" s="321">
        <f t="shared" si="97"/>
        <v>0.38800000000000001</v>
      </c>
      <c r="AK243" s="290"/>
      <c r="AL243" s="322">
        <v>0.39300000000000002</v>
      </c>
      <c r="AM243" s="320">
        <v>0.35799999999999998</v>
      </c>
      <c r="AN243" s="320">
        <v>0.3</v>
      </c>
      <c r="AO243" s="320">
        <v>0.28100000000000003</v>
      </c>
      <c r="AP243" s="320">
        <v>0.28699999999999998</v>
      </c>
      <c r="AQ243" s="320">
        <v>0.318</v>
      </c>
      <c r="AR243" s="320">
        <v>0.40600000000000003</v>
      </c>
      <c r="AS243" s="320">
        <v>0.68400000000000005</v>
      </c>
      <c r="AT243" s="320">
        <v>0.98399999999999999</v>
      </c>
      <c r="AU243" s="320">
        <f t="shared" si="98"/>
        <v>0.68400000000000005</v>
      </c>
      <c r="AV243" s="320">
        <f t="shared" si="99"/>
        <v>0.40600000000000003</v>
      </c>
      <c r="AW243" s="320">
        <f t="shared" si="100"/>
        <v>0.318</v>
      </c>
      <c r="AX243" s="320">
        <f t="shared" si="101"/>
        <v>0.28699999999999998</v>
      </c>
      <c r="AY243" s="320">
        <f t="shared" si="102"/>
        <v>0.28100000000000003</v>
      </c>
      <c r="AZ243" s="320">
        <f t="shared" si="103"/>
        <v>0.3</v>
      </c>
      <c r="BA243" s="321">
        <f t="shared" si="104"/>
        <v>0.35799999999999998</v>
      </c>
      <c r="BB243" s="290"/>
      <c r="BC243" s="322">
        <v>0.502</v>
      </c>
      <c r="BD243" s="320">
        <v>0.40500000000000003</v>
      </c>
      <c r="BE243" s="320">
        <v>0.312</v>
      </c>
      <c r="BF243" s="320">
        <v>0.27800000000000002</v>
      </c>
      <c r="BG243" s="320">
        <v>0.27200000000000002</v>
      </c>
      <c r="BH243" s="320">
        <v>0.28599999999999998</v>
      </c>
      <c r="BI243" s="320">
        <v>0.33800000000000002</v>
      </c>
      <c r="BJ243" s="320">
        <v>0.47799999999999998</v>
      </c>
      <c r="BK243" s="320">
        <v>0.64400000000000002</v>
      </c>
      <c r="BL243" s="320">
        <f t="shared" si="105"/>
        <v>0.47799999999999998</v>
      </c>
      <c r="BM243" s="320">
        <f t="shared" si="106"/>
        <v>0.33800000000000002</v>
      </c>
      <c r="BN243" s="320">
        <f t="shared" si="107"/>
        <v>0.28599999999999998</v>
      </c>
      <c r="BO243" s="320">
        <f t="shared" si="108"/>
        <v>0.27200000000000002</v>
      </c>
      <c r="BP243" s="320">
        <f t="shared" si="109"/>
        <v>0.27800000000000002</v>
      </c>
      <c r="BQ243" s="320">
        <f t="shared" si="110"/>
        <v>0.312</v>
      </c>
      <c r="BR243" s="321">
        <f t="shared" si="111"/>
        <v>0.40500000000000003</v>
      </c>
      <c r="BS243" s="290"/>
    </row>
    <row r="244" spans="1:71" x14ac:dyDescent="0.25">
      <c r="A244" s="290"/>
      <c r="B244" s="686"/>
      <c r="C244" s="425">
        <v>2.75</v>
      </c>
      <c r="D244" s="322">
        <v>0.52500000000000002</v>
      </c>
      <c r="E244" s="320">
        <v>0.42199999999999999</v>
      </c>
      <c r="F244" s="320">
        <v>0.32900000000000001</v>
      </c>
      <c r="G244" s="320">
        <v>0.29699999999999999</v>
      </c>
      <c r="H244" s="320">
        <v>0.29299999999999998</v>
      </c>
      <c r="I244" s="320">
        <v>0.312</v>
      </c>
      <c r="J244" s="320">
        <v>0.374</v>
      </c>
      <c r="K244" s="320">
        <v>0.55100000000000005</v>
      </c>
      <c r="L244" s="320">
        <v>0.79700000000000004</v>
      </c>
      <c r="M244" s="320">
        <f t="shared" si="112"/>
        <v>0.55100000000000005</v>
      </c>
      <c r="N244" s="320">
        <f t="shared" si="113"/>
        <v>0.374</v>
      </c>
      <c r="O244" s="320">
        <f t="shared" si="114"/>
        <v>0.312</v>
      </c>
      <c r="P244" s="320">
        <f t="shared" si="115"/>
        <v>0.29299999999999998</v>
      </c>
      <c r="Q244" s="320">
        <f t="shared" si="116"/>
        <v>0.29699999999999999</v>
      </c>
      <c r="R244" s="320">
        <f t="shared" si="117"/>
        <v>0.32900000000000001</v>
      </c>
      <c r="S244" s="321">
        <f t="shared" si="118"/>
        <v>0.42199999999999999</v>
      </c>
      <c r="T244" s="290"/>
      <c r="U244" s="322">
        <v>0.44</v>
      </c>
      <c r="V244" s="320">
        <v>0.38800000000000001</v>
      </c>
      <c r="W244" s="320">
        <v>0.316</v>
      </c>
      <c r="X244" s="320">
        <v>0.29299999999999998</v>
      </c>
      <c r="Y244" s="320">
        <v>0.29599999999999999</v>
      </c>
      <c r="Z244" s="320">
        <v>0.32300000000000001</v>
      </c>
      <c r="AA244" s="320">
        <v>0.40100000000000002</v>
      </c>
      <c r="AB244" s="320">
        <v>0.64600000000000002</v>
      </c>
      <c r="AC244" s="320">
        <v>0.92100000000000004</v>
      </c>
      <c r="AD244" s="320">
        <f t="shared" si="91"/>
        <v>0.64600000000000002</v>
      </c>
      <c r="AE244" s="320">
        <f t="shared" si="92"/>
        <v>0.40100000000000002</v>
      </c>
      <c r="AF244" s="320">
        <f t="shared" si="93"/>
        <v>0.32300000000000001</v>
      </c>
      <c r="AG244" s="320">
        <f t="shared" si="94"/>
        <v>0.29599999999999999</v>
      </c>
      <c r="AH244" s="320">
        <f t="shared" si="95"/>
        <v>0.29299999999999998</v>
      </c>
      <c r="AI244" s="320">
        <f t="shared" si="96"/>
        <v>0.316</v>
      </c>
      <c r="AJ244" s="321">
        <f t="shared" si="97"/>
        <v>0.38800000000000001</v>
      </c>
      <c r="AK244" s="290"/>
      <c r="AL244" s="322">
        <v>0.39300000000000002</v>
      </c>
      <c r="AM244" s="320">
        <v>0.35799999999999998</v>
      </c>
      <c r="AN244" s="320">
        <v>0.3</v>
      </c>
      <c r="AO244" s="320">
        <v>0.28100000000000003</v>
      </c>
      <c r="AP244" s="320">
        <v>0.28699999999999998</v>
      </c>
      <c r="AQ244" s="320">
        <v>0.318</v>
      </c>
      <c r="AR244" s="320">
        <v>0.40600000000000003</v>
      </c>
      <c r="AS244" s="320">
        <v>0.68400000000000005</v>
      </c>
      <c r="AT244" s="320">
        <v>0.98399999999999999</v>
      </c>
      <c r="AU244" s="320">
        <f t="shared" si="98"/>
        <v>0.68400000000000005</v>
      </c>
      <c r="AV244" s="320">
        <f t="shared" si="99"/>
        <v>0.40600000000000003</v>
      </c>
      <c r="AW244" s="320">
        <f t="shared" si="100"/>
        <v>0.318</v>
      </c>
      <c r="AX244" s="320">
        <f t="shared" si="101"/>
        <v>0.28699999999999998</v>
      </c>
      <c r="AY244" s="320">
        <f t="shared" si="102"/>
        <v>0.28100000000000003</v>
      </c>
      <c r="AZ244" s="320">
        <f t="shared" si="103"/>
        <v>0.3</v>
      </c>
      <c r="BA244" s="321">
        <f t="shared" si="104"/>
        <v>0.35799999999999998</v>
      </c>
      <c r="BB244" s="290"/>
      <c r="BC244" s="322">
        <v>0.502</v>
      </c>
      <c r="BD244" s="320">
        <v>0.40500000000000003</v>
      </c>
      <c r="BE244" s="320">
        <v>0.312</v>
      </c>
      <c r="BF244" s="320">
        <v>0.27800000000000002</v>
      </c>
      <c r="BG244" s="320">
        <v>0.27200000000000002</v>
      </c>
      <c r="BH244" s="320">
        <v>0.28599999999999998</v>
      </c>
      <c r="BI244" s="320">
        <v>0.33800000000000002</v>
      </c>
      <c r="BJ244" s="320">
        <v>0.47799999999999998</v>
      </c>
      <c r="BK244" s="320">
        <v>0.64400000000000002</v>
      </c>
      <c r="BL244" s="320">
        <f t="shared" si="105"/>
        <v>0.47799999999999998</v>
      </c>
      <c r="BM244" s="320">
        <f t="shared" si="106"/>
        <v>0.33800000000000002</v>
      </c>
      <c r="BN244" s="320">
        <f t="shared" si="107"/>
        <v>0.28599999999999998</v>
      </c>
      <c r="BO244" s="320">
        <f t="shared" si="108"/>
        <v>0.27200000000000002</v>
      </c>
      <c r="BP244" s="320">
        <f t="shared" si="109"/>
        <v>0.27800000000000002</v>
      </c>
      <c r="BQ244" s="320">
        <f t="shared" si="110"/>
        <v>0.312</v>
      </c>
      <c r="BR244" s="321">
        <f t="shared" si="111"/>
        <v>0.40500000000000003</v>
      </c>
      <c r="BS244" s="290"/>
    </row>
    <row r="245" spans="1:71" x14ac:dyDescent="0.25">
      <c r="A245" s="290"/>
      <c r="B245" s="686"/>
      <c r="C245" s="425">
        <v>2.8</v>
      </c>
      <c r="D245" s="322">
        <v>0.52500000000000002</v>
      </c>
      <c r="E245" s="320">
        <v>0.42199999999999999</v>
      </c>
      <c r="F245" s="320">
        <v>0.32900000000000001</v>
      </c>
      <c r="G245" s="320">
        <v>0.29699999999999999</v>
      </c>
      <c r="H245" s="320">
        <v>0.29299999999999998</v>
      </c>
      <c r="I245" s="320">
        <v>0.312</v>
      </c>
      <c r="J245" s="320">
        <v>0.374</v>
      </c>
      <c r="K245" s="320">
        <v>0.55100000000000005</v>
      </c>
      <c r="L245" s="320">
        <v>0.79700000000000004</v>
      </c>
      <c r="M245" s="320">
        <f t="shared" si="112"/>
        <v>0.55100000000000005</v>
      </c>
      <c r="N245" s="320">
        <f t="shared" si="113"/>
        <v>0.374</v>
      </c>
      <c r="O245" s="320">
        <f t="shared" si="114"/>
        <v>0.312</v>
      </c>
      <c r="P245" s="320">
        <f t="shared" si="115"/>
        <v>0.29299999999999998</v>
      </c>
      <c r="Q245" s="320">
        <f t="shared" si="116"/>
        <v>0.29699999999999999</v>
      </c>
      <c r="R245" s="320">
        <f t="shared" si="117"/>
        <v>0.32900000000000001</v>
      </c>
      <c r="S245" s="321">
        <f t="shared" si="118"/>
        <v>0.42199999999999999</v>
      </c>
      <c r="T245" s="290"/>
      <c r="U245" s="322">
        <v>0.44</v>
      </c>
      <c r="V245" s="320">
        <v>0.38800000000000001</v>
      </c>
      <c r="W245" s="320">
        <v>0.316</v>
      </c>
      <c r="X245" s="320">
        <v>0.29299999999999998</v>
      </c>
      <c r="Y245" s="320">
        <v>0.29599999999999999</v>
      </c>
      <c r="Z245" s="320">
        <v>0.32300000000000001</v>
      </c>
      <c r="AA245" s="320">
        <v>0.40100000000000002</v>
      </c>
      <c r="AB245" s="320">
        <v>0.64600000000000002</v>
      </c>
      <c r="AC245" s="320">
        <v>0.92100000000000004</v>
      </c>
      <c r="AD245" s="320">
        <f t="shared" si="91"/>
        <v>0.64600000000000002</v>
      </c>
      <c r="AE245" s="320">
        <f t="shared" si="92"/>
        <v>0.40100000000000002</v>
      </c>
      <c r="AF245" s="320">
        <f t="shared" si="93"/>
        <v>0.32300000000000001</v>
      </c>
      <c r="AG245" s="320">
        <f t="shared" si="94"/>
        <v>0.29599999999999999</v>
      </c>
      <c r="AH245" s="320">
        <f t="shared" si="95"/>
        <v>0.29299999999999998</v>
      </c>
      <c r="AI245" s="320">
        <f t="shared" si="96"/>
        <v>0.316</v>
      </c>
      <c r="AJ245" s="321">
        <f t="shared" si="97"/>
        <v>0.38800000000000001</v>
      </c>
      <c r="AK245" s="290"/>
      <c r="AL245" s="322">
        <v>0.39300000000000002</v>
      </c>
      <c r="AM245" s="320">
        <v>0.35799999999999998</v>
      </c>
      <c r="AN245" s="320">
        <v>0.3</v>
      </c>
      <c r="AO245" s="320">
        <v>0.28100000000000003</v>
      </c>
      <c r="AP245" s="320">
        <v>0.28699999999999998</v>
      </c>
      <c r="AQ245" s="320">
        <v>0.318</v>
      </c>
      <c r="AR245" s="320">
        <v>0.40600000000000003</v>
      </c>
      <c r="AS245" s="320">
        <v>0.68400000000000005</v>
      </c>
      <c r="AT245" s="320">
        <v>0.98399999999999999</v>
      </c>
      <c r="AU245" s="320">
        <f t="shared" si="98"/>
        <v>0.68400000000000005</v>
      </c>
      <c r="AV245" s="320">
        <f t="shared" si="99"/>
        <v>0.40600000000000003</v>
      </c>
      <c r="AW245" s="320">
        <f t="shared" si="100"/>
        <v>0.318</v>
      </c>
      <c r="AX245" s="320">
        <f t="shared" si="101"/>
        <v>0.28699999999999998</v>
      </c>
      <c r="AY245" s="320">
        <f t="shared" si="102"/>
        <v>0.28100000000000003</v>
      </c>
      <c r="AZ245" s="320">
        <f t="shared" si="103"/>
        <v>0.3</v>
      </c>
      <c r="BA245" s="321">
        <f t="shared" si="104"/>
        <v>0.35799999999999998</v>
      </c>
      <c r="BB245" s="290"/>
      <c r="BC245" s="322">
        <v>0.502</v>
      </c>
      <c r="BD245" s="320">
        <v>0.40500000000000003</v>
      </c>
      <c r="BE245" s="320">
        <v>0.312</v>
      </c>
      <c r="BF245" s="320">
        <v>0.27800000000000002</v>
      </c>
      <c r="BG245" s="320">
        <v>0.27200000000000002</v>
      </c>
      <c r="BH245" s="320">
        <v>0.28599999999999998</v>
      </c>
      <c r="BI245" s="320">
        <v>0.33800000000000002</v>
      </c>
      <c r="BJ245" s="320">
        <v>0.47799999999999998</v>
      </c>
      <c r="BK245" s="320">
        <v>0.64400000000000002</v>
      </c>
      <c r="BL245" s="320">
        <f t="shared" si="105"/>
        <v>0.47799999999999998</v>
      </c>
      <c r="BM245" s="320">
        <f t="shared" si="106"/>
        <v>0.33800000000000002</v>
      </c>
      <c r="BN245" s="320">
        <f t="shared" si="107"/>
        <v>0.28599999999999998</v>
      </c>
      <c r="BO245" s="320">
        <f t="shared" si="108"/>
        <v>0.27200000000000002</v>
      </c>
      <c r="BP245" s="320">
        <f t="shared" si="109"/>
        <v>0.27800000000000002</v>
      </c>
      <c r="BQ245" s="320">
        <f t="shared" si="110"/>
        <v>0.312</v>
      </c>
      <c r="BR245" s="321">
        <f t="shared" si="111"/>
        <v>0.40500000000000003</v>
      </c>
      <c r="BS245" s="290"/>
    </row>
    <row r="246" spans="1:71" x14ac:dyDescent="0.25">
      <c r="A246" s="290"/>
      <c r="B246" s="686"/>
      <c r="C246" s="425">
        <v>2.85</v>
      </c>
      <c r="D246" s="322">
        <v>0.52500000000000002</v>
      </c>
      <c r="E246" s="320">
        <v>0.42199999999999999</v>
      </c>
      <c r="F246" s="320">
        <v>0.32900000000000001</v>
      </c>
      <c r="G246" s="320">
        <v>0.29699999999999999</v>
      </c>
      <c r="H246" s="320">
        <v>0.29299999999999998</v>
      </c>
      <c r="I246" s="320">
        <v>0.312</v>
      </c>
      <c r="J246" s="320">
        <v>0.374</v>
      </c>
      <c r="K246" s="320">
        <v>0.55100000000000005</v>
      </c>
      <c r="L246" s="320">
        <v>0.79700000000000004</v>
      </c>
      <c r="M246" s="320">
        <f t="shared" si="112"/>
        <v>0.55100000000000005</v>
      </c>
      <c r="N246" s="320">
        <f t="shared" si="113"/>
        <v>0.374</v>
      </c>
      <c r="O246" s="320">
        <f t="shared" si="114"/>
        <v>0.312</v>
      </c>
      <c r="P246" s="320">
        <f t="shared" si="115"/>
        <v>0.29299999999999998</v>
      </c>
      <c r="Q246" s="320">
        <f t="shared" si="116"/>
        <v>0.29699999999999999</v>
      </c>
      <c r="R246" s="320">
        <f t="shared" si="117"/>
        <v>0.32900000000000001</v>
      </c>
      <c r="S246" s="321">
        <f t="shared" si="118"/>
        <v>0.42199999999999999</v>
      </c>
      <c r="T246" s="290"/>
      <c r="U246" s="322">
        <v>0.44</v>
      </c>
      <c r="V246" s="320">
        <v>0.38800000000000001</v>
      </c>
      <c r="W246" s="320">
        <v>0.316</v>
      </c>
      <c r="X246" s="320">
        <v>0.29299999999999998</v>
      </c>
      <c r="Y246" s="320">
        <v>0.29599999999999999</v>
      </c>
      <c r="Z246" s="320">
        <v>0.32300000000000001</v>
      </c>
      <c r="AA246" s="320">
        <v>0.40100000000000002</v>
      </c>
      <c r="AB246" s="320">
        <v>0.64600000000000002</v>
      </c>
      <c r="AC246" s="320">
        <v>0.92100000000000004</v>
      </c>
      <c r="AD246" s="320">
        <f t="shared" si="91"/>
        <v>0.64600000000000002</v>
      </c>
      <c r="AE246" s="320">
        <f t="shared" si="92"/>
        <v>0.40100000000000002</v>
      </c>
      <c r="AF246" s="320">
        <f t="shared" si="93"/>
        <v>0.32300000000000001</v>
      </c>
      <c r="AG246" s="320">
        <f t="shared" si="94"/>
        <v>0.29599999999999999</v>
      </c>
      <c r="AH246" s="320">
        <f t="shared" si="95"/>
        <v>0.29299999999999998</v>
      </c>
      <c r="AI246" s="320">
        <f t="shared" si="96"/>
        <v>0.316</v>
      </c>
      <c r="AJ246" s="321">
        <f t="shared" si="97"/>
        <v>0.38800000000000001</v>
      </c>
      <c r="AK246" s="290"/>
      <c r="AL246" s="322">
        <v>0.39300000000000002</v>
      </c>
      <c r="AM246" s="320">
        <v>0.35799999999999998</v>
      </c>
      <c r="AN246" s="320">
        <v>0.3</v>
      </c>
      <c r="AO246" s="320">
        <v>0.28100000000000003</v>
      </c>
      <c r="AP246" s="320">
        <v>0.28699999999999998</v>
      </c>
      <c r="AQ246" s="320">
        <v>0.318</v>
      </c>
      <c r="AR246" s="320">
        <v>0.40600000000000003</v>
      </c>
      <c r="AS246" s="320">
        <v>0.68400000000000005</v>
      </c>
      <c r="AT246" s="320">
        <v>0.98399999999999999</v>
      </c>
      <c r="AU246" s="320">
        <f t="shared" si="98"/>
        <v>0.68400000000000005</v>
      </c>
      <c r="AV246" s="320">
        <f t="shared" si="99"/>
        <v>0.40600000000000003</v>
      </c>
      <c r="AW246" s="320">
        <f t="shared" si="100"/>
        <v>0.318</v>
      </c>
      <c r="AX246" s="320">
        <f t="shared" si="101"/>
        <v>0.28699999999999998</v>
      </c>
      <c r="AY246" s="320">
        <f t="shared" si="102"/>
        <v>0.28100000000000003</v>
      </c>
      <c r="AZ246" s="320">
        <f t="shared" si="103"/>
        <v>0.3</v>
      </c>
      <c r="BA246" s="321">
        <f t="shared" si="104"/>
        <v>0.35799999999999998</v>
      </c>
      <c r="BB246" s="290"/>
      <c r="BC246" s="322">
        <v>0.502</v>
      </c>
      <c r="BD246" s="320">
        <v>0.40500000000000003</v>
      </c>
      <c r="BE246" s="320">
        <v>0.312</v>
      </c>
      <c r="BF246" s="320">
        <v>0.27800000000000002</v>
      </c>
      <c r="BG246" s="320">
        <v>0.27200000000000002</v>
      </c>
      <c r="BH246" s="320">
        <v>0.28599999999999998</v>
      </c>
      <c r="BI246" s="320">
        <v>0.33800000000000002</v>
      </c>
      <c r="BJ246" s="320">
        <v>0.47799999999999998</v>
      </c>
      <c r="BK246" s="320">
        <v>0.64400000000000002</v>
      </c>
      <c r="BL246" s="320">
        <f t="shared" si="105"/>
        <v>0.47799999999999998</v>
      </c>
      <c r="BM246" s="320">
        <f t="shared" si="106"/>
        <v>0.33800000000000002</v>
      </c>
      <c r="BN246" s="320">
        <f t="shared" si="107"/>
        <v>0.28599999999999998</v>
      </c>
      <c r="BO246" s="320">
        <f t="shared" si="108"/>
        <v>0.27200000000000002</v>
      </c>
      <c r="BP246" s="320">
        <f t="shared" si="109"/>
        <v>0.27800000000000002</v>
      </c>
      <c r="BQ246" s="320">
        <f t="shared" si="110"/>
        <v>0.312</v>
      </c>
      <c r="BR246" s="321">
        <f t="shared" si="111"/>
        <v>0.40500000000000003</v>
      </c>
      <c r="BS246" s="290"/>
    </row>
    <row r="247" spans="1:71" x14ac:dyDescent="0.25">
      <c r="A247" s="290"/>
      <c r="B247" s="686"/>
      <c r="C247" s="425">
        <v>2.9</v>
      </c>
      <c r="D247" s="322">
        <v>0.52500000000000002</v>
      </c>
      <c r="E247" s="320">
        <v>0.42199999999999999</v>
      </c>
      <c r="F247" s="320">
        <v>0.32900000000000001</v>
      </c>
      <c r="G247" s="320">
        <v>0.29699999999999999</v>
      </c>
      <c r="H247" s="320">
        <v>0.29299999999999998</v>
      </c>
      <c r="I247" s="320">
        <v>0.312</v>
      </c>
      <c r="J247" s="320">
        <v>0.374</v>
      </c>
      <c r="K247" s="320">
        <v>0.55100000000000005</v>
      </c>
      <c r="L247" s="320">
        <v>0.79700000000000004</v>
      </c>
      <c r="M247" s="320">
        <f t="shared" si="112"/>
        <v>0.55100000000000005</v>
      </c>
      <c r="N247" s="320">
        <f t="shared" si="113"/>
        <v>0.374</v>
      </c>
      <c r="O247" s="320">
        <f t="shared" si="114"/>
        <v>0.312</v>
      </c>
      <c r="P247" s="320">
        <f t="shared" si="115"/>
        <v>0.29299999999999998</v>
      </c>
      <c r="Q247" s="320">
        <f t="shared" si="116"/>
        <v>0.29699999999999999</v>
      </c>
      <c r="R247" s="320">
        <f t="shared" si="117"/>
        <v>0.32900000000000001</v>
      </c>
      <c r="S247" s="321">
        <f t="shared" si="118"/>
        <v>0.42199999999999999</v>
      </c>
      <c r="T247" s="290"/>
      <c r="U247" s="322">
        <v>0.44</v>
      </c>
      <c r="V247" s="320">
        <v>0.38800000000000001</v>
      </c>
      <c r="W247" s="320">
        <v>0.316</v>
      </c>
      <c r="X247" s="320">
        <v>0.29299999999999998</v>
      </c>
      <c r="Y247" s="320">
        <v>0.29599999999999999</v>
      </c>
      <c r="Z247" s="320">
        <v>0.32300000000000001</v>
      </c>
      <c r="AA247" s="320">
        <v>0.40100000000000002</v>
      </c>
      <c r="AB247" s="320">
        <v>0.64600000000000002</v>
      </c>
      <c r="AC247" s="320">
        <v>0.92100000000000004</v>
      </c>
      <c r="AD247" s="320">
        <f t="shared" si="91"/>
        <v>0.64600000000000002</v>
      </c>
      <c r="AE247" s="320">
        <f t="shared" si="92"/>
        <v>0.40100000000000002</v>
      </c>
      <c r="AF247" s="320">
        <f t="shared" si="93"/>
        <v>0.32300000000000001</v>
      </c>
      <c r="AG247" s="320">
        <f t="shared" si="94"/>
        <v>0.29599999999999999</v>
      </c>
      <c r="AH247" s="320">
        <f t="shared" si="95"/>
        <v>0.29299999999999998</v>
      </c>
      <c r="AI247" s="320">
        <f t="shared" si="96"/>
        <v>0.316</v>
      </c>
      <c r="AJ247" s="321">
        <f t="shared" si="97"/>
        <v>0.38800000000000001</v>
      </c>
      <c r="AK247" s="290"/>
      <c r="AL247" s="322">
        <v>0.39300000000000002</v>
      </c>
      <c r="AM247" s="320">
        <v>0.35799999999999998</v>
      </c>
      <c r="AN247" s="320">
        <v>0.3</v>
      </c>
      <c r="AO247" s="320">
        <v>0.28100000000000003</v>
      </c>
      <c r="AP247" s="320">
        <v>0.28699999999999998</v>
      </c>
      <c r="AQ247" s="320">
        <v>0.318</v>
      </c>
      <c r="AR247" s="320">
        <v>0.40600000000000003</v>
      </c>
      <c r="AS247" s="320">
        <v>0.68400000000000005</v>
      </c>
      <c r="AT247" s="320">
        <v>0.98399999999999999</v>
      </c>
      <c r="AU247" s="320">
        <f t="shared" si="98"/>
        <v>0.68400000000000005</v>
      </c>
      <c r="AV247" s="320">
        <f t="shared" si="99"/>
        <v>0.40600000000000003</v>
      </c>
      <c r="AW247" s="320">
        <f t="shared" si="100"/>
        <v>0.318</v>
      </c>
      <c r="AX247" s="320">
        <f t="shared" si="101"/>
        <v>0.28699999999999998</v>
      </c>
      <c r="AY247" s="320">
        <f t="shared" si="102"/>
        <v>0.28100000000000003</v>
      </c>
      <c r="AZ247" s="320">
        <f t="shared" si="103"/>
        <v>0.3</v>
      </c>
      <c r="BA247" s="321">
        <f t="shared" si="104"/>
        <v>0.35799999999999998</v>
      </c>
      <c r="BB247" s="290"/>
      <c r="BC247" s="322">
        <v>0.502</v>
      </c>
      <c r="BD247" s="320">
        <v>0.40500000000000003</v>
      </c>
      <c r="BE247" s="320">
        <v>0.312</v>
      </c>
      <c r="BF247" s="320">
        <v>0.27800000000000002</v>
      </c>
      <c r="BG247" s="320">
        <v>0.27200000000000002</v>
      </c>
      <c r="BH247" s="320">
        <v>0.28599999999999998</v>
      </c>
      <c r="BI247" s="320">
        <v>0.33800000000000002</v>
      </c>
      <c r="BJ247" s="320">
        <v>0.47799999999999998</v>
      </c>
      <c r="BK247" s="320">
        <v>0.64400000000000002</v>
      </c>
      <c r="BL247" s="320">
        <f t="shared" si="105"/>
        <v>0.47799999999999998</v>
      </c>
      <c r="BM247" s="320">
        <f t="shared" si="106"/>
        <v>0.33800000000000002</v>
      </c>
      <c r="BN247" s="320">
        <f t="shared" si="107"/>
        <v>0.28599999999999998</v>
      </c>
      <c r="BO247" s="320">
        <f t="shared" si="108"/>
        <v>0.27200000000000002</v>
      </c>
      <c r="BP247" s="320">
        <f t="shared" si="109"/>
        <v>0.27800000000000002</v>
      </c>
      <c r="BQ247" s="320">
        <f t="shared" si="110"/>
        <v>0.312</v>
      </c>
      <c r="BR247" s="321">
        <f t="shared" si="111"/>
        <v>0.40500000000000003</v>
      </c>
      <c r="BS247" s="290"/>
    </row>
    <row r="248" spans="1:71" x14ac:dyDescent="0.25">
      <c r="A248" s="290"/>
      <c r="B248" s="686"/>
      <c r="C248" s="425">
        <v>2.95</v>
      </c>
      <c r="D248" s="322">
        <v>0.52500000000000002</v>
      </c>
      <c r="E248" s="320">
        <v>0.42199999999999999</v>
      </c>
      <c r="F248" s="320">
        <v>0.32900000000000001</v>
      </c>
      <c r="G248" s="320">
        <v>0.29699999999999999</v>
      </c>
      <c r="H248" s="320">
        <v>0.29299999999999998</v>
      </c>
      <c r="I248" s="320">
        <v>0.312</v>
      </c>
      <c r="J248" s="320">
        <v>0.374</v>
      </c>
      <c r="K248" s="320">
        <v>0.55100000000000005</v>
      </c>
      <c r="L248" s="320">
        <v>0.79700000000000004</v>
      </c>
      <c r="M248" s="320">
        <f t="shared" si="112"/>
        <v>0.55100000000000005</v>
      </c>
      <c r="N248" s="320">
        <f t="shared" si="113"/>
        <v>0.374</v>
      </c>
      <c r="O248" s="320">
        <f t="shared" si="114"/>
        <v>0.312</v>
      </c>
      <c r="P248" s="320">
        <f t="shared" si="115"/>
        <v>0.29299999999999998</v>
      </c>
      <c r="Q248" s="320">
        <f t="shared" si="116"/>
        <v>0.29699999999999999</v>
      </c>
      <c r="R248" s="320">
        <f t="shared" si="117"/>
        <v>0.32900000000000001</v>
      </c>
      <c r="S248" s="321">
        <f t="shared" si="118"/>
        <v>0.42199999999999999</v>
      </c>
      <c r="T248" s="290"/>
      <c r="U248" s="322">
        <v>0.44</v>
      </c>
      <c r="V248" s="320">
        <v>0.38800000000000001</v>
      </c>
      <c r="W248" s="320">
        <v>0.316</v>
      </c>
      <c r="X248" s="320">
        <v>0.29299999999999998</v>
      </c>
      <c r="Y248" s="320">
        <v>0.29599999999999999</v>
      </c>
      <c r="Z248" s="320">
        <v>0.32300000000000001</v>
      </c>
      <c r="AA248" s="320">
        <v>0.40100000000000002</v>
      </c>
      <c r="AB248" s="320">
        <v>0.64600000000000002</v>
      </c>
      <c r="AC248" s="320">
        <v>0.92100000000000004</v>
      </c>
      <c r="AD248" s="320">
        <f t="shared" si="91"/>
        <v>0.64600000000000002</v>
      </c>
      <c r="AE248" s="320">
        <f t="shared" si="92"/>
        <v>0.40100000000000002</v>
      </c>
      <c r="AF248" s="320">
        <f t="shared" si="93"/>
        <v>0.32300000000000001</v>
      </c>
      <c r="AG248" s="320">
        <f t="shared" si="94"/>
        <v>0.29599999999999999</v>
      </c>
      <c r="AH248" s="320">
        <f t="shared" si="95"/>
        <v>0.29299999999999998</v>
      </c>
      <c r="AI248" s="320">
        <f t="shared" si="96"/>
        <v>0.316</v>
      </c>
      <c r="AJ248" s="321">
        <f t="shared" si="97"/>
        <v>0.38800000000000001</v>
      </c>
      <c r="AK248" s="290"/>
      <c r="AL248" s="322">
        <v>0.39300000000000002</v>
      </c>
      <c r="AM248" s="320">
        <v>0.35799999999999998</v>
      </c>
      <c r="AN248" s="320">
        <v>0.3</v>
      </c>
      <c r="AO248" s="320">
        <v>0.28100000000000003</v>
      </c>
      <c r="AP248" s="320">
        <v>0.28699999999999998</v>
      </c>
      <c r="AQ248" s="320">
        <v>0.318</v>
      </c>
      <c r="AR248" s="320">
        <v>0.40600000000000003</v>
      </c>
      <c r="AS248" s="320">
        <v>0.68400000000000005</v>
      </c>
      <c r="AT248" s="320">
        <v>0.98399999999999999</v>
      </c>
      <c r="AU248" s="320">
        <f t="shared" si="98"/>
        <v>0.68400000000000005</v>
      </c>
      <c r="AV248" s="320">
        <f t="shared" si="99"/>
        <v>0.40600000000000003</v>
      </c>
      <c r="AW248" s="320">
        <f t="shared" si="100"/>
        <v>0.318</v>
      </c>
      <c r="AX248" s="320">
        <f t="shared" si="101"/>
        <v>0.28699999999999998</v>
      </c>
      <c r="AY248" s="320">
        <f t="shared" si="102"/>
        <v>0.28100000000000003</v>
      </c>
      <c r="AZ248" s="320">
        <f t="shared" si="103"/>
        <v>0.3</v>
      </c>
      <c r="BA248" s="321">
        <f t="shared" si="104"/>
        <v>0.35799999999999998</v>
      </c>
      <c r="BB248" s="290"/>
      <c r="BC248" s="322">
        <v>0.502</v>
      </c>
      <c r="BD248" s="320">
        <v>0.40500000000000003</v>
      </c>
      <c r="BE248" s="320">
        <v>0.312</v>
      </c>
      <c r="BF248" s="320">
        <v>0.27800000000000002</v>
      </c>
      <c r="BG248" s="320">
        <v>0.27200000000000002</v>
      </c>
      <c r="BH248" s="320">
        <v>0.28599999999999998</v>
      </c>
      <c r="BI248" s="320">
        <v>0.33800000000000002</v>
      </c>
      <c r="BJ248" s="320">
        <v>0.47799999999999998</v>
      </c>
      <c r="BK248" s="320">
        <v>0.64400000000000002</v>
      </c>
      <c r="BL248" s="320">
        <f t="shared" si="105"/>
        <v>0.47799999999999998</v>
      </c>
      <c r="BM248" s="320">
        <f t="shared" si="106"/>
        <v>0.33800000000000002</v>
      </c>
      <c r="BN248" s="320">
        <f t="shared" si="107"/>
        <v>0.28599999999999998</v>
      </c>
      <c r="BO248" s="320">
        <f t="shared" si="108"/>
        <v>0.27200000000000002</v>
      </c>
      <c r="BP248" s="320">
        <f t="shared" si="109"/>
        <v>0.27800000000000002</v>
      </c>
      <c r="BQ248" s="320">
        <f t="shared" si="110"/>
        <v>0.312</v>
      </c>
      <c r="BR248" s="321">
        <f t="shared" si="111"/>
        <v>0.40500000000000003</v>
      </c>
      <c r="BS248" s="290"/>
    </row>
    <row r="249" spans="1:71" x14ac:dyDescent="0.25">
      <c r="A249" s="290"/>
      <c r="B249" s="687"/>
      <c r="C249" s="426">
        <v>3</v>
      </c>
      <c r="D249" s="326">
        <v>0.52500000000000002</v>
      </c>
      <c r="E249" s="324">
        <v>0.42199999999999999</v>
      </c>
      <c r="F249" s="324">
        <v>0.32900000000000001</v>
      </c>
      <c r="G249" s="324">
        <v>0.29699999999999999</v>
      </c>
      <c r="H249" s="324">
        <v>0.29299999999999998</v>
      </c>
      <c r="I249" s="324">
        <v>0.312</v>
      </c>
      <c r="J249" s="324">
        <v>0.374</v>
      </c>
      <c r="K249" s="324">
        <v>0.55100000000000005</v>
      </c>
      <c r="L249" s="324">
        <v>0.79700000000000004</v>
      </c>
      <c r="M249" s="324">
        <f t="shared" si="112"/>
        <v>0.55100000000000005</v>
      </c>
      <c r="N249" s="324">
        <f t="shared" si="113"/>
        <v>0.374</v>
      </c>
      <c r="O249" s="324">
        <f t="shared" si="114"/>
        <v>0.312</v>
      </c>
      <c r="P249" s="324">
        <f t="shared" si="115"/>
        <v>0.29299999999999998</v>
      </c>
      <c r="Q249" s="324">
        <f t="shared" si="116"/>
        <v>0.29699999999999999</v>
      </c>
      <c r="R249" s="324">
        <f t="shared" si="117"/>
        <v>0.32900000000000001</v>
      </c>
      <c r="S249" s="325">
        <f t="shared" si="118"/>
        <v>0.42199999999999999</v>
      </c>
      <c r="T249" s="290"/>
      <c r="U249" s="326">
        <v>0.44</v>
      </c>
      <c r="V249" s="324">
        <v>0.38800000000000001</v>
      </c>
      <c r="W249" s="324">
        <v>0.316</v>
      </c>
      <c r="X249" s="324">
        <v>0.29299999999999998</v>
      </c>
      <c r="Y249" s="324">
        <v>0.29599999999999999</v>
      </c>
      <c r="Z249" s="324">
        <v>0.32300000000000001</v>
      </c>
      <c r="AA249" s="324">
        <v>0.40100000000000002</v>
      </c>
      <c r="AB249" s="324">
        <v>0.64600000000000002</v>
      </c>
      <c r="AC249" s="324">
        <v>0.92100000000000004</v>
      </c>
      <c r="AD249" s="324">
        <f t="shared" si="91"/>
        <v>0.64600000000000002</v>
      </c>
      <c r="AE249" s="324">
        <f t="shared" si="92"/>
        <v>0.40100000000000002</v>
      </c>
      <c r="AF249" s="324">
        <f t="shared" si="93"/>
        <v>0.32300000000000001</v>
      </c>
      <c r="AG249" s="324">
        <f t="shared" si="94"/>
        <v>0.29599999999999999</v>
      </c>
      <c r="AH249" s="324">
        <f t="shared" si="95"/>
        <v>0.29299999999999998</v>
      </c>
      <c r="AI249" s="324">
        <f t="shared" si="96"/>
        <v>0.316</v>
      </c>
      <c r="AJ249" s="325">
        <f t="shared" si="97"/>
        <v>0.38800000000000001</v>
      </c>
      <c r="AK249" s="290"/>
      <c r="AL249" s="326">
        <v>0.39300000000000002</v>
      </c>
      <c r="AM249" s="324">
        <v>0.35799999999999998</v>
      </c>
      <c r="AN249" s="324">
        <v>0.3</v>
      </c>
      <c r="AO249" s="324">
        <v>0.28100000000000003</v>
      </c>
      <c r="AP249" s="324">
        <v>0.28699999999999998</v>
      </c>
      <c r="AQ249" s="324">
        <v>0.318</v>
      </c>
      <c r="AR249" s="324">
        <v>0.40600000000000003</v>
      </c>
      <c r="AS249" s="324">
        <v>0.68400000000000005</v>
      </c>
      <c r="AT249" s="324">
        <v>0.98399999999999999</v>
      </c>
      <c r="AU249" s="324">
        <f t="shared" si="98"/>
        <v>0.68400000000000005</v>
      </c>
      <c r="AV249" s="324">
        <f t="shared" si="99"/>
        <v>0.40600000000000003</v>
      </c>
      <c r="AW249" s="324">
        <f t="shared" si="100"/>
        <v>0.318</v>
      </c>
      <c r="AX249" s="324">
        <f t="shared" si="101"/>
        <v>0.28699999999999998</v>
      </c>
      <c r="AY249" s="324">
        <f t="shared" si="102"/>
        <v>0.28100000000000003</v>
      </c>
      <c r="AZ249" s="324">
        <f t="shared" si="103"/>
        <v>0.3</v>
      </c>
      <c r="BA249" s="325">
        <f t="shared" si="104"/>
        <v>0.35799999999999998</v>
      </c>
      <c r="BB249" s="290"/>
      <c r="BC249" s="326">
        <v>0.502</v>
      </c>
      <c r="BD249" s="324">
        <v>0.40500000000000003</v>
      </c>
      <c r="BE249" s="324">
        <v>0.312</v>
      </c>
      <c r="BF249" s="324">
        <v>0.27800000000000002</v>
      </c>
      <c r="BG249" s="324">
        <v>0.27200000000000002</v>
      </c>
      <c r="BH249" s="324">
        <v>0.28599999999999998</v>
      </c>
      <c r="BI249" s="324">
        <v>0.33800000000000002</v>
      </c>
      <c r="BJ249" s="324">
        <v>0.47799999999999998</v>
      </c>
      <c r="BK249" s="324">
        <v>0.64400000000000002</v>
      </c>
      <c r="BL249" s="324">
        <f t="shared" si="105"/>
        <v>0.47799999999999998</v>
      </c>
      <c r="BM249" s="324">
        <f t="shared" si="106"/>
        <v>0.33800000000000002</v>
      </c>
      <c r="BN249" s="324">
        <f t="shared" si="107"/>
        <v>0.28599999999999998</v>
      </c>
      <c r="BO249" s="324">
        <f t="shared" si="108"/>
        <v>0.27200000000000002</v>
      </c>
      <c r="BP249" s="324">
        <f t="shared" si="109"/>
        <v>0.27800000000000002</v>
      </c>
      <c r="BQ249" s="324">
        <f t="shared" si="110"/>
        <v>0.312</v>
      </c>
      <c r="BR249" s="325">
        <f t="shared" si="111"/>
        <v>0.40500000000000003</v>
      </c>
      <c r="BS249" s="290"/>
    </row>
    <row r="250" spans="1:71" x14ac:dyDescent="0.25">
      <c r="A250" s="290"/>
      <c r="B250" s="327"/>
      <c r="C250" s="290"/>
      <c r="D250" s="329"/>
      <c r="E250" s="329"/>
      <c r="F250" s="329"/>
      <c r="G250" s="329"/>
      <c r="H250" s="329"/>
      <c r="I250" s="329"/>
      <c r="J250" s="329"/>
      <c r="K250" s="329"/>
      <c r="L250" s="329"/>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0"/>
      <c r="AY250" s="290"/>
      <c r="AZ250" s="290"/>
      <c r="BA250" s="290"/>
      <c r="BB250" s="290"/>
      <c r="BC250" s="290"/>
      <c r="BD250" s="290"/>
      <c r="BE250" s="290"/>
      <c r="BF250" s="290"/>
      <c r="BG250" s="290"/>
      <c r="BH250" s="290"/>
      <c r="BI250" s="290"/>
      <c r="BJ250" s="290"/>
      <c r="BK250" s="290"/>
      <c r="BL250" s="290"/>
      <c r="BM250" s="290"/>
      <c r="BN250" s="290"/>
      <c r="BO250" s="290"/>
      <c r="BP250" s="290"/>
      <c r="BQ250" s="290"/>
      <c r="BR250" s="290"/>
      <c r="BS250" s="290"/>
    </row>
    <row r="251" spans="1:71" ht="15.75" x14ac:dyDescent="0.25">
      <c r="A251" s="423" t="s">
        <v>379</v>
      </c>
      <c r="B251" s="327"/>
      <c r="C251" s="290"/>
      <c r="D251" s="329"/>
      <c r="E251" s="329"/>
      <c r="F251" s="329"/>
      <c r="G251" s="329"/>
      <c r="H251" s="329"/>
      <c r="I251" s="329"/>
      <c r="J251" s="329"/>
      <c r="K251" s="329"/>
      <c r="L251" s="329"/>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0"/>
      <c r="AY251" s="290"/>
      <c r="AZ251" s="290"/>
      <c r="BA251" s="290"/>
      <c r="BB251" s="290"/>
      <c r="BC251" s="290"/>
      <c r="BD251" s="290"/>
      <c r="BE251" s="290"/>
      <c r="BF251" s="290"/>
      <c r="BG251" s="290"/>
      <c r="BH251" s="290"/>
      <c r="BI251" s="290"/>
      <c r="BJ251" s="290"/>
      <c r="BK251" s="290"/>
      <c r="BL251" s="290"/>
      <c r="BM251" s="290"/>
      <c r="BN251" s="290"/>
      <c r="BO251" s="290"/>
      <c r="BP251" s="290"/>
      <c r="BQ251" s="290"/>
      <c r="BR251" s="290"/>
      <c r="BS251" s="290"/>
    </row>
    <row r="252" spans="1:71" x14ac:dyDescent="0.25">
      <c r="A252" s="290"/>
      <c r="B252" s="428"/>
      <c r="C252" s="314" t="s">
        <v>235</v>
      </c>
      <c r="D252" s="331" t="s">
        <v>87</v>
      </c>
      <c r="E252" s="331" t="s">
        <v>96</v>
      </c>
      <c r="F252" s="331" t="s">
        <v>89</v>
      </c>
      <c r="G252" s="331" t="s">
        <v>97</v>
      </c>
      <c r="H252" s="331" t="s">
        <v>90</v>
      </c>
      <c r="I252" s="331" t="s">
        <v>98</v>
      </c>
      <c r="J252" s="331" t="s">
        <v>91</v>
      </c>
      <c r="K252" s="331" t="s">
        <v>99</v>
      </c>
      <c r="L252" s="331" t="s">
        <v>88</v>
      </c>
      <c r="M252" s="331" t="s">
        <v>100</v>
      </c>
      <c r="N252" s="331" t="s">
        <v>92</v>
      </c>
      <c r="O252" s="331" t="s">
        <v>101</v>
      </c>
      <c r="P252" s="331" t="s">
        <v>93</v>
      </c>
      <c r="Q252" s="331" t="s">
        <v>102</v>
      </c>
      <c r="R252" s="331" t="s">
        <v>94</v>
      </c>
      <c r="S252" s="332" t="s">
        <v>103</v>
      </c>
      <c r="T252" s="317"/>
      <c r="U252" s="331" t="s">
        <v>87</v>
      </c>
      <c r="V252" s="331" t="s">
        <v>96</v>
      </c>
      <c r="W252" s="331" t="s">
        <v>89</v>
      </c>
      <c r="X252" s="331" t="s">
        <v>97</v>
      </c>
      <c r="Y252" s="331" t="s">
        <v>90</v>
      </c>
      <c r="Z252" s="331" t="s">
        <v>98</v>
      </c>
      <c r="AA252" s="331" t="s">
        <v>91</v>
      </c>
      <c r="AB252" s="331" t="s">
        <v>99</v>
      </c>
      <c r="AC252" s="331" t="s">
        <v>88</v>
      </c>
      <c r="AD252" s="331" t="s">
        <v>100</v>
      </c>
      <c r="AE252" s="331" t="s">
        <v>92</v>
      </c>
      <c r="AF252" s="331" t="s">
        <v>101</v>
      </c>
      <c r="AG252" s="331" t="s">
        <v>93</v>
      </c>
      <c r="AH252" s="331" t="s">
        <v>102</v>
      </c>
      <c r="AI252" s="331" t="s">
        <v>94</v>
      </c>
      <c r="AJ252" s="332" t="s">
        <v>103</v>
      </c>
      <c r="AK252" s="317"/>
      <c r="AL252" s="331" t="s">
        <v>87</v>
      </c>
      <c r="AM252" s="331" t="s">
        <v>96</v>
      </c>
      <c r="AN252" s="331" t="s">
        <v>89</v>
      </c>
      <c r="AO252" s="331" t="s">
        <v>97</v>
      </c>
      <c r="AP252" s="331" t="s">
        <v>90</v>
      </c>
      <c r="AQ252" s="331" t="s">
        <v>98</v>
      </c>
      <c r="AR252" s="331" t="s">
        <v>91</v>
      </c>
      <c r="AS252" s="331" t="s">
        <v>99</v>
      </c>
      <c r="AT252" s="331" t="s">
        <v>88</v>
      </c>
      <c r="AU252" s="331" t="s">
        <v>100</v>
      </c>
      <c r="AV252" s="331" t="s">
        <v>92</v>
      </c>
      <c r="AW252" s="331" t="s">
        <v>101</v>
      </c>
      <c r="AX252" s="331" t="s">
        <v>93</v>
      </c>
      <c r="AY252" s="331" t="s">
        <v>102</v>
      </c>
      <c r="AZ252" s="331" t="s">
        <v>94</v>
      </c>
      <c r="BA252" s="332" t="s">
        <v>103</v>
      </c>
      <c r="BB252" s="317"/>
      <c r="BC252" s="331" t="s">
        <v>87</v>
      </c>
      <c r="BD252" s="331" t="s">
        <v>96</v>
      </c>
      <c r="BE252" s="331"/>
      <c r="BF252" s="331" t="s">
        <v>97</v>
      </c>
      <c r="BG252" s="331" t="s">
        <v>90</v>
      </c>
      <c r="BH252" s="331" t="s">
        <v>98</v>
      </c>
      <c r="BI252" s="331" t="s">
        <v>91</v>
      </c>
      <c r="BJ252" s="331" t="s">
        <v>99</v>
      </c>
      <c r="BK252" s="331" t="s">
        <v>88</v>
      </c>
      <c r="BL252" s="331" t="s">
        <v>100</v>
      </c>
      <c r="BM252" s="331" t="s">
        <v>92</v>
      </c>
      <c r="BN252" s="331" t="s">
        <v>101</v>
      </c>
      <c r="BO252" s="331" t="s">
        <v>93</v>
      </c>
      <c r="BP252" s="331" t="s">
        <v>102</v>
      </c>
      <c r="BQ252" s="331" t="s">
        <v>94</v>
      </c>
      <c r="BR252" s="331" t="s">
        <v>103</v>
      </c>
      <c r="BS252" s="290"/>
    </row>
    <row r="253" spans="1:71" x14ac:dyDescent="0.25">
      <c r="A253" s="290"/>
      <c r="B253" s="685"/>
      <c r="C253" s="424">
        <v>0.1</v>
      </c>
      <c r="D253" s="320">
        <v>0.78500000000000003</v>
      </c>
      <c r="E253" s="320">
        <v>0.90500000000000003</v>
      </c>
      <c r="F253" s="320">
        <v>0.94799999999999995</v>
      </c>
      <c r="G253" s="320">
        <v>0.98099999999999998</v>
      </c>
      <c r="H253" s="320">
        <v>0.98599999999999999</v>
      </c>
      <c r="I253" s="320">
        <v>0.95899999999999996</v>
      </c>
      <c r="J253" s="320">
        <v>0.91900000000000004</v>
      </c>
      <c r="K253" s="320">
        <v>0.85</v>
      </c>
      <c r="L253" s="320">
        <v>0.93400000000000005</v>
      </c>
      <c r="M253" s="320">
        <f t="shared" si="112"/>
        <v>0.85</v>
      </c>
      <c r="N253" s="320">
        <f t="shared" si="113"/>
        <v>0.91900000000000004</v>
      </c>
      <c r="O253" s="320">
        <f t="shared" si="114"/>
        <v>0.95899999999999996</v>
      </c>
      <c r="P253" s="320">
        <f t="shared" si="115"/>
        <v>0.98599999999999999</v>
      </c>
      <c r="Q253" s="320">
        <f t="shared" si="116"/>
        <v>0.98099999999999998</v>
      </c>
      <c r="R253" s="320">
        <f t="shared" si="117"/>
        <v>0.94799999999999995</v>
      </c>
      <c r="S253" s="321">
        <f t="shared" si="118"/>
        <v>0.90500000000000003</v>
      </c>
      <c r="T253" s="290"/>
      <c r="U253" s="322">
        <v>0.80900000000000005</v>
      </c>
      <c r="V253" s="320">
        <v>0.91200000000000003</v>
      </c>
      <c r="W253" s="320">
        <v>0.95599999999999996</v>
      </c>
      <c r="X253" s="320">
        <v>0.98599999999999999</v>
      </c>
      <c r="Y253" s="320">
        <v>0.98299999999999998</v>
      </c>
      <c r="Z253" s="320">
        <v>0.95199999999999996</v>
      </c>
      <c r="AA253" s="320">
        <v>0.90600000000000003</v>
      </c>
      <c r="AB253" s="320">
        <v>0.84299999999999997</v>
      </c>
      <c r="AC253" s="320">
        <v>0.96399999999999997</v>
      </c>
      <c r="AD253" s="320">
        <f t="shared" si="91"/>
        <v>0.84299999999999997</v>
      </c>
      <c r="AE253" s="320">
        <f t="shared" si="92"/>
        <v>0.90600000000000003</v>
      </c>
      <c r="AF253" s="320">
        <f t="shared" si="93"/>
        <v>0.95199999999999996</v>
      </c>
      <c r="AG253" s="320">
        <f t="shared" si="94"/>
        <v>0.98299999999999998</v>
      </c>
      <c r="AH253" s="320">
        <f t="shared" si="95"/>
        <v>0.98599999999999999</v>
      </c>
      <c r="AI253" s="320">
        <f t="shared" si="96"/>
        <v>0.95599999999999996</v>
      </c>
      <c r="AJ253" s="321">
        <f t="shared" si="97"/>
        <v>0.91200000000000003</v>
      </c>
      <c r="AK253" s="290"/>
      <c r="AL253" s="322">
        <v>0.81499999999999995</v>
      </c>
      <c r="AM253" s="320">
        <v>0.91300000000000003</v>
      </c>
      <c r="AN253" s="320">
        <v>0.95899999999999996</v>
      </c>
      <c r="AO253" s="320">
        <v>0.98599999999999999</v>
      </c>
      <c r="AP253" s="320">
        <v>0.98</v>
      </c>
      <c r="AQ253" s="320">
        <v>0.94699999999999995</v>
      </c>
      <c r="AR253" s="320">
        <v>0.89600000000000002</v>
      </c>
      <c r="AS253" s="320">
        <v>0.85199999999999998</v>
      </c>
      <c r="AT253" s="320">
        <v>0.99099999999999999</v>
      </c>
      <c r="AU253" s="320">
        <f t="shared" si="98"/>
        <v>0.85199999999999998</v>
      </c>
      <c r="AV253" s="320">
        <f t="shared" si="99"/>
        <v>0.89600000000000002</v>
      </c>
      <c r="AW253" s="320">
        <f t="shared" si="100"/>
        <v>0.94699999999999995</v>
      </c>
      <c r="AX253" s="320">
        <f t="shared" si="101"/>
        <v>0.98</v>
      </c>
      <c r="AY253" s="320">
        <f t="shared" si="102"/>
        <v>0.98599999999999999</v>
      </c>
      <c r="AZ253" s="320">
        <f t="shared" si="103"/>
        <v>0.95899999999999996</v>
      </c>
      <c r="BA253" s="321">
        <f t="shared" si="104"/>
        <v>0.91300000000000003</v>
      </c>
      <c r="BB253" s="290"/>
      <c r="BC253" s="322">
        <v>0.80700000000000005</v>
      </c>
      <c r="BD253" s="320">
        <v>0.89300000000000002</v>
      </c>
      <c r="BE253" s="320">
        <v>0.94099999999999995</v>
      </c>
      <c r="BF253" s="320">
        <v>0.97399999999999998</v>
      </c>
      <c r="BG253" s="320">
        <v>0.98399999999999999</v>
      </c>
      <c r="BH253" s="320">
        <v>0.96099999999999997</v>
      </c>
      <c r="BI253" s="320">
        <v>0.92300000000000004</v>
      </c>
      <c r="BJ253" s="320">
        <v>0.86599999999999999</v>
      </c>
      <c r="BK253" s="320">
        <v>0.86899999999999999</v>
      </c>
      <c r="BL253" s="320">
        <f t="shared" si="105"/>
        <v>0.86599999999999999</v>
      </c>
      <c r="BM253" s="320">
        <f t="shared" si="106"/>
        <v>0.92300000000000004</v>
      </c>
      <c r="BN253" s="320">
        <f t="shared" si="107"/>
        <v>0.96099999999999997</v>
      </c>
      <c r="BO253" s="320">
        <f t="shared" si="108"/>
        <v>0.98399999999999999</v>
      </c>
      <c r="BP253" s="320">
        <f t="shared" si="109"/>
        <v>0.97399999999999998</v>
      </c>
      <c r="BQ253" s="320">
        <f t="shared" si="110"/>
        <v>0.94099999999999995</v>
      </c>
      <c r="BR253" s="321">
        <f t="shared" si="111"/>
        <v>0.89300000000000002</v>
      </c>
      <c r="BS253" s="290"/>
    </row>
    <row r="254" spans="1:71" x14ac:dyDescent="0.25">
      <c r="A254" s="290"/>
      <c r="B254" s="686"/>
      <c r="C254" s="425">
        <v>0.15</v>
      </c>
      <c r="D254" s="320">
        <v>0.69799999999999995</v>
      </c>
      <c r="E254" s="320">
        <v>0.85699999999999998</v>
      </c>
      <c r="F254" s="320">
        <v>0.92200000000000004</v>
      </c>
      <c r="G254" s="320">
        <v>0.97099999999999997</v>
      </c>
      <c r="H254" s="320">
        <v>0.97899999999999998</v>
      </c>
      <c r="I254" s="320">
        <v>0.93799999999999994</v>
      </c>
      <c r="J254" s="320">
        <v>0.879</v>
      </c>
      <c r="K254" s="320">
        <v>0.78600000000000003</v>
      </c>
      <c r="L254" s="320">
        <v>0.91400000000000003</v>
      </c>
      <c r="M254" s="320">
        <f t="shared" si="112"/>
        <v>0.78600000000000003</v>
      </c>
      <c r="N254" s="320">
        <f t="shared" si="113"/>
        <v>0.879</v>
      </c>
      <c r="O254" s="320">
        <f t="shared" si="114"/>
        <v>0.93799999999999994</v>
      </c>
      <c r="P254" s="320">
        <f t="shared" si="115"/>
        <v>0.97899999999999998</v>
      </c>
      <c r="Q254" s="320">
        <f t="shared" si="116"/>
        <v>0.97099999999999997</v>
      </c>
      <c r="R254" s="320">
        <f t="shared" si="117"/>
        <v>0.92200000000000004</v>
      </c>
      <c r="S254" s="321">
        <f t="shared" si="118"/>
        <v>0.85699999999999998</v>
      </c>
      <c r="T254" s="290"/>
      <c r="U254" s="322">
        <v>0.72499999999999998</v>
      </c>
      <c r="V254" s="320">
        <v>0.86899999999999999</v>
      </c>
      <c r="W254" s="320">
        <v>0.93400000000000005</v>
      </c>
      <c r="X254" s="320">
        <v>0.97799999999999998</v>
      </c>
      <c r="Y254" s="320">
        <v>0.97399999999999998</v>
      </c>
      <c r="Z254" s="320">
        <v>0.92800000000000005</v>
      </c>
      <c r="AA254" s="320">
        <v>0.85899999999999999</v>
      </c>
      <c r="AB254" s="320">
        <v>0.79500000000000004</v>
      </c>
      <c r="AC254" s="320">
        <v>0.95499999999999996</v>
      </c>
      <c r="AD254" s="320">
        <f t="shared" si="91"/>
        <v>0.79500000000000004</v>
      </c>
      <c r="AE254" s="320">
        <f t="shared" si="92"/>
        <v>0.85899999999999999</v>
      </c>
      <c r="AF254" s="320">
        <f t="shared" si="93"/>
        <v>0.92800000000000005</v>
      </c>
      <c r="AG254" s="320">
        <f t="shared" si="94"/>
        <v>0.97399999999999998</v>
      </c>
      <c r="AH254" s="320">
        <f t="shared" si="95"/>
        <v>0.97799999999999998</v>
      </c>
      <c r="AI254" s="320">
        <f t="shared" si="96"/>
        <v>0.93400000000000005</v>
      </c>
      <c r="AJ254" s="321">
        <f t="shared" si="97"/>
        <v>0.86899999999999999</v>
      </c>
      <c r="AK254" s="290"/>
      <c r="AL254" s="322">
        <v>0.73799999999999999</v>
      </c>
      <c r="AM254" s="320">
        <v>0.872</v>
      </c>
      <c r="AN254" s="320">
        <v>0.93899999999999995</v>
      </c>
      <c r="AO254" s="320">
        <v>0.97899999999999998</v>
      </c>
      <c r="AP254" s="320">
        <v>0.97099999999999997</v>
      </c>
      <c r="AQ254" s="320">
        <v>0.92100000000000004</v>
      </c>
      <c r="AR254" s="320">
        <v>0.84699999999999998</v>
      </c>
      <c r="AS254" s="320">
        <v>0.81100000000000005</v>
      </c>
      <c r="AT254" s="320">
        <v>0.99099999999999999</v>
      </c>
      <c r="AU254" s="320">
        <f t="shared" si="98"/>
        <v>0.81100000000000005</v>
      </c>
      <c r="AV254" s="320">
        <f t="shared" si="99"/>
        <v>0.84699999999999998</v>
      </c>
      <c r="AW254" s="320">
        <f t="shared" si="100"/>
        <v>0.92100000000000004</v>
      </c>
      <c r="AX254" s="320">
        <f t="shared" si="101"/>
        <v>0.97099999999999997</v>
      </c>
      <c r="AY254" s="320">
        <f t="shared" si="102"/>
        <v>0.97899999999999998</v>
      </c>
      <c r="AZ254" s="320">
        <f t="shared" si="103"/>
        <v>0.93899999999999995</v>
      </c>
      <c r="BA254" s="321">
        <f t="shared" si="104"/>
        <v>0.872</v>
      </c>
      <c r="BB254" s="290"/>
      <c r="BC254" s="322">
        <v>0.74</v>
      </c>
      <c r="BD254" s="320">
        <v>0.84199999999999997</v>
      </c>
      <c r="BE254" s="320">
        <v>0.91200000000000003</v>
      </c>
      <c r="BF254" s="320">
        <v>0.96099999999999997</v>
      </c>
      <c r="BG254" s="320">
        <v>0.97499999999999998</v>
      </c>
      <c r="BH254" s="320">
        <v>0.94099999999999995</v>
      </c>
      <c r="BI254" s="320">
        <v>0.88400000000000001</v>
      </c>
      <c r="BJ254" s="320">
        <v>0.81499999999999995</v>
      </c>
      <c r="BK254" s="320">
        <v>0.82799999999999996</v>
      </c>
      <c r="BL254" s="320">
        <f t="shared" si="105"/>
        <v>0.81499999999999995</v>
      </c>
      <c r="BM254" s="320">
        <f t="shared" si="106"/>
        <v>0.88400000000000001</v>
      </c>
      <c r="BN254" s="320">
        <f t="shared" si="107"/>
        <v>0.94099999999999995</v>
      </c>
      <c r="BO254" s="320">
        <f t="shared" si="108"/>
        <v>0.97499999999999998</v>
      </c>
      <c r="BP254" s="320">
        <f t="shared" si="109"/>
        <v>0.96099999999999997</v>
      </c>
      <c r="BQ254" s="320">
        <f t="shared" si="110"/>
        <v>0.91200000000000003</v>
      </c>
      <c r="BR254" s="321">
        <f t="shared" si="111"/>
        <v>0.84199999999999997</v>
      </c>
      <c r="BS254" s="290"/>
    </row>
    <row r="255" spans="1:71" x14ac:dyDescent="0.25">
      <c r="A255" s="290"/>
      <c r="B255" s="686"/>
      <c r="C255" s="425">
        <v>0.2</v>
      </c>
      <c r="D255" s="320">
        <v>0.624</v>
      </c>
      <c r="E255" s="320">
        <v>0.81</v>
      </c>
      <c r="F255" s="320">
        <v>0.89700000000000002</v>
      </c>
      <c r="G255" s="320">
        <v>0.96099999999999997</v>
      </c>
      <c r="H255" s="320">
        <v>0.97199999999999998</v>
      </c>
      <c r="I255" s="320">
        <v>0.91800000000000004</v>
      </c>
      <c r="J255" s="320">
        <v>0.83799999999999997</v>
      </c>
      <c r="K255" s="320">
        <v>0.73599999999999999</v>
      </c>
      <c r="L255" s="320">
        <v>0.89400000000000002</v>
      </c>
      <c r="M255" s="320">
        <f t="shared" si="112"/>
        <v>0.73599999999999999</v>
      </c>
      <c r="N255" s="320">
        <f t="shared" si="113"/>
        <v>0.83799999999999997</v>
      </c>
      <c r="O255" s="320">
        <f t="shared" si="114"/>
        <v>0.91800000000000004</v>
      </c>
      <c r="P255" s="320">
        <f t="shared" si="115"/>
        <v>0.97199999999999998</v>
      </c>
      <c r="Q255" s="320">
        <f t="shared" si="116"/>
        <v>0.96099999999999997</v>
      </c>
      <c r="R255" s="320">
        <f t="shared" si="117"/>
        <v>0.89700000000000002</v>
      </c>
      <c r="S255" s="321">
        <f t="shared" si="118"/>
        <v>0.81</v>
      </c>
      <c r="T255" s="290"/>
      <c r="U255" s="322">
        <v>0.64800000000000002</v>
      </c>
      <c r="V255" s="320">
        <v>0.82799999999999996</v>
      </c>
      <c r="W255" s="320">
        <v>0.91200000000000003</v>
      </c>
      <c r="X255" s="320">
        <v>0.97099999999999997</v>
      </c>
      <c r="Y255" s="320">
        <v>0.96599999999999997</v>
      </c>
      <c r="Z255" s="320">
        <v>0.90400000000000003</v>
      </c>
      <c r="AA255" s="320">
        <v>0.81200000000000006</v>
      </c>
      <c r="AB255" s="320">
        <v>0.76300000000000001</v>
      </c>
      <c r="AC255" s="320">
        <v>0.94699999999999995</v>
      </c>
      <c r="AD255" s="320">
        <f t="shared" si="91"/>
        <v>0.76300000000000001</v>
      </c>
      <c r="AE255" s="320">
        <f t="shared" si="92"/>
        <v>0.81200000000000006</v>
      </c>
      <c r="AF255" s="320">
        <f t="shared" si="93"/>
        <v>0.90400000000000003</v>
      </c>
      <c r="AG255" s="320">
        <f t="shared" si="94"/>
        <v>0.96599999999999997</v>
      </c>
      <c r="AH255" s="320">
        <f t="shared" si="95"/>
        <v>0.97099999999999997</v>
      </c>
      <c r="AI255" s="320">
        <f t="shared" si="96"/>
        <v>0.91200000000000003</v>
      </c>
      <c r="AJ255" s="321">
        <f t="shared" si="97"/>
        <v>0.82799999999999996</v>
      </c>
      <c r="AK255" s="290"/>
      <c r="AL255" s="322">
        <v>0.67</v>
      </c>
      <c r="AM255" s="320">
        <v>0.83099999999999996</v>
      </c>
      <c r="AN255" s="320">
        <v>0.91800000000000004</v>
      </c>
      <c r="AO255" s="320">
        <v>0.97199999999999998</v>
      </c>
      <c r="AP255" s="320">
        <v>0.96099999999999997</v>
      </c>
      <c r="AQ255" s="320">
        <v>0.89400000000000002</v>
      </c>
      <c r="AR255" s="320">
        <v>0.79700000000000004</v>
      </c>
      <c r="AS255" s="320">
        <v>0.77600000000000002</v>
      </c>
      <c r="AT255" s="320">
        <v>0.99099999999999999</v>
      </c>
      <c r="AU255" s="320">
        <f t="shared" si="98"/>
        <v>0.77600000000000002</v>
      </c>
      <c r="AV255" s="320">
        <f t="shared" si="99"/>
        <v>0.79700000000000004</v>
      </c>
      <c r="AW255" s="320">
        <f t="shared" si="100"/>
        <v>0.89400000000000002</v>
      </c>
      <c r="AX255" s="320">
        <f t="shared" si="101"/>
        <v>0.96099999999999997</v>
      </c>
      <c r="AY255" s="320">
        <f t="shared" si="102"/>
        <v>0.97199999999999998</v>
      </c>
      <c r="AZ255" s="320">
        <f t="shared" si="103"/>
        <v>0.91800000000000004</v>
      </c>
      <c r="BA255" s="321">
        <f t="shared" si="104"/>
        <v>0.83099999999999996</v>
      </c>
      <c r="BB255" s="290"/>
      <c r="BC255" s="322">
        <v>0.68899999999999995</v>
      </c>
      <c r="BD255" s="320">
        <v>0.79200000000000004</v>
      </c>
      <c r="BE255" s="320">
        <v>0.88300000000000001</v>
      </c>
      <c r="BF255" s="320">
        <v>0.94899999999999995</v>
      </c>
      <c r="BG255" s="320">
        <v>0.96699999999999997</v>
      </c>
      <c r="BH255" s="320">
        <v>0.92200000000000004</v>
      </c>
      <c r="BI255" s="320">
        <v>0.84599999999999997</v>
      </c>
      <c r="BJ255" s="320">
        <v>0.76500000000000001</v>
      </c>
      <c r="BK255" s="320">
        <v>0.79500000000000004</v>
      </c>
      <c r="BL255" s="320">
        <f t="shared" si="105"/>
        <v>0.76500000000000001</v>
      </c>
      <c r="BM255" s="320">
        <f t="shared" si="106"/>
        <v>0.84599999999999997</v>
      </c>
      <c r="BN255" s="320">
        <f t="shared" si="107"/>
        <v>0.92200000000000004</v>
      </c>
      <c r="BO255" s="320">
        <f t="shared" si="108"/>
        <v>0.96699999999999997</v>
      </c>
      <c r="BP255" s="320">
        <f t="shared" si="109"/>
        <v>0.94899999999999995</v>
      </c>
      <c r="BQ255" s="320">
        <f t="shared" si="110"/>
        <v>0.88300000000000001</v>
      </c>
      <c r="BR255" s="321">
        <f t="shared" si="111"/>
        <v>0.79200000000000004</v>
      </c>
      <c r="BS255" s="290"/>
    </row>
    <row r="256" spans="1:71" x14ac:dyDescent="0.25">
      <c r="A256" s="290"/>
      <c r="B256" s="686"/>
      <c r="C256" s="425">
        <v>0.25</v>
      </c>
      <c r="D256" s="320">
        <v>0.57699999999999996</v>
      </c>
      <c r="E256" s="320">
        <v>0.76500000000000001</v>
      </c>
      <c r="F256" s="320">
        <v>0.871</v>
      </c>
      <c r="G256" s="320">
        <v>0.95199999999999996</v>
      </c>
      <c r="H256" s="320">
        <v>0.96499999999999997</v>
      </c>
      <c r="I256" s="320">
        <v>0.89700000000000002</v>
      </c>
      <c r="J256" s="320">
        <v>0.79800000000000004</v>
      </c>
      <c r="K256" s="320">
        <v>0.70099999999999996</v>
      </c>
      <c r="L256" s="320">
        <v>0.88300000000000001</v>
      </c>
      <c r="M256" s="320">
        <f t="shared" si="112"/>
        <v>0.70099999999999996</v>
      </c>
      <c r="N256" s="320">
        <f t="shared" si="113"/>
        <v>0.79800000000000004</v>
      </c>
      <c r="O256" s="320">
        <f t="shared" si="114"/>
        <v>0.89700000000000002</v>
      </c>
      <c r="P256" s="320">
        <f t="shared" si="115"/>
        <v>0.96499999999999997</v>
      </c>
      <c r="Q256" s="320">
        <f t="shared" si="116"/>
        <v>0.95199999999999996</v>
      </c>
      <c r="R256" s="320">
        <f t="shared" si="117"/>
        <v>0.871</v>
      </c>
      <c r="S256" s="321">
        <f t="shared" si="118"/>
        <v>0.76500000000000001</v>
      </c>
      <c r="T256" s="290"/>
      <c r="U256" s="322">
        <v>0.57599999999999996</v>
      </c>
      <c r="V256" s="320">
        <v>0.78700000000000003</v>
      </c>
      <c r="W256" s="320">
        <v>0.89</v>
      </c>
      <c r="X256" s="320">
        <v>0.96399999999999997</v>
      </c>
      <c r="Y256" s="320">
        <v>0.95699999999999996</v>
      </c>
      <c r="Z256" s="320">
        <v>0.88</v>
      </c>
      <c r="AA256" s="320">
        <v>0.76500000000000001</v>
      </c>
      <c r="AB256" s="320">
        <v>0.73399999999999999</v>
      </c>
      <c r="AC256" s="320">
        <v>0.94299999999999995</v>
      </c>
      <c r="AD256" s="320">
        <f t="shared" si="91"/>
        <v>0.73399999999999999</v>
      </c>
      <c r="AE256" s="320">
        <f t="shared" si="92"/>
        <v>0.76500000000000001</v>
      </c>
      <c r="AF256" s="320">
        <f t="shared" si="93"/>
        <v>0.88</v>
      </c>
      <c r="AG256" s="320">
        <f t="shared" si="94"/>
        <v>0.95699999999999996</v>
      </c>
      <c r="AH256" s="320">
        <f t="shared" si="95"/>
        <v>0.96399999999999997</v>
      </c>
      <c r="AI256" s="320">
        <f t="shared" si="96"/>
        <v>0.89</v>
      </c>
      <c r="AJ256" s="321">
        <f t="shared" si="97"/>
        <v>0.78700000000000003</v>
      </c>
      <c r="AK256" s="290"/>
      <c r="AL256" s="322">
        <v>0.60199999999999998</v>
      </c>
      <c r="AM256" s="320">
        <v>0.79100000000000004</v>
      </c>
      <c r="AN256" s="320">
        <v>0.89800000000000002</v>
      </c>
      <c r="AO256" s="320">
        <v>0.96599999999999997</v>
      </c>
      <c r="AP256" s="320">
        <v>0.95099999999999996</v>
      </c>
      <c r="AQ256" s="320">
        <v>0.86799999999999999</v>
      </c>
      <c r="AR256" s="320">
        <v>0.747</v>
      </c>
      <c r="AS256" s="320">
        <v>0.74099999999999999</v>
      </c>
      <c r="AT256" s="320">
        <v>0.99099999999999999</v>
      </c>
      <c r="AU256" s="320">
        <f t="shared" si="98"/>
        <v>0.74099999999999999</v>
      </c>
      <c r="AV256" s="320">
        <f t="shared" si="99"/>
        <v>0.747</v>
      </c>
      <c r="AW256" s="320">
        <f t="shared" si="100"/>
        <v>0.86799999999999999</v>
      </c>
      <c r="AX256" s="320">
        <f t="shared" si="101"/>
        <v>0.95099999999999996</v>
      </c>
      <c r="AY256" s="320">
        <f t="shared" si="102"/>
        <v>0.96599999999999997</v>
      </c>
      <c r="AZ256" s="320">
        <f t="shared" si="103"/>
        <v>0.89800000000000002</v>
      </c>
      <c r="BA256" s="321">
        <f t="shared" si="104"/>
        <v>0.79100000000000004</v>
      </c>
      <c r="BB256" s="290"/>
      <c r="BC256" s="322">
        <v>0.64100000000000001</v>
      </c>
      <c r="BD256" s="320">
        <v>0.747</v>
      </c>
      <c r="BE256" s="320">
        <v>0.85499999999999998</v>
      </c>
      <c r="BF256" s="320">
        <v>0.93600000000000005</v>
      </c>
      <c r="BG256" s="320">
        <v>0.95899999999999996</v>
      </c>
      <c r="BH256" s="320">
        <v>0.90200000000000002</v>
      </c>
      <c r="BI256" s="320">
        <v>0.80900000000000005</v>
      </c>
      <c r="BJ256" s="320">
        <v>0.71799999999999997</v>
      </c>
      <c r="BK256" s="320">
        <v>0.77500000000000002</v>
      </c>
      <c r="BL256" s="320">
        <f t="shared" si="105"/>
        <v>0.71799999999999997</v>
      </c>
      <c r="BM256" s="320">
        <f t="shared" si="106"/>
        <v>0.80900000000000005</v>
      </c>
      <c r="BN256" s="320">
        <f t="shared" si="107"/>
        <v>0.90200000000000002</v>
      </c>
      <c r="BO256" s="320">
        <f t="shared" si="108"/>
        <v>0.95899999999999996</v>
      </c>
      <c r="BP256" s="320">
        <f t="shared" si="109"/>
        <v>0.93600000000000005</v>
      </c>
      <c r="BQ256" s="320">
        <f t="shared" si="110"/>
        <v>0.85499999999999998</v>
      </c>
      <c r="BR256" s="321">
        <f t="shared" si="111"/>
        <v>0.747</v>
      </c>
      <c r="BS256" s="290"/>
    </row>
    <row r="257" spans="1:71" x14ac:dyDescent="0.25">
      <c r="A257" s="290"/>
      <c r="B257" s="686"/>
      <c r="C257" s="425">
        <v>0.3</v>
      </c>
      <c r="D257" s="320">
        <v>0.55100000000000005</v>
      </c>
      <c r="E257" s="320">
        <v>0.72099999999999997</v>
      </c>
      <c r="F257" s="320">
        <v>0.84499999999999997</v>
      </c>
      <c r="G257" s="320">
        <v>0.94199999999999995</v>
      </c>
      <c r="H257" s="320">
        <v>0.95799999999999996</v>
      </c>
      <c r="I257" s="320">
        <v>0.877</v>
      </c>
      <c r="J257" s="320">
        <v>0.75700000000000001</v>
      </c>
      <c r="K257" s="320">
        <v>0.67200000000000004</v>
      </c>
      <c r="L257" s="320">
        <v>0.877</v>
      </c>
      <c r="M257" s="320">
        <f t="shared" si="112"/>
        <v>0.67200000000000004</v>
      </c>
      <c r="N257" s="320">
        <f t="shared" si="113"/>
        <v>0.75700000000000001</v>
      </c>
      <c r="O257" s="320">
        <f t="shared" si="114"/>
        <v>0.877</v>
      </c>
      <c r="P257" s="320">
        <f t="shared" si="115"/>
        <v>0.95799999999999996</v>
      </c>
      <c r="Q257" s="320">
        <f t="shared" si="116"/>
        <v>0.94199999999999995</v>
      </c>
      <c r="R257" s="320">
        <f t="shared" si="117"/>
        <v>0.84499999999999997</v>
      </c>
      <c r="S257" s="321">
        <f t="shared" si="118"/>
        <v>0.72099999999999997</v>
      </c>
      <c r="T257" s="290"/>
      <c r="U257" s="322">
        <v>0.52200000000000002</v>
      </c>
      <c r="V257" s="320">
        <v>0.746</v>
      </c>
      <c r="W257" s="320">
        <v>0.86799999999999999</v>
      </c>
      <c r="X257" s="320">
        <v>0.95699999999999996</v>
      </c>
      <c r="Y257" s="320">
        <v>0.94899999999999995</v>
      </c>
      <c r="Z257" s="320">
        <v>0.85599999999999998</v>
      </c>
      <c r="AA257" s="320">
        <v>0.72</v>
      </c>
      <c r="AB257" s="320">
        <v>0.71099999999999997</v>
      </c>
      <c r="AC257" s="320">
        <v>0.94299999999999995</v>
      </c>
      <c r="AD257" s="320">
        <f t="shared" si="91"/>
        <v>0.71099999999999997</v>
      </c>
      <c r="AE257" s="320">
        <f t="shared" si="92"/>
        <v>0.72</v>
      </c>
      <c r="AF257" s="320">
        <f t="shared" si="93"/>
        <v>0.85599999999999998</v>
      </c>
      <c r="AG257" s="320">
        <f t="shared" si="94"/>
        <v>0.94899999999999995</v>
      </c>
      <c r="AH257" s="320">
        <f t="shared" si="95"/>
        <v>0.95699999999999996</v>
      </c>
      <c r="AI257" s="320">
        <f t="shared" si="96"/>
        <v>0.86799999999999999</v>
      </c>
      <c r="AJ257" s="321">
        <f t="shared" si="97"/>
        <v>0.746</v>
      </c>
      <c r="AK257" s="290"/>
      <c r="AL257" s="322">
        <v>0.54</v>
      </c>
      <c r="AM257" s="320">
        <v>0.75</v>
      </c>
      <c r="AN257" s="320">
        <v>0.877</v>
      </c>
      <c r="AO257" s="320">
        <v>0.95899999999999996</v>
      </c>
      <c r="AP257" s="320">
        <v>0.94099999999999995</v>
      </c>
      <c r="AQ257" s="320">
        <v>0.84099999999999997</v>
      </c>
      <c r="AR257" s="320">
        <v>0.69799999999999995</v>
      </c>
      <c r="AS257" s="320">
        <v>0.71499999999999997</v>
      </c>
      <c r="AT257" s="320">
        <v>0.99099999999999999</v>
      </c>
      <c r="AU257" s="320">
        <f t="shared" si="98"/>
        <v>0.71499999999999997</v>
      </c>
      <c r="AV257" s="320">
        <f t="shared" si="99"/>
        <v>0.69799999999999995</v>
      </c>
      <c r="AW257" s="320">
        <f t="shared" si="100"/>
        <v>0.84099999999999997</v>
      </c>
      <c r="AX257" s="320">
        <f t="shared" si="101"/>
        <v>0.94099999999999995</v>
      </c>
      <c r="AY257" s="320">
        <f t="shared" si="102"/>
        <v>0.95899999999999996</v>
      </c>
      <c r="AZ257" s="320">
        <f t="shared" si="103"/>
        <v>0.877</v>
      </c>
      <c r="BA257" s="321">
        <f t="shared" si="104"/>
        <v>0.75</v>
      </c>
      <c r="BB257" s="290"/>
      <c r="BC257" s="322">
        <v>0.59299999999999997</v>
      </c>
      <c r="BD257" s="320">
        <v>0.70499999999999996</v>
      </c>
      <c r="BE257" s="320">
        <v>0.82799999999999996</v>
      </c>
      <c r="BF257" s="320">
        <v>0.92300000000000004</v>
      </c>
      <c r="BG257" s="320">
        <v>0.95099999999999996</v>
      </c>
      <c r="BH257" s="320">
        <v>0.88300000000000001</v>
      </c>
      <c r="BI257" s="320">
        <v>0.77200000000000002</v>
      </c>
      <c r="BJ257" s="320">
        <v>0.67900000000000005</v>
      </c>
      <c r="BK257" s="320">
        <v>0.755</v>
      </c>
      <c r="BL257" s="320">
        <f t="shared" si="105"/>
        <v>0.67900000000000005</v>
      </c>
      <c r="BM257" s="320">
        <f t="shared" si="106"/>
        <v>0.77200000000000002</v>
      </c>
      <c r="BN257" s="320">
        <f t="shared" si="107"/>
        <v>0.88300000000000001</v>
      </c>
      <c r="BO257" s="320">
        <f t="shared" si="108"/>
        <v>0.95099999999999996</v>
      </c>
      <c r="BP257" s="320">
        <f t="shared" si="109"/>
        <v>0.92300000000000004</v>
      </c>
      <c r="BQ257" s="320">
        <f t="shared" si="110"/>
        <v>0.82799999999999996</v>
      </c>
      <c r="BR257" s="321">
        <f t="shared" si="111"/>
        <v>0.70499999999999996</v>
      </c>
      <c r="BS257" s="290"/>
    </row>
    <row r="258" spans="1:71" x14ac:dyDescent="0.25">
      <c r="A258" s="290"/>
      <c r="B258" s="686"/>
      <c r="C258" s="425">
        <v>0.35</v>
      </c>
      <c r="D258" s="320">
        <v>0.53700000000000003</v>
      </c>
      <c r="E258" s="320">
        <v>0.67800000000000005</v>
      </c>
      <c r="F258" s="320">
        <v>0.82099999999999995</v>
      </c>
      <c r="G258" s="320">
        <v>0.93300000000000005</v>
      </c>
      <c r="H258" s="320">
        <v>0.95099999999999996</v>
      </c>
      <c r="I258" s="320">
        <v>0.85599999999999998</v>
      </c>
      <c r="J258" s="320">
        <v>0.71699999999999997</v>
      </c>
      <c r="K258" s="320">
        <v>0.65</v>
      </c>
      <c r="L258" s="320">
        <v>0.87</v>
      </c>
      <c r="M258" s="320">
        <f t="shared" si="112"/>
        <v>0.65</v>
      </c>
      <c r="N258" s="320">
        <f t="shared" si="113"/>
        <v>0.71699999999999997</v>
      </c>
      <c r="O258" s="320">
        <f t="shared" si="114"/>
        <v>0.85599999999999998</v>
      </c>
      <c r="P258" s="320">
        <f t="shared" si="115"/>
        <v>0.95099999999999996</v>
      </c>
      <c r="Q258" s="320">
        <f t="shared" si="116"/>
        <v>0.93300000000000005</v>
      </c>
      <c r="R258" s="320">
        <f t="shared" si="117"/>
        <v>0.82099999999999995</v>
      </c>
      <c r="S258" s="321">
        <f t="shared" si="118"/>
        <v>0.67800000000000005</v>
      </c>
      <c r="T258" s="290"/>
      <c r="U258" s="322">
        <v>0.49</v>
      </c>
      <c r="V258" s="320">
        <v>0.70599999999999996</v>
      </c>
      <c r="W258" s="320">
        <v>0.84599999999999997</v>
      </c>
      <c r="X258" s="320">
        <v>0.94899999999999995</v>
      </c>
      <c r="Y258" s="320">
        <v>0.94</v>
      </c>
      <c r="Z258" s="320">
        <v>0.83199999999999996</v>
      </c>
      <c r="AA258" s="320">
        <v>0.67400000000000004</v>
      </c>
      <c r="AB258" s="320">
        <v>0.69299999999999995</v>
      </c>
      <c r="AC258" s="320">
        <v>0.94299999999999995</v>
      </c>
      <c r="AD258" s="320">
        <f t="shared" si="91"/>
        <v>0.69299999999999995</v>
      </c>
      <c r="AE258" s="320">
        <f t="shared" si="92"/>
        <v>0.67400000000000004</v>
      </c>
      <c r="AF258" s="320">
        <f t="shared" si="93"/>
        <v>0.83199999999999996</v>
      </c>
      <c r="AG258" s="320">
        <f t="shared" si="94"/>
        <v>0.94</v>
      </c>
      <c r="AH258" s="320">
        <f t="shared" si="95"/>
        <v>0.94899999999999995</v>
      </c>
      <c r="AI258" s="320">
        <f t="shared" si="96"/>
        <v>0.84599999999999997</v>
      </c>
      <c r="AJ258" s="321">
        <f t="shared" si="97"/>
        <v>0.70599999999999996</v>
      </c>
      <c r="AK258" s="290"/>
      <c r="AL258" s="322">
        <v>0.497</v>
      </c>
      <c r="AM258" s="320">
        <v>0.71099999999999997</v>
      </c>
      <c r="AN258" s="320">
        <v>0.85699999999999998</v>
      </c>
      <c r="AO258" s="320">
        <v>0.95199999999999996</v>
      </c>
      <c r="AP258" s="320">
        <v>0.93100000000000005</v>
      </c>
      <c r="AQ258" s="320">
        <v>0.81499999999999995</v>
      </c>
      <c r="AR258" s="320">
        <v>0.65</v>
      </c>
      <c r="AS258" s="320">
        <v>0.69899999999999995</v>
      </c>
      <c r="AT258" s="320">
        <v>0.99099999999999999</v>
      </c>
      <c r="AU258" s="320">
        <f t="shared" si="98"/>
        <v>0.69899999999999995</v>
      </c>
      <c r="AV258" s="320">
        <f t="shared" si="99"/>
        <v>0.65</v>
      </c>
      <c r="AW258" s="320">
        <f t="shared" si="100"/>
        <v>0.81499999999999995</v>
      </c>
      <c r="AX258" s="320">
        <f t="shared" si="101"/>
        <v>0.93100000000000005</v>
      </c>
      <c r="AY258" s="320">
        <f t="shared" si="102"/>
        <v>0.95199999999999996</v>
      </c>
      <c r="AZ258" s="320">
        <f t="shared" si="103"/>
        <v>0.85699999999999998</v>
      </c>
      <c r="BA258" s="321">
        <f t="shared" si="104"/>
        <v>0.71099999999999997</v>
      </c>
      <c r="BB258" s="290"/>
      <c r="BC258" s="322">
        <v>0.56899999999999995</v>
      </c>
      <c r="BD258" s="320">
        <v>0.66700000000000004</v>
      </c>
      <c r="BE258" s="320">
        <v>0.8</v>
      </c>
      <c r="BF258" s="320">
        <v>0.91</v>
      </c>
      <c r="BG258" s="320">
        <v>0.94299999999999995</v>
      </c>
      <c r="BH258" s="320">
        <v>0.86299999999999999</v>
      </c>
      <c r="BI258" s="320">
        <v>0.73499999999999999</v>
      </c>
      <c r="BJ258" s="320">
        <v>0.65300000000000002</v>
      </c>
      <c r="BK258" s="320">
        <v>0.74199999999999999</v>
      </c>
      <c r="BL258" s="320">
        <f t="shared" si="105"/>
        <v>0.65300000000000002</v>
      </c>
      <c r="BM258" s="320">
        <f t="shared" si="106"/>
        <v>0.73499999999999999</v>
      </c>
      <c r="BN258" s="320">
        <f t="shared" si="107"/>
        <v>0.86299999999999999</v>
      </c>
      <c r="BO258" s="320">
        <f t="shared" si="108"/>
        <v>0.94299999999999995</v>
      </c>
      <c r="BP258" s="320">
        <f t="shared" si="109"/>
        <v>0.91</v>
      </c>
      <c r="BQ258" s="320">
        <f t="shared" si="110"/>
        <v>0.8</v>
      </c>
      <c r="BR258" s="321">
        <f t="shared" si="111"/>
        <v>0.66700000000000004</v>
      </c>
      <c r="BS258" s="290"/>
    </row>
    <row r="259" spans="1:71" x14ac:dyDescent="0.25">
      <c r="A259" s="290"/>
      <c r="B259" s="686"/>
      <c r="C259" s="425">
        <v>0.4</v>
      </c>
      <c r="D259" s="320">
        <v>0.53200000000000003</v>
      </c>
      <c r="E259" s="320">
        <v>0.63700000000000001</v>
      </c>
      <c r="F259" s="320">
        <v>0.79600000000000004</v>
      </c>
      <c r="G259" s="320">
        <v>0.92300000000000004</v>
      </c>
      <c r="H259" s="320">
        <v>0.94499999999999995</v>
      </c>
      <c r="I259" s="320">
        <v>0.83599999999999997</v>
      </c>
      <c r="J259" s="320">
        <v>0.67600000000000005</v>
      </c>
      <c r="K259" s="320">
        <v>0.63400000000000001</v>
      </c>
      <c r="L259" s="320">
        <v>0.86299999999999999</v>
      </c>
      <c r="M259" s="320">
        <f t="shared" si="112"/>
        <v>0.63400000000000001</v>
      </c>
      <c r="N259" s="320">
        <f t="shared" si="113"/>
        <v>0.67600000000000005</v>
      </c>
      <c r="O259" s="320">
        <f t="shared" si="114"/>
        <v>0.83599999999999997</v>
      </c>
      <c r="P259" s="320">
        <f t="shared" si="115"/>
        <v>0.94499999999999995</v>
      </c>
      <c r="Q259" s="320">
        <f t="shared" si="116"/>
        <v>0.92300000000000004</v>
      </c>
      <c r="R259" s="320">
        <f t="shared" si="117"/>
        <v>0.79600000000000004</v>
      </c>
      <c r="S259" s="321">
        <f t="shared" si="118"/>
        <v>0.63700000000000001</v>
      </c>
      <c r="T259" s="290"/>
      <c r="U259" s="322">
        <v>0.48</v>
      </c>
      <c r="V259" s="320">
        <v>0.66800000000000004</v>
      </c>
      <c r="W259" s="320">
        <v>0.82399999999999995</v>
      </c>
      <c r="X259" s="320">
        <v>0.94199999999999995</v>
      </c>
      <c r="Y259" s="320">
        <v>0.93200000000000005</v>
      </c>
      <c r="Z259" s="320">
        <v>0.80800000000000005</v>
      </c>
      <c r="AA259" s="320">
        <v>0.629</v>
      </c>
      <c r="AB259" s="320">
        <v>0.68</v>
      </c>
      <c r="AC259" s="320">
        <v>0.94299999999999995</v>
      </c>
      <c r="AD259" s="320">
        <f t="shared" si="91"/>
        <v>0.68</v>
      </c>
      <c r="AE259" s="320">
        <f t="shared" si="92"/>
        <v>0.629</v>
      </c>
      <c r="AF259" s="320">
        <f t="shared" si="93"/>
        <v>0.80800000000000005</v>
      </c>
      <c r="AG259" s="320">
        <f t="shared" si="94"/>
        <v>0.93200000000000005</v>
      </c>
      <c r="AH259" s="320">
        <f t="shared" si="95"/>
        <v>0.94199999999999995</v>
      </c>
      <c r="AI259" s="320">
        <f t="shared" si="96"/>
        <v>0.82399999999999995</v>
      </c>
      <c r="AJ259" s="321">
        <f t="shared" si="97"/>
        <v>0.66800000000000004</v>
      </c>
      <c r="AK259" s="290"/>
      <c r="AL259" s="322">
        <v>0.47299999999999998</v>
      </c>
      <c r="AM259" s="320">
        <v>0.67300000000000004</v>
      </c>
      <c r="AN259" s="320">
        <v>0.83599999999999997</v>
      </c>
      <c r="AO259" s="320">
        <v>0.94499999999999995</v>
      </c>
      <c r="AP259" s="320">
        <v>0.92200000000000004</v>
      </c>
      <c r="AQ259" s="320">
        <v>0.78800000000000003</v>
      </c>
      <c r="AR259" s="320">
        <v>0.60399999999999998</v>
      </c>
      <c r="AS259" s="320">
        <v>0.69199999999999995</v>
      </c>
      <c r="AT259" s="320">
        <v>0.99099999999999999</v>
      </c>
      <c r="AU259" s="320">
        <f t="shared" si="98"/>
        <v>0.69199999999999995</v>
      </c>
      <c r="AV259" s="320">
        <f t="shared" si="99"/>
        <v>0.60399999999999998</v>
      </c>
      <c r="AW259" s="320">
        <f t="shared" si="100"/>
        <v>0.78800000000000003</v>
      </c>
      <c r="AX259" s="320">
        <f t="shared" si="101"/>
        <v>0.92200000000000004</v>
      </c>
      <c r="AY259" s="320">
        <f t="shared" si="102"/>
        <v>0.94499999999999995</v>
      </c>
      <c r="AZ259" s="320">
        <f t="shared" si="103"/>
        <v>0.83599999999999997</v>
      </c>
      <c r="BA259" s="321">
        <f t="shared" si="104"/>
        <v>0.67300000000000004</v>
      </c>
      <c r="BB259" s="290"/>
      <c r="BC259" s="322">
        <v>0.55800000000000005</v>
      </c>
      <c r="BD259" s="320">
        <v>0.63300000000000001</v>
      </c>
      <c r="BE259" s="320">
        <v>0.77200000000000002</v>
      </c>
      <c r="BF259" s="320">
        <v>0.89700000000000002</v>
      </c>
      <c r="BG259" s="320">
        <v>0.93500000000000005</v>
      </c>
      <c r="BH259" s="320">
        <v>0.84299999999999997</v>
      </c>
      <c r="BI259" s="320">
        <v>0.69799999999999995</v>
      </c>
      <c r="BJ259" s="320">
        <v>0.63</v>
      </c>
      <c r="BK259" s="320">
        <v>0.73499999999999999</v>
      </c>
      <c r="BL259" s="320">
        <f t="shared" si="105"/>
        <v>0.63</v>
      </c>
      <c r="BM259" s="320">
        <f t="shared" si="106"/>
        <v>0.69799999999999995</v>
      </c>
      <c r="BN259" s="320">
        <f t="shared" si="107"/>
        <v>0.84299999999999997</v>
      </c>
      <c r="BO259" s="320">
        <f t="shared" si="108"/>
        <v>0.93500000000000005</v>
      </c>
      <c r="BP259" s="320">
        <f t="shared" si="109"/>
        <v>0.89700000000000002</v>
      </c>
      <c r="BQ259" s="320">
        <f t="shared" si="110"/>
        <v>0.77200000000000002</v>
      </c>
      <c r="BR259" s="321">
        <f t="shared" si="111"/>
        <v>0.63300000000000001</v>
      </c>
      <c r="BS259" s="290"/>
    </row>
    <row r="260" spans="1:71" x14ac:dyDescent="0.25">
      <c r="A260" s="290"/>
      <c r="B260" s="686"/>
      <c r="C260" s="425">
        <v>0.45</v>
      </c>
      <c r="D260" s="320">
        <v>0.53200000000000003</v>
      </c>
      <c r="E260" s="320">
        <v>0.59699999999999998</v>
      </c>
      <c r="F260" s="320">
        <v>0.77200000000000002</v>
      </c>
      <c r="G260" s="320">
        <v>0.91300000000000003</v>
      </c>
      <c r="H260" s="320">
        <v>0.93799999999999994</v>
      </c>
      <c r="I260" s="320">
        <v>0.81499999999999995</v>
      </c>
      <c r="J260" s="320">
        <v>0.63700000000000001</v>
      </c>
      <c r="K260" s="320">
        <v>0.622</v>
      </c>
      <c r="L260" s="320">
        <v>0.85599999999999998</v>
      </c>
      <c r="M260" s="320">
        <f t="shared" si="112"/>
        <v>0.622</v>
      </c>
      <c r="N260" s="320">
        <f t="shared" si="113"/>
        <v>0.63700000000000001</v>
      </c>
      <c r="O260" s="320">
        <f t="shared" si="114"/>
        <v>0.81499999999999995</v>
      </c>
      <c r="P260" s="320">
        <f t="shared" si="115"/>
        <v>0.93799999999999994</v>
      </c>
      <c r="Q260" s="320">
        <f t="shared" si="116"/>
        <v>0.91300000000000003</v>
      </c>
      <c r="R260" s="320">
        <f t="shared" si="117"/>
        <v>0.77200000000000002</v>
      </c>
      <c r="S260" s="321">
        <f t="shared" si="118"/>
        <v>0.59699999999999998</v>
      </c>
      <c r="T260" s="290"/>
      <c r="U260" s="322">
        <v>0.47599999999999998</v>
      </c>
      <c r="V260" s="320">
        <v>0.63100000000000001</v>
      </c>
      <c r="W260" s="320">
        <v>0.80200000000000005</v>
      </c>
      <c r="X260" s="320">
        <v>0.93500000000000005</v>
      </c>
      <c r="Y260" s="320">
        <v>0.92300000000000004</v>
      </c>
      <c r="Z260" s="320">
        <v>0.78400000000000003</v>
      </c>
      <c r="AA260" s="320">
        <v>0.58499999999999996</v>
      </c>
      <c r="AB260" s="320">
        <v>0.67200000000000004</v>
      </c>
      <c r="AC260" s="320">
        <v>0.94299999999999995</v>
      </c>
      <c r="AD260" s="320">
        <f t="shared" si="91"/>
        <v>0.67200000000000004</v>
      </c>
      <c r="AE260" s="320">
        <f t="shared" si="92"/>
        <v>0.58499999999999996</v>
      </c>
      <c r="AF260" s="320">
        <f t="shared" si="93"/>
        <v>0.78400000000000003</v>
      </c>
      <c r="AG260" s="320">
        <f t="shared" si="94"/>
        <v>0.92300000000000004</v>
      </c>
      <c r="AH260" s="320">
        <f t="shared" si="95"/>
        <v>0.93500000000000005</v>
      </c>
      <c r="AI260" s="320">
        <f t="shared" si="96"/>
        <v>0.80200000000000005</v>
      </c>
      <c r="AJ260" s="321">
        <f t="shared" si="97"/>
        <v>0.63100000000000001</v>
      </c>
      <c r="AK260" s="290"/>
      <c r="AL260" s="322">
        <v>0.46100000000000002</v>
      </c>
      <c r="AM260" s="320">
        <v>0.63600000000000001</v>
      </c>
      <c r="AN260" s="320">
        <v>0.81599999999999995</v>
      </c>
      <c r="AO260" s="320">
        <v>0.93899999999999995</v>
      </c>
      <c r="AP260" s="320">
        <v>0.91200000000000003</v>
      </c>
      <c r="AQ260" s="320">
        <v>0.76200000000000001</v>
      </c>
      <c r="AR260" s="320">
        <v>0.56000000000000005</v>
      </c>
      <c r="AS260" s="320">
        <v>0.68899999999999995</v>
      </c>
      <c r="AT260" s="320">
        <v>0.99099999999999999</v>
      </c>
      <c r="AU260" s="320">
        <f t="shared" si="98"/>
        <v>0.68899999999999995</v>
      </c>
      <c r="AV260" s="320">
        <f t="shared" si="99"/>
        <v>0.56000000000000005</v>
      </c>
      <c r="AW260" s="320">
        <f t="shared" si="100"/>
        <v>0.76200000000000001</v>
      </c>
      <c r="AX260" s="320">
        <f t="shared" si="101"/>
        <v>0.91200000000000003</v>
      </c>
      <c r="AY260" s="320">
        <f t="shared" si="102"/>
        <v>0.93899999999999995</v>
      </c>
      <c r="AZ260" s="320">
        <f t="shared" si="103"/>
        <v>0.81599999999999995</v>
      </c>
      <c r="BA260" s="321">
        <f t="shared" si="104"/>
        <v>0.63600000000000001</v>
      </c>
      <c r="BB260" s="290"/>
      <c r="BC260" s="322">
        <v>0.55300000000000005</v>
      </c>
      <c r="BD260" s="320">
        <v>0.6</v>
      </c>
      <c r="BE260" s="320">
        <v>0.745</v>
      </c>
      <c r="BF260" s="320">
        <v>0.88500000000000001</v>
      </c>
      <c r="BG260" s="320">
        <v>0.92600000000000005</v>
      </c>
      <c r="BH260" s="320">
        <v>0.82399999999999995</v>
      </c>
      <c r="BI260" s="320">
        <v>0.66100000000000003</v>
      </c>
      <c r="BJ260" s="320">
        <v>0.60699999999999998</v>
      </c>
      <c r="BK260" s="320">
        <v>0.72799999999999998</v>
      </c>
      <c r="BL260" s="320">
        <f t="shared" si="105"/>
        <v>0.60699999999999998</v>
      </c>
      <c r="BM260" s="320">
        <f t="shared" si="106"/>
        <v>0.66100000000000003</v>
      </c>
      <c r="BN260" s="320">
        <f t="shared" si="107"/>
        <v>0.82399999999999995</v>
      </c>
      <c r="BO260" s="320">
        <f t="shared" si="108"/>
        <v>0.92600000000000005</v>
      </c>
      <c r="BP260" s="320">
        <f t="shared" si="109"/>
        <v>0.88500000000000001</v>
      </c>
      <c r="BQ260" s="320">
        <f t="shared" si="110"/>
        <v>0.745</v>
      </c>
      <c r="BR260" s="321">
        <f t="shared" si="111"/>
        <v>0.6</v>
      </c>
      <c r="BS260" s="290"/>
    </row>
    <row r="261" spans="1:71" x14ac:dyDescent="0.25">
      <c r="A261" s="290"/>
      <c r="B261" s="686"/>
      <c r="C261" s="425">
        <v>0.5</v>
      </c>
      <c r="D261" s="320">
        <v>0.53200000000000003</v>
      </c>
      <c r="E261" s="320">
        <v>0.56200000000000006</v>
      </c>
      <c r="F261" s="320">
        <v>0.747</v>
      </c>
      <c r="G261" s="320">
        <v>0.90400000000000003</v>
      </c>
      <c r="H261" s="320">
        <v>0.93100000000000005</v>
      </c>
      <c r="I261" s="320">
        <v>0.79600000000000004</v>
      </c>
      <c r="J261" s="320">
        <v>0.59899999999999998</v>
      </c>
      <c r="K261" s="320">
        <v>0.61099999999999999</v>
      </c>
      <c r="L261" s="320">
        <v>0.84899999999999998</v>
      </c>
      <c r="M261" s="320">
        <f t="shared" si="112"/>
        <v>0.61099999999999999</v>
      </c>
      <c r="N261" s="320">
        <f t="shared" si="113"/>
        <v>0.59899999999999998</v>
      </c>
      <c r="O261" s="320">
        <f t="shared" si="114"/>
        <v>0.79600000000000004</v>
      </c>
      <c r="P261" s="320">
        <f t="shared" si="115"/>
        <v>0.93100000000000005</v>
      </c>
      <c r="Q261" s="320">
        <f t="shared" si="116"/>
        <v>0.90400000000000003</v>
      </c>
      <c r="R261" s="320">
        <f t="shared" si="117"/>
        <v>0.747</v>
      </c>
      <c r="S261" s="321">
        <f t="shared" si="118"/>
        <v>0.56200000000000006</v>
      </c>
      <c r="T261" s="290"/>
      <c r="U261" s="322">
        <v>0.47299999999999998</v>
      </c>
      <c r="V261" s="320">
        <v>0.59699999999999998</v>
      </c>
      <c r="W261" s="320">
        <v>0.78</v>
      </c>
      <c r="X261" s="320">
        <v>0.92900000000000005</v>
      </c>
      <c r="Y261" s="320">
        <v>0.91400000000000003</v>
      </c>
      <c r="Z261" s="320">
        <v>0.76100000000000001</v>
      </c>
      <c r="AA261" s="320">
        <v>0.54600000000000004</v>
      </c>
      <c r="AB261" s="320">
        <v>0.66600000000000004</v>
      </c>
      <c r="AC261" s="320">
        <v>0.94299999999999995</v>
      </c>
      <c r="AD261" s="320">
        <f t="shared" si="91"/>
        <v>0.66600000000000004</v>
      </c>
      <c r="AE261" s="320">
        <f t="shared" si="92"/>
        <v>0.54600000000000004</v>
      </c>
      <c r="AF261" s="320">
        <f t="shared" si="93"/>
        <v>0.76100000000000001</v>
      </c>
      <c r="AG261" s="320">
        <f t="shared" si="94"/>
        <v>0.91400000000000003</v>
      </c>
      <c r="AH261" s="320">
        <f t="shared" si="95"/>
        <v>0.92900000000000005</v>
      </c>
      <c r="AI261" s="320">
        <f t="shared" si="96"/>
        <v>0.78</v>
      </c>
      <c r="AJ261" s="321">
        <f t="shared" si="97"/>
        <v>0.59699999999999998</v>
      </c>
      <c r="AK261" s="290"/>
      <c r="AL261" s="322">
        <v>0.45300000000000001</v>
      </c>
      <c r="AM261" s="320">
        <v>0.60099999999999998</v>
      </c>
      <c r="AN261" s="320">
        <v>0.79500000000000004</v>
      </c>
      <c r="AO261" s="320">
        <v>0.93300000000000005</v>
      </c>
      <c r="AP261" s="320">
        <v>0.90200000000000002</v>
      </c>
      <c r="AQ261" s="320">
        <v>0.73599999999999999</v>
      </c>
      <c r="AR261" s="320">
        <v>0.52800000000000002</v>
      </c>
      <c r="AS261" s="320">
        <v>0.68700000000000006</v>
      </c>
      <c r="AT261" s="320">
        <v>0.99099999999999999</v>
      </c>
      <c r="AU261" s="320">
        <f t="shared" si="98"/>
        <v>0.68700000000000006</v>
      </c>
      <c r="AV261" s="320">
        <f t="shared" si="99"/>
        <v>0.52800000000000002</v>
      </c>
      <c r="AW261" s="320">
        <f t="shared" si="100"/>
        <v>0.73599999999999999</v>
      </c>
      <c r="AX261" s="320">
        <f t="shared" si="101"/>
        <v>0.90200000000000002</v>
      </c>
      <c r="AY261" s="320">
        <f t="shared" si="102"/>
        <v>0.93300000000000005</v>
      </c>
      <c r="AZ261" s="320">
        <f t="shared" si="103"/>
        <v>0.79500000000000004</v>
      </c>
      <c r="BA261" s="321">
        <f t="shared" si="104"/>
        <v>0.60099999999999998</v>
      </c>
      <c r="BB261" s="290"/>
      <c r="BC261" s="322">
        <v>0.54900000000000004</v>
      </c>
      <c r="BD261" s="320">
        <v>0.56599999999999995</v>
      </c>
      <c r="BE261" s="320">
        <v>0.71699999999999997</v>
      </c>
      <c r="BF261" s="320">
        <v>0.873</v>
      </c>
      <c r="BG261" s="320">
        <v>0.91800000000000004</v>
      </c>
      <c r="BH261" s="320">
        <v>0.80600000000000005</v>
      </c>
      <c r="BI261" s="320">
        <v>0.627</v>
      </c>
      <c r="BJ261" s="320">
        <v>0.58699999999999997</v>
      </c>
      <c r="BK261" s="320">
        <v>0.72099999999999997</v>
      </c>
      <c r="BL261" s="320">
        <f t="shared" si="105"/>
        <v>0.58699999999999997</v>
      </c>
      <c r="BM261" s="320">
        <f t="shared" si="106"/>
        <v>0.627</v>
      </c>
      <c r="BN261" s="320">
        <f t="shared" si="107"/>
        <v>0.80600000000000005</v>
      </c>
      <c r="BO261" s="320">
        <f t="shared" si="108"/>
        <v>0.91800000000000004</v>
      </c>
      <c r="BP261" s="320">
        <f t="shared" si="109"/>
        <v>0.873</v>
      </c>
      <c r="BQ261" s="320">
        <f t="shared" si="110"/>
        <v>0.71699999999999997</v>
      </c>
      <c r="BR261" s="321">
        <f t="shared" si="111"/>
        <v>0.56599999999999995</v>
      </c>
      <c r="BS261" s="290"/>
    </row>
    <row r="262" spans="1:71" x14ac:dyDescent="0.25">
      <c r="A262" s="290"/>
      <c r="B262" s="686"/>
      <c r="C262" s="425">
        <v>0.55000000000000004</v>
      </c>
      <c r="D262" s="320">
        <v>0.53200000000000003</v>
      </c>
      <c r="E262" s="320">
        <v>0.53</v>
      </c>
      <c r="F262" s="320">
        <v>0.72299999999999998</v>
      </c>
      <c r="G262" s="320">
        <v>0.89400000000000002</v>
      </c>
      <c r="H262" s="320">
        <v>0.92400000000000004</v>
      </c>
      <c r="I262" s="320">
        <v>0.77600000000000002</v>
      </c>
      <c r="J262" s="320">
        <v>0.56399999999999995</v>
      </c>
      <c r="K262" s="320">
        <v>0.60499999999999998</v>
      </c>
      <c r="L262" s="320">
        <v>0.84199999999999997</v>
      </c>
      <c r="M262" s="320">
        <f t="shared" si="112"/>
        <v>0.60499999999999998</v>
      </c>
      <c r="N262" s="320">
        <f t="shared" si="113"/>
        <v>0.56399999999999995</v>
      </c>
      <c r="O262" s="320">
        <f t="shared" si="114"/>
        <v>0.77600000000000002</v>
      </c>
      <c r="P262" s="320">
        <f t="shared" si="115"/>
        <v>0.92400000000000004</v>
      </c>
      <c r="Q262" s="320">
        <f t="shared" si="116"/>
        <v>0.89400000000000002</v>
      </c>
      <c r="R262" s="320">
        <f t="shared" si="117"/>
        <v>0.72299999999999998</v>
      </c>
      <c r="S262" s="321">
        <f t="shared" si="118"/>
        <v>0.53</v>
      </c>
      <c r="T262" s="290"/>
      <c r="U262" s="322">
        <v>0.47</v>
      </c>
      <c r="V262" s="320">
        <v>0.56499999999999995</v>
      </c>
      <c r="W262" s="320">
        <v>0.75800000000000001</v>
      </c>
      <c r="X262" s="320">
        <v>0.92300000000000004</v>
      </c>
      <c r="Y262" s="320">
        <v>0.90600000000000003</v>
      </c>
      <c r="Z262" s="320">
        <v>0.73699999999999999</v>
      </c>
      <c r="AA262" s="320">
        <v>0.51700000000000002</v>
      </c>
      <c r="AB262" s="320">
        <v>0.66300000000000003</v>
      </c>
      <c r="AC262" s="320">
        <v>0.94299999999999995</v>
      </c>
      <c r="AD262" s="320">
        <f t="shared" si="91"/>
        <v>0.66300000000000003</v>
      </c>
      <c r="AE262" s="320">
        <f t="shared" si="92"/>
        <v>0.51700000000000002</v>
      </c>
      <c r="AF262" s="320">
        <f t="shared" si="93"/>
        <v>0.73699999999999999</v>
      </c>
      <c r="AG262" s="320">
        <f t="shared" si="94"/>
        <v>0.90600000000000003</v>
      </c>
      <c r="AH262" s="320">
        <f t="shared" si="95"/>
        <v>0.92300000000000004</v>
      </c>
      <c r="AI262" s="320">
        <f t="shared" si="96"/>
        <v>0.75800000000000001</v>
      </c>
      <c r="AJ262" s="321">
        <f t="shared" si="97"/>
        <v>0.56499999999999995</v>
      </c>
      <c r="AK262" s="290"/>
      <c r="AL262" s="322">
        <v>0.44700000000000001</v>
      </c>
      <c r="AM262" s="320">
        <v>0.56999999999999995</v>
      </c>
      <c r="AN262" s="320">
        <v>0.77500000000000002</v>
      </c>
      <c r="AO262" s="320">
        <v>0.92700000000000005</v>
      </c>
      <c r="AP262" s="320">
        <v>0.89200000000000002</v>
      </c>
      <c r="AQ262" s="320">
        <v>0.71</v>
      </c>
      <c r="AR262" s="320">
        <v>0.502</v>
      </c>
      <c r="AS262" s="320">
        <v>0.68700000000000006</v>
      </c>
      <c r="AT262" s="320">
        <v>0.99099999999999999</v>
      </c>
      <c r="AU262" s="320">
        <f t="shared" si="98"/>
        <v>0.68700000000000006</v>
      </c>
      <c r="AV262" s="320">
        <f t="shared" si="99"/>
        <v>0.502</v>
      </c>
      <c r="AW262" s="320">
        <f t="shared" si="100"/>
        <v>0.71</v>
      </c>
      <c r="AX262" s="320">
        <f t="shared" si="101"/>
        <v>0.89200000000000002</v>
      </c>
      <c r="AY262" s="320">
        <f t="shared" si="102"/>
        <v>0.92700000000000005</v>
      </c>
      <c r="AZ262" s="320">
        <f t="shared" si="103"/>
        <v>0.77500000000000002</v>
      </c>
      <c r="BA262" s="321">
        <f t="shared" si="104"/>
        <v>0.56999999999999995</v>
      </c>
      <c r="BB262" s="290"/>
      <c r="BC262" s="322">
        <v>0.54500000000000004</v>
      </c>
      <c r="BD262" s="320">
        <v>0.53800000000000003</v>
      </c>
      <c r="BE262" s="320">
        <v>0.69099999999999995</v>
      </c>
      <c r="BF262" s="320">
        <v>0.86099999999999999</v>
      </c>
      <c r="BG262" s="320">
        <v>0.91</v>
      </c>
      <c r="BH262" s="320">
        <v>0.78700000000000003</v>
      </c>
      <c r="BI262" s="320">
        <v>0.59899999999999998</v>
      </c>
      <c r="BJ262" s="320">
        <v>0.56899999999999995</v>
      </c>
      <c r="BK262" s="320">
        <v>0.71399999999999997</v>
      </c>
      <c r="BL262" s="320">
        <f t="shared" si="105"/>
        <v>0.56899999999999995</v>
      </c>
      <c r="BM262" s="320">
        <f t="shared" si="106"/>
        <v>0.59899999999999998</v>
      </c>
      <c r="BN262" s="320">
        <f t="shared" si="107"/>
        <v>0.78700000000000003</v>
      </c>
      <c r="BO262" s="320">
        <f t="shared" si="108"/>
        <v>0.91</v>
      </c>
      <c r="BP262" s="320">
        <f t="shared" si="109"/>
        <v>0.86099999999999999</v>
      </c>
      <c r="BQ262" s="320">
        <f t="shared" si="110"/>
        <v>0.69099999999999995</v>
      </c>
      <c r="BR262" s="321">
        <f t="shared" si="111"/>
        <v>0.53800000000000003</v>
      </c>
      <c r="BS262" s="290"/>
    </row>
    <row r="263" spans="1:71" x14ac:dyDescent="0.25">
      <c r="A263" s="290"/>
      <c r="B263" s="686"/>
      <c r="C263" s="425">
        <v>0.6</v>
      </c>
      <c r="D263" s="320">
        <v>0.53200000000000003</v>
      </c>
      <c r="E263" s="320">
        <v>0.502</v>
      </c>
      <c r="F263" s="320">
        <v>0.69799999999999995</v>
      </c>
      <c r="G263" s="320">
        <v>0.88500000000000001</v>
      </c>
      <c r="H263" s="320">
        <v>0.91700000000000004</v>
      </c>
      <c r="I263" s="320">
        <v>0.75600000000000001</v>
      </c>
      <c r="J263" s="320">
        <v>0.53200000000000003</v>
      </c>
      <c r="K263" s="320">
        <v>0.59899999999999998</v>
      </c>
      <c r="L263" s="320">
        <v>0.84099999999999997</v>
      </c>
      <c r="M263" s="320">
        <f t="shared" si="112"/>
        <v>0.59899999999999998</v>
      </c>
      <c r="N263" s="320">
        <f t="shared" si="113"/>
        <v>0.53200000000000003</v>
      </c>
      <c r="O263" s="320">
        <f t="shared" si="114"/>
        <v>0.75600000000000001</v>
      </c>
      <c r="P263" s="320">
        <f t="shared" si="115"/>
        <v>0.91700000000000004</v>
      </c>
      <c r="Q263" s="320">
        <f t="shared" si="116"/>
        <v>0.88500000000000001</v>
      </c>
      <c r="R263" s="320">
        <f t="shared" si="117"/>
        <v>0.69799999999999995</v>
      </c>
      <c r="S263" s="321">
        <f t="shared" si="118"/>
        <v>0.502</v>
      </c>
      <c r="T263" s="290"/>
      <c r="U263" s="322">
        <v>0.46800000000000003</v>
      </c>
      <c r="V263" s="320">
        <v>0.53500000000000003</v>
      </c>
      <c r="W263" s="320">
        <v>0.73599999999999999</v>
      </c>
      <c r="X263" s="320">
        <v>0.91600000000000004</v>
      </c>
      <c r="Y263" s="320">
        <v>0.89700000000000002</v>
      </c>
      <c r="Z263" s="320">
        <v>0.71299999999999997</v>
      </c>
      <c r="AA263" s="320">
        <v>0.49399999999999999</v>
      </c>
      <c r="AB263" s="320">
        <v>0.66100000000000003</v>
      </c>
      <c r="AC263" s="320">
        <v>0.94299999999999995</v>
      </c>
      <c r="AD263" s="320">
        <f t="shared" si="91"/>
        <v>0.66100000000000003</v>
      </c>
      <c r="AE263" s="320">
        <f t="shared" si="92"/>
        <v>0.49399999999999999</v>
      </c>
      <c r="AF263" s="320">
        <f t="shared" si="93"/>
        <v>0.71299999999999997</v>
      </c>
      <c r="AG263" s="320">
        <f t="shared" si="94"/>
        <v>0.89700000000000002</v>
      </c>
      <c r="AH263" s="320">
        <f t="shared" si="95"/>
        <v>0.91600000000000004</v>
      </c>
      <c r="AI263" s="320">
        <f t="shared" si="96"/>
        <v>0.73599999999999999</v>
      </c>
      <c r="AJ263" s="321">
        <f t="shared" si="97"/>
        <v>0.53500000000000003</v>
      </c>
      <c r="AK263" s="290"/>
      <c r="AL263" s="322">
        <v>0.44400000000000001</v>
      </c>
      <c r="AM263" s="320">
        <v>0.54200000000000004</v>
      </c>
      <c r="AN263" s="320">
        <v>0.754</v>
      </c>
      <c r="AO263" s="320">
        <v>0.92200000000000004</v>
      </c>
      <c r="AP263" s="320">
        <v>0.88200000000000001</v>
      </c>
      <c r="AQ263" s="320">
        <v>0.68500000000000005</v>
      </c>
      <c r="AR263" s="320">
        <v>0.48499999999999999</v>
      </c>
      <c r="AS263" s="320">
        <v>0.68700000000000006</v>
      </c>
      <c r="AT263" s="320">
        <v>0.99099999999999999</v>
      </c>
      <c r="AU263" s="320">
        <f t="shared" si="98"/>
        <v>0.68700000000000006</v>
      </c>
      <c r="AV263" s="320">
        <f t="shared" si="99"/>
        <v>0.48499999999999999</v>
      </c>
      <c r="AW263" s="320">
        <f t="shared" si="100"/>
        <v>0.68500000000000005</v>
      </c>
      <c r="AX263" s="320">
        <f t="shared" si="101"/>
        <v>0.88200000000000001</v>
      </c>
      <c r="AY263" s="320">
        <f t="shared" si="102"/>
        <v>0.92200000000000004</v>
      </c>
      <c r="AZ263" s="320">
        <f t="shared" si="103"/>
        <v>0.754</v>
      </c>
      <c r="BA263" s="321">
        <f t="shared" si="104"/>
        <v>0.54200000000000004</v>
      </c>
      <c r="BB263" s="290"/>
      <c r="BC263" s="322">
        <v>0.54</v>
      </c>
      <c r="BD263" s="320">
        <v>0.51700000000000002</v>
      </c>
      <c r="BE263" s="320">
        <v>0.66600000000000004</v>
      </c>
      <c r="BF263" s="320">
        <v>0.84799999999999998</v>
      </c>
      <c r="BG263" s="320">
        <v>0.90200000000000002</v>
      </c>
      <c r="BH263" s="320">
        <v>0.76800000000000002</v>
      </c>
      <c r="BI263" s="320">
        <v>0.57499999999999996</v>
      </c>
      <c r="BJ263" s="320">
        <v>0.55800000000000005</v>
      </c>
      <c r="BK263" s="320">
        <v>0.70799999999999996</v>
      </c>
      <c r="BL263" s="320">
        <f t="shared" si="105"/>
        <v>0.55800000000000005</v>
      </c>
      <c r="BM263" s="320">
        <f t="shared" si="106"/>
        <v>0.57499999999999996</v>
      </c>
      <c r="BN263" s="320">
        <f t="shared" si="107"/>
        <v>0.76800000000000002</v>
      </c>
      <c r="BO263" s="320">
        <f t="shared" si="108"/>
        <v>0.90200000000000002</v>
      </c>
      <c r="BP263" s="320">
        <f t="shared" si="109"/>
        <v>0.84799999999999998</v>
      </c>
      <c r="BQ263" s="320">
        <f t="shared" si="110"/>
        <v>0.66600000000000004</v>
      </c>
      <c r="BR263" s="321">
        <f t="shared" si="111"/>
        <v>0.51700000000000002</v>
      </c>
      <c r="BS263" s="290"/>
    </row>
    <row r="264" spans="1:71" x14ac:dyDescent="0.25">
      <c r="A264" s="290"/>
      <c r="B264" s="686"/>
      <c r="C264" s="425">
        <v>0.65</v>
      </c>
      <c r="D264" s="320">
        <v>0.53200000000000003</v>
      </c>
      <c r="E264" s="320">
        <v>0.47699999999999998</v>
      </c>
      <c r="F264" s="320">
        <v>0.67400000000000004</v>
      </c>
      <c r="G264" s="320">
        <v>0.876</v>
      </c>
      <c r="H264" s="320">
        <v>0.91</v>
      </c>
      <c r="I264" s="320">
        <v>0.73599999999999999</v>
      </c>
      <c r="J264" s="320">
        <v>0.50600000000000001</v>
      </c>
      <c r="K264" s="320">
        <v>0.59299999999999997</v>
      </c>
      <c r="L264" s="320">
        <v>0.84099999999999997</v>
      </c>
      <c r="M264" s="320">
        <f t="shared" si="112"/>
        <v>0.59299999999999997</v>
      </c>
      <c r="N264" s="320">
        <f t="shared" si="113"/>
        <v>0.50600000000000001</v>
      </c>
      <c r="O264" s="320">
        <f t="shared" si="114"/>
        <v>0.73599999999999999</v>
      </c>
      <c r="P264" s="320">
        <f t="shared" si="115"/>
        <v>0.91</v>
      </c>
      <c r="Q264" s="320">
        <f t="shared" si="116"/>
        <v>0.876</v>
      </c>
      <c r="R264" s="320">
        <f t="shared" si="117"/>
        <v>0.67400000000000004</v>
      </c>
      <c r="S264" s="321">
        <f t="shared" si="118"/>
        <v>0.47699999999999998</v>
      </c>
      <c r="T264" s="290"/>
      <c r="U264" s="322">
        <v>0.46800000000000003</v>
      </c>
      <c r="V264" s="320">
        <v>0.50800000000000001</v>
      </c>
      <c r="W264" s="320">
        <v>0.71399999999999997</v>
      </c>
      <c r="X264" s="320">
        <v>0.91</v>
      </c>
      <c r="Y264" s="320">
        <v>0.88900000000000001</v>
      </c>
      <c r="Z264" s="320">
        <v>0.69</v>
      </c>
      <c r="AA264" s="320">
        <v>0.47899999999999998</v>
      </c>
      <c r="AB264" s="320">
        <v>0.65800000000000003</v>
      </c>
      <c r="AC264" s="320">
        <v>0.94299999999999995</v>
      </c>
      <c r="AD264" s="320">
        <f t="shared" ref="AD264:AD311" si="119">AB264</f>
        <v>0.65800000000000003</v>
      </c>
      <c r="AE264" s="320">
        <f t="shared" ref="AE264:AE311" si="120">AA264</f>
        <v>0.47899999999999998</v>
      </c>
      <c r="AF264" s="320">
        <f t="shared" ref="AF264:AF311" si="121">Z264</f>
        <v>0.69</v>
      </c>
      <c r="AG264" s="320">
        <f t="shared" ref="AG264:AG311" si="122">Y264</f>
        <v>0.88900000000000001</v>
      </c>
      <c r="AH264" s="320">
        <f t="shared" ref="AH264:AH311" si="123">X264</f>
        <v>0.91</v>
      </c>
      <c r="AI264" s="320">
        <f t="shared" ref="AI264:AI311" si="124">W264</f>
        <v>0.71399999999999997</v>
      </c>
      <c r="AJ264" s="321">
        <f t="shared" ref="AJ264:AJ311" si="125">V264</f>
        <v>0.50800000000000001</v>
      </c>
      <c r="AK264" s="290"/>
      <c r="AL264" s="322">
        <v>0.441</v>
      </c>
      <c r="AM264" s="320">
        <v>0.51800000000000002</v>
      </c>
      <c r="AN264" s="320">
        <v>0.73399999999999999</v>
      </c>
      <c r="AO264" s="320">
        <v>0.91600000000000004</v>
      </c>
      <c r="AP264" s="320">
        <v>0.873</v>
      </c>
      <c r="AQ264" s="320">
        <v>0.66</v>
      </c>
      <c r="AR264" s="320">
        <v>0.46899999999999997</v>
      </c>
      <c r="AS264" s="320">
        <v>0.68700000000000006</v>
      </c>
      <c r="AT264" s="320">
        <v>0.99099999999999999</v>
      </c>
      <c r="AU264" s="320">
        <f t="shared" ref="AU264:AU311" si="126">AS264</f>
        <v>0.68700000000000006</v>
      </c>
      <c r="AV264" s="320">
        <f t="shared" ref="AV264:AV311" si="127">AR264</f>
        <v>0.46899999999999997</v>
      </c>
      <c r="AW264" s="320">
        <f t="shared" ref="AW264:AW311" si="128">AQ264</f>
        <v>0.66</v>
      </c>
      <c r="AX264" s="320">
        <f t="shared" ref="AX264:AX311" si="129">AP264</f>
        <v>0.873</v>
      </c>
      <c r="AY264" s="320">
        <f t="shared" ref="AY264:AY311" si="130">AO264</f>
        <v>0.91600000000000004</v>
      </c>
      <c r="AZ264" s="320">
        <f t="shared" ref="AZ264:AZ311" si="131">AN264</f>
        <v>0.73399999999999999</v>
      </c>
      <c r="BA264" s="321">
        <f t="shared" ref="BA264:BA311" si="132">AM264</f>
        <v>0.51800000000000002</v>
      </c>
      <c r="BB264" s="290"/>
      <c r="BC264" s="322">
        <v>0.53600000000000003</v>
      </c>
      <c r="BD264" s="320">
        <v>0.5</v>
      </c>
      <c r="BE264" s="320">
        <v>0.64100000000000001</v>
      </c>
      <c r="BF264" s="320">
        <v>0.83699999999999997</v>
      </c>
      <c r="BG264" s="320">
        <v>0.89400000000000002</v>
      </c>
      <c r="BH264" s="320">
        <v>0.75</v>
      </c>
      <c r="BI264" s="320">
        <v>0.55100000000000005</v>
      </c>
      <c r="BJ264" s="320">
        <v>0.54600000000000004</v>
      </c>
      <c r="BK264" s="320">
        <v>0.70099999999999996</v>
      </c>
      <c r="BL264" s="320">
        <f t="shared" ref="BL264:BL311" si="133">BJ264</f>
        <v>0.54600000000000004</v>
      </c>
      <c r="BM264" s="320">
        <f t="shared" ref="BM264:BM311" si="134">BI264</f>
        <v>0.55100000000000005</v>
      </c>
      <c r="BN264" s="320">
        <f t="shared" ref="BN264:BN311" si="135">BH264</f>
        <v>0.75</v>
      </c>
      <c r="BO264" s="320">
        <f t="shared" ref="BO264:BO311" si="136">BG264</f>
        <v>0.89400000000000002</v>
      </c>
      <c r="BP264" s="320">
        <f t="shared" ref="BP264:BP311" si="137">BF264</f>
        <v>0.83699999999999997</v>
      </c>
      <c r="BQ264" s="320">
        <f t="shared" ref="BQ264:BQ311" si="138">BE264</f>
        <v>0.64100000000000001</v>
      </c>
      <c r="BR264" s="321">
        <f t="shared" ref="BR264:BR311" si="139">BD264</f>
        <v>0.5</v>
      </c>
      <c r="BS264" s="290"/>
    </row>
    <row r="265" spans="1:71" x14ac:dyDescent="0.25">
      <c r="A265" s="290"/>
      <c r="B265" s="686"/>
      <c r="C265" s="425">
        <v>0.7</v>
      </c>
      <c r="D265" s="320">
        <v>0.53200000000000003</v>
      </c>
      <c r="E265" s="320">
        <v>0.45800000000000002</v>
      </c>
      <c r="F265" s="320">
        <v>0.65100000000000002</v>
      </c>
      <c r="G265" s="320">
        <v>0.86599999999999999</v>
      </c>
      <c r="H265" s="320">
        <v>0.90300000000000002</v>
      </c>
      <c r="I265" s="320">
        <v>0.71599999999999997</v>
      </c>
      <c r="J265" s="320">
        <v>0.48599999999999999</v>
      </c>
      <c r="K265" s="320">
        <v>0.58799999999999997</v>
      </c>
      <c r="L265" s="320">
        <v>0.84099999999999997</v>
      </c>
      <c r="M265" s="320">
        <f t="shared" si="112"/>
        <v>0.58799999999999997</v>
      </c>
      <c r="N265" s="320">
        <f t="shared" si="113"/>
        <v>0.48599999999999999</v>
      </c>
      <c r="O265" s="320">
        <f t="shared" si="114"/>
        <v>0.71599999999999997</v>
      </c>
      <c r="P265" s="320">
        <f t="shared" si="115"/>
        <v>0.90300000000000002</v>
      </c>
      <c r="Q265" s="320">
        <f t="shared" si="116"/>
        <v>0.86599999999999999</v>
      </c>
      <c r="R265" s="320">
        <f t="shared" si="117"/>
        <v>0.65100000000000002</v>
      </c>
      <c r="S265" s="321">
        <f t="shared" si="118"/>
        <v>0.45800000000000002</v>
      </c>
      <c r="T265" s="290"/>
      <c r="U265" s="322">
        <v>0.46800000000000003</v>
      </c>
      <c r="V265" s="320">
        <v>0.48099999999999998</v>
      </c>
      <c r="W265" s="320">
        <v>0.69299999999999995</v>
      </c>
      <c r="X265" s="320">
        <v>0.90300000000000002</v>
      </c>
      <c r="Y265" s="320">
        <v>0.88</v>
      </c>
      <c r="Z265" s="320">
        <v>0.66600000000000004</v>
      </c>
      <c r="AA265" s="320">
        <v>0.46600000000000003</v>
      </c>
      <c r="AB265" s="320">
        <v>0.65500000000000003</v>
      </c>
      <c r="AC265" s="320">
        <v>0.94299999999999995</v>
      </c>
      <c r="AD265" s="320">
        <f t="shared" si="119"/>
        <v>0.65500000000000003</v>
      </c>
      <c r="AE265" s="320">
        <f t="shared" si="120"/>
        <v>0.46600000000000003</v>
      </c>
      <c r="AF265" s="320">
        <f t="shared" si="121"/>
        <v>0.66600000000000004</v>
      </c>
      <c r="AG265" s="320">
        <f t="shared" si="122"/>
        <v>0.88</v>
      </c>
      <c r="AH265" s="320">
        <f t="shared" si="123"/>
        <v>0.90300000000000002</v>
      </c>
      <c r="AI265" s="320">
        <f t="shared" si="124"/>
        <v>0.69299999999999995</v>
      </c>
      <c r="AJ265" s="321">
        <f t="shared" si="125"/>
        <v>0.48099999999999998</v>
      </c>
      <c r="AK265" s="290"/>
      <c r="AL265" s="322">
        <v>0.439</v>
      </c>
      <c r="AM265" s="320">
        <v>0.49299999999999999</v>
      </c>
      <c r="AN265" s="320">
        <v>0.71299999999999997</v>
      </c>
      <c r="AO265" s="320">
        <v>0.91</v>
      </c>
      <c r="AP265" s="320">
        <v>0.86299999999999999</v>
      </c>
      <c r="AQ265" s="320">
        <v>0.63400000000000001</v>
      </c>
      <c r="AR265" s="320">
        <v>0.45400000000000001</v>
      </c>
      <c r="AS265" s="320">
        <v>0.68700000000000006</v>
      </c>
      <c r="AT265" s="320">
        <v>0.99099999999999999</v>
      </c>
      <c r="AU265" s="320">
        <f t="shared" si="126"/>
        <v>0.68700000000000006</v>
      </c>
      <c r="AV265" s="320">
        <f t="shared" si="127"/>
        <v>0.45400000000000001</v>
      </c>
      <c r="AW265" s="320">
        <f t="shared" si="128"/>
        <v>0.63400000000000001</v>
      </c>
      <c r="AX265" s="320">
        <f t="shared" si="129"/>
        <v>0.86299999999999999</v>
      </c>
      <c r="AY265" s="320">
        <f t="shared" si="130"/>
        <v>0.91</v>
      </c>
      <c r="AZ265" s="320">
        <f t="shared" si="131"/>
        <v>0.71299999999999997</v>
      </c>
      <c r="BA265" s="321">
        <f t="shared" si="132"/>
        <v>0.49299999999999999</v>
      </c>
      <c r="BB265" s="290"/>
      <c r="BC265" s="322">
        <v>0.53300000000000003</v>
      </c>
      <c r="BD265" s="320">
        <v>0.48499999999999999</v>
      </c>
      <c r="BE265" s="320">
        <v>0.61699999999999999</v>
      </c>
      <c r="BF265" s="320">
        <v>0.82599999999999996</v>
      </c>
      <c r="BG265" s="320">
        <v>0.88500000000000001</v>
      </c>
      <c r="BH265" s="320">
        <v>0.73199999999999998</v>
      </c>
      <c r="BI265" s="320">
        <v>0.52800000000000002</v>
      </c>
      <c r="BJ265" s="320">
        <v>0.54</v>
      </c>
      <c r="BK265" s="320">
        <v>0.69399999999999995</v>
      </c>
      <c r="BL265" s="320">
        <f t="shared" si="133"/>
        <v>0.54</v>
      </c>
      <c r="BM265" s="320">
        <f t="shared" si="134"/>
        <v>0.52800000000000002</v>
      </c>
      <c r="BN265" s="320">
        <f t="shared" si="135"/>
        <v>0.73199999999999998</v>
      </c>
      <c r="BO265" s="320">
        <f t="shared" si="136"/>
        <v>0.88500000000000001</v>
      </c>
      <c r="BP265" s="320">
        <f t="shared" si="137"/>
        <v>0.82599999999999996</v>
      </c>
      <c r="BQ265" s="320">
        <f t="shared" si="138"/>
        <v>0.61699999999999999</v>
      </c>
      <c r="BR265" s="321">
        <f t="shared" si="139"/>
        <v>0.48499999999999999</v>
      </c>
      <c r="BS265" s="290"/>
    </row>
    <row r="266" spans="1:71" x14ac:dyDescent="0.25">
      <c r="A266" s="290"/>
      <c r="B266" s="686"/>
      <c r="C266" s="425">
        <v>0.75</v>
      </c>
      <c r="D266" s="320">
        <v>0.53200000000000003</v>
      </c>
      <c r="E266" s="320">
        <v>0.44400000000000001</v>
      </c>
      <c r="F266" s="320">
        <v>0.628</v>
      </c>
      <c r="G266" s="320">
        <v>0.85699999999999998</v>
      </c>
      <c r="H266" s="320">
        <v>0.89600000000000002</v>
      </c>
      <c r="I266" s="320">
        <v>0.69599999999999995</v>
      </c>
      <c r="J266" s="320">
        <v>0.46899999999999997</v>
      </c>
      <c r="K266" s="320">
        <v>0.58599999999999997</v>
      </c>
      <c r="L266" s="320">
        <v>0.84099999999999997</v>
      </c>
      <c r="M266" s="320">
        <f t="shared" si="112"/>
        <v>0.58599999999999997</v>
      </c>
      <c r="N266" s="320">
        <f t="shared" si="113"/>
        <v>0.46899999999999997</v>
      </c>
      <c r="O266" s="320">
        <f t="shared" si="114"/>
        <v>0.69599999999999995</v>
      </c>
      <c r="P266" s="320">
        <f t="shared" si="115"/>
        <v>0.89600000000000002</v>
      </c>
      <c r="Q266" s="320">
        <f t="shared" si="116"/>
        <v>0.85699999999999998</v>
      </c>
      <c r="R266" s="320">
        <f t="shared" si="117"/>
        <v>0.628</v>
      </c>
      <c r="S266" s="321">
        <f t="shared" si="118"/>
        <v>0.44400000000000001</v>
      </c>
      <c r="T266" s="290"/>
      <c r="U266" s="322">
        <v>0.46800000000000003</v>
      </c>
      <c r="V266" s="320">
        <v>0.45600000000000002</v>
      </c>
      <c r="W266" s="320">
        <v>0.67200000000000004</v>
      </c>
      <c r="X266" s="320">
        <v>0.89700000000000002</v>
      </c>
      <c r="Y266" s="320">
        <v>0.872</v>
      </c>
      <c r="Z266" s="320">
        <v>0.64200000000000002</v>
      </c>
      <c r="AA266" s="320">
        <v>0.45300000000000001</v>
      </c>
      <c r="AB266" s="320">
        <v>0.65500000000000003</v>
      </c>
      <c r="AC266" s="320">
        <v>0.94299999999999995</v>
      </c>
      <c r="AD266" s="320">
        <f t="shared" si="119"/>
        <v>0.65500000000000003</v>
      </c>
      <c r="AE266" s="320">
        <f t="shared" si="120"/>
        <v>0.45300000000000001</v>
      </c>
      <c r="AF266" s="320">
        <f t="shared" si="121"/>
        <v>0.64200000000000002</v>
      </c>
      <c r="AG266" s="320">
        <f t="shared" si="122"/>
        <v>0.872</v>
      </c>
      <c r="AH266" s="320">
        <f t="shared" si="123"/>
        <v>0.89700000000000002</v>
      </c>
      <c r="AI266" s="320">
        <f t="shared" si="124"/>
        <v>0.67200000000000004</v>
      </c>
      <c r="AJ266" s="321">
        <f t="shared" si="125"/>
        <v>0.45600000000000002</v>
      </c>
      <c r="AK266" s="290"/>
      <c r="AL266" s="322">
        <v>0.436</v>
      </c>
      <c r="AM266" s="320">
        <v>0.46899999999999997</v>
      </c>
      <c r="AN266" s="320">
        <v>0.69299999999999995</v>
      </c>
      <c r="AO266" s="320">
        <v>0.90500000000000003</v>
      </c>
      <c r="AP266" s="320">
        <v>0.85299999999999998</v>
      </c>
      <c r="AQ266" s="320">
        <v>0.60899999999999999</v>
      </c>
      <c r="AR266" s="320">
        <v>0.44</v>
      </c>
      <c r="AS266" s="320">
        <v>0.68700000000000006</v>
      </c>
      <c r="AT266" s="320">
        <v>0.99099999999999999</v>
      </c>
      <c r="AU266" s="320">
        <f t="shared" si="126"/>
        <v>0.68700000000000006</v>
      </c>
      <c r="AV266" s="320">
        <f t="shared" si="127"/>
        <v>0.44</v>
      </c>
      <c r="AW266" s="320">
        <f t="shared" si="128"/>
        <v>0.60899999999999999</v>
      </c>
      <c r="AX266" s="320">
        <f t="shared" si="129"/>
        <v>0.85299999999999998</v>
      </c>
      <c r="AY266" s="320">
        <f t="shared" si="130"/>
        <v>0.90500000000000003</v>
      </c>
      <c r="AZ266" s="320">
        <f t="shared" si="131"/>
        <v>0.69299999999999995</v>
      </c>
      <c r="BA266" s="321">
        <f t="shared" si="132"/>
        <v>0.46899999999999997</v>
      </c>
      <c r="BB266" s="290"/>
      <c r="BC266" s="322">
        <v>0.53300000000000003</v>
      </c>
      <c r="BD266" s="320">
        <v>0.46899999999999997</v>
      </c>
      <c r="BE266" s="320">
        <v>0.59499999999999997</v>
      </c>
      <c r="BF266" s="320">
        <v>0.81499999999999995</v>
      </c>
      <c r="BG266" s="320">
        <v>0.877</v>
      </c>
      <c r="BH266" s="320">
        <v>0.71399999999999997</v>
      </c>
      <c r="BI266" s="320">
        <v>0.50600000000000001</v>
      </c>
      <c r="BJ266" s="320">
        <v>0.53400000000000003</v>
      </c>
      <c r="BK266" s="320">
        <v>0.69399999999999995</v>
      </c>
      <c r="BL266" s="320">
        <f t="shared" si="133"/>
        <v>0.53400000000000003</v>
      </c>
      <c r="BM266" s="320">
        <f t="shared" si="134"/>
        <v>0.50600000000000001</v>
      </c>
      <c r="BN266" s="320">
        <f t="shared" si="135"/>
        <v>0.71399999999999997</v>
      </c>
      <c r="BO266" s="320">
        <f t="shared" si="136"/>
        <v>0.877</v>
      </c>
      <c r="BP266" s="320">
        <f t="shared" si="137"/>
        <v>0.81499999999999995</v>
      </c>
      <c r="BQ266" s="320">
        <f t="shared" si="138"/>
        <v>0.59499999999999997</v>
      </c>
      <c r="BR266" s="321">
        <f t="shared" si="139"/>
        <v>0.46899999999999997</v>
      </c>
      <c r="BS266" s="290"/>
    </row>
    <row r="267" spans="1:71" x14ac:dyDescent="0.25">
      <c r="A267" s="290"/>
      <c r="B267" s="686"/>
      <c r="C267" s="425">
        <v>0.8</v>
      </c>
      <c r="D267" s="320">
        <v>0.53200000000000003</v>
      </c>
      <c r="E267" s="320">
        <v>0.436</v>
      </c>
      <c r="F267" s="320">
        <v>0.60599999999999998</v>
      </c>
      <c r="G267" s="320">
        <v>0.84699999999999998</v>
      </c>
      <c r="H267" s="320">
        <v>0.88900000000000001</v>
      </c>
      <c r="I267" s="320">
        <v>0.67600000000000005</v>
      </c>
      <c r="J267" s="320">
        <v>0.45500000000000002</v>
      </c>
      <c r="K267" s="320">
        <v>0.58399999999999996</v>
      </c>
      <c r="L267" s="320">
        <v>0.84099999999999997</v>
      </c>
      <c r="M267" s="320">
        <f t="shared" si="112"/>
        <v>0.58399999999999996</v>
      </c>
      <c r="N267" s="320">
        <f t="shared" si="113"/>
        <v>0.45500000000000002</v>
      </c>
      <c r="O267" s="320">
        <f t="shared" si="114"/>
        <v>0.67600000000000005</v>
      </c>
      <c r="P267" s="320">
        <f t="shared" si="115"/>
        <v>0.88900000000000001</v>
      </c>
      <c r="Q267" s="320">
        <f t="shared" si="116"/>
        <v>0.84699999999999998</v>
      </c>
      <c r="R267" s="320">
        <f t="shared" si="117"/>
        <v>0.60599999999999998</v>
      </c>
      <c r="S267" s="321">
        <f t="shared" si="118"/>
        <v>0.436</v>
      </c>
      <c r="T267" s="290"/>
      <c r="U267" s="322">
        <v>0.46800000000000003</v>
      </c>
      <c r="V267" s="320">
        <v>0.438</v>
      </c>
      <c r="W267" s="320">
        <v>0.65100000000000002</v>
      </c>
      <c r="X267" s="320">
        <v>0.89</v>
      </c>
      <c r="Y267" s="320">
        <v>0.86299999999999999</v>
      </c>
      <c r="Z267" s="320">
        <v>0.61899999999999999</v>
      </c>
      <c r="AA267" s="320">
        <v>0.443</v>
      </c>
      <c r="AB267" s="320">
        <v>0.65500000000000003</v>
      </c>
      <c r="AC267" s="320">
        <v>0.94299999999999995</v>
      </c>
      <c r="AD267" s="320">
        <f t="shared" si="119"/>
        <v>0.65500000000000003</v>
      </c>
      <c r="AE267" s="320">
        <f t="shared" si="120"/>
        <v>0.443</v>
      </c>
      <c r="AF267" s="320">
        <f t="shared" si="121"/>
        <v>0.61899999999999999</v>
      </c>
      <c r="AG267" s="320">
        <f t="shared" si="122"/>
        <v>0.86299999999999999</v>
      </c>
      <c r="AH267" s="320">
        <f t="shared" si="123"/>
        <v>0.89</v>
      </c>
      <c r="AI267" s="320">
        <f t="shared" si="124"/>
        <v>0.65100000000000002</v>
      </c>
      <c r="AJ267" s="321">
        <f t="shared" si="125"/>
        <v>0.438</v>
      </c>
      <c r="AK267" s="290"/>
      <c r="AL267" s="322">
        <v>0.433</v>
      </c>
      <c r="AM267" s="320">
        <v>0.44500000000000001</v>
      </c>
      <c r="AN267" s="320">
        <v>0.67300000000000004</v>
      </c>
      <c r="AO267" s="320">
        <v>0.89900000000000002</v>
      </c>
      <c r="AP267" s="320">
        <v>0.84299999999999997</v>
      </c>
      <c r="AQ267" s="320">
        <v>0.58399999999999996</v>
      </c>
      <c r="AR267" s="320">
        <v>0.42799999999999999</v>
      </c>
      <c r="AS267" s="320">
        <v>0.68700000000000006</v>
      </c>
      <c r="AT267" s="320">
        <v>0.99099999999999999</v>
      </c>
      <c r="AU267" s="320">
        <f t="shared" si="126"/>
        <v>0.68700000000000006</v>
      </c>
      <c r="AV267" s="320">
        <f t="shared" si="127"/>
        <v>0.42799999999999999</v>
      </c>
      <c r="AW267" s="320">
        <f t="shared" si="128"/>
        <v>0.58399999999999996</v>
      </c>
      <c r="AX267" s="320">
        <f t="shared" si="129"/>
        <v>0.84299999999999997</v>
      </c>
      <c r="AY267" s="320">
        <f t="shared" si="130"/>
        <v>0.89900000000000002</v>
      </c>
      <c r="AZ267" s="320">
        <f t="shared" si="131"/>
        <v>0.67300000000000004</v>
      </c>
      <c r="BA267" s="321">
        <f t="shared" si="132"/>
        <v>0.44500000000000001</v>
      </c>
      <c r="BB267" s="290"/>
      <c r="BC267" s="322">
        <v>0.53300000000000003</v>
      </c>
      <c r="BD267" s="320">
        <v>0.45400000000000001</v>
      </c>
      <c r="BE267" s="320">
        <v>0.57299999999999995</v>
      </c>
      <c r="BF267" s="320">
        <v>0.80400000000000005</v>
      </c>
      <c r="BG267" s="320">
        <v>0.86899999999999999</v>
      </c>
      <c r="BH267" s="320">
        <v>0.69699999999999995</v>
      </c>
      <c r="BI267" s="320">
        <v>0.48699999999999999</v>
      </c>
      <c r="BJ267" s="320">
        <v>0.52800000000000002</v>
      </c>
      <c r="BK267" s="320">
        <v>0.69399999999999995</v>
      </c>
      <c r="BL267" s="320">
        <f t="shared" si="133"/>
        <v>0.52800000000000002</v>
      </c>
      <c r="BM267" s="320">
        <f t="shared" si="134"/>
        <v>0.48699999999999999</v>
      </c>
      <c r="BN267" s="320">
        <f t="shared" si="135"/>
        <v>0.69699999999999995</v>
      </c>
      <c r="BO267" s="320">
        <f t="shared" si="136"/>
        <v>0.86899999999999999</v>
      </c>
      <c r="BP267" s="320">
        <f t="shared" si="137"/>
        <v>0.80400000000000005</v>
      </c>
      <c r="BQ267" s="320">
        <f t="shared" si="138"/>
        <v>0.57299999999999995</v>
      </c>
      <c r="BR267" s="321">
        <f t="shared" si="139"/>
        <v>0.45400000000000001</v>
      </c>
      <c r="BS267" s="290"/>
    </row>
    <row r="268" spans="1:71" x14ac:dyDescent="0.25">
      <c r="A268" s="290"/>
      <c r="B268" s="686"/>
      <c r="C268" s="425">
        <v>0.85</v>
      </c>
      <c r="D268" s="320">
        <v>0.53200000000000003</v>
      </c>
      <c r="E268" s="320">
        <v>0.43</v>
      </c>
      <c r="F268" s="320">
        <v>0.58299999999999996</v>
      </c>
      <c r="G268" s="320">
        <v>0.83899999999999997</v>
      </c>
      <c r="H268" s="320">
        <v>0.88200000000000001</v>
      </c>
      <c r="I268" s="320">
        <v>0.65600000000000003</v>
      </c>
      <c r="J268" s="320">
        <v>0.44400000000000001</v>
      </c>
      <c r="K268" s="320">
        <v>0.58199999999999996</v>
      </c>
      <c r="L268" s="320">
        <v>0.84099999999999997</v>
      </c>
      <c r="M268" s="320">
        <f t="shared" si="112"/>
        <v>0.58199999999999996</v>
      </c>
      <c r="N268" s="320">
        <f t="shared" si="113"/>
        <v>0.44400000000000001</v>
      </c>
      <c r="O268" s="320">
        <f t="shared" si="114"/>
        <v>0.65600000000000003</v>
      </c>
      <c r="P268" s="320">
        <f t="shared" si="115"/>
        <v>0.88200000000000001</v>
      </c>
      <c r="Q268" s="320">
        <f t="shared" si="116"/>
        <v>0.83899999999999997</v>
      </c>
      <c r="R268" s="320">
        <f t="shared" si="117"/>
        <v>0.58299999999999996</v>
      </c>
      <c r="S268" s="321">
        <f t="shared" si="118"/>
        <v>0.43</v>
      </c>
      <c r="T268" s="290"/>
      <c r="U268" s="322">
        <v>0.46800000000000003</v>
      </c>
      <c r="V268" s="320">
        <v>0.42199999999999999</v>
      </c>
      <c r="W268" s="320">
        <v>0.63100000000000001</v>
      </c>
      <c r="X268" s="320">
        <v>0.88400000000000001</v>
      </c>
      <c r="Y268" s="320">
        <v>0.85499999999999998</v>
      </c>
      <c r="Z268" s="320">
        <v>0.59699999999999998</v>
      </c>
      <c r="AA268" s="320">
        <v>0.433</v>
      </c>
      <c r="AB268" s="320">
        <v>0.65500000000000003</v>
      </c>
      <c r="AC268" s="320">
        <v>0.94299999999999995</v>
      </c>
      <c r="AD268" s="320">
        <f t="shared" si="119"/>
        <v>0.65500000000000003</v>
      </c>
      <c r="AE268" s="320">
        <f t="shared" si="120"/>
        <v>0.433</v>
      </c>
      <c r="AF268" s="320">
        <f t="shared" si="121"/>
        <v>0.59699999999999998</v>
      </c>
      <c r="AG268" s="320">
        <f t="shared" si="122"/>
        <v>0.85499999999999998</v>
      </c>
      <c r="AH268" s="320">
        <f t="shared" si="123"/>
        <v>0.88400000000000001</v>
      </c>
      <c r="AI268" s="320">
        <f t="shared" si="124"/>
        <v>0.63100000000000001</v>
      </c>
      <c r="AJ268" s="321">
        <f t="shared" si="125"/>
        <v>0.42199999999999999</v>
      </c>
      <c r="AK268" s="290"/>
      <c r="AL268" s="322">
        <v>0.432</v>
      </c>
      <c r="AM268" s="320">
        <v>0.42799999999999999</v>
      </c>
      <c r="AN268" s="320">
        <v>0.65200000000000002</v>
      </c>
      <c r="AO268" s="320">
        <v>0.89300000000000002</v>
      </c>
      <c r="AP268" s="320">
        <v>0.83299999999999996</v>
      </c>
      <c r="AQ268" s="320">
        <v>0.56100000000000005</v>
      </c>
      <c r="AR268" s="320">
        <v>0.42</v>
      </c>
      <c r="AS268" s="320">
        <v>0.68700000000000006</v>
      </c>
      <c r="AT268" s="320">
        <v>0.99099999999999999</v>
      </c>
      <c r="AU268" s="320">
        <f t="shared" si="126"/>
        <v>0.68700000000000006</v>
      </c>
      <c r="AV268" s="320">
        <f t="shared" si="127"/>
        <v>0.42</v>
      </c>
      <c r="AW268" s="320">
        <f t="shared" si="128"/>
        <v>0.56100000000000005</v>
      </c>
      <c r="AX268" s="320">
        <f t="shared" si="129"/>
        <v>0.83299999999999996</v>
      </c>
      <c r="AY268" s="320">
        <f t="shared" si="130"/>
        <v>0.89300000000000002</v>
      </c>
      <c r="AZ268" s="320">
        <f t="shared" si="131"/>
        <v>0.65200000000000002</v>
      </c>
      <c r="BA268" s="321">
        <f t="shared" si="132"/>
        <v>0.42799999999999999</v>
      </c>
      <c r="BB268" s="290"/>
      <c r="BC268" s="322">
        <v>0.53300000000000003</v>
      </c>
      <c r="BD268" s="320">
        <v>0.441</v>
      </c>
      <c r="BE268" s="320">
        <v>0.55400000000000005</v>
      </c>
      <c r="BF268" s="320">
        <v>0.79300000000000004</v>
      </c>
      <c r="BG268" s="320">
        <v>0.86099999999999999</v>
      </c>
      <c r="BH268" s="320">
        <v>0.67900000000000005</v>
      </c>
      <c r="BI268" s="320">
        <v>0.47099999999999997</v>
      </c>
      <c r="BJ268" s="320">
        <v>0.52200000000000002</v>
      </c>
      <c r="BK268" s="320">
        <v>0.69399999999999995</v>
      </c>
      <c r="BL268" s="320">
        <f t="shared" si="133"/>
        <v>0.52200000000000002</v>
      </c>
      <c r="BM268" s="320">
        <f t="shared" si="134"/>
        <v>0.47099999999999997</v>
      </c>
      <c r="BN268" s="320">
        <f t="shared" si="135"/>
        <v>0.67900000000000005</v>
      </c>
      <c r="BO268" s="320">
        <f t="shared" si="136"/>
        <v>0.86099999999999999</v>
      </c>
      <c r="BP268" s="320">
        <f t="shared" si="137"/>
        <v>0.79300000000000004</v>
      </c>
      <c r="BQ268" s="320">
        <f t="shared" si="138"/>
        <v>0.55400000000000005</v>
      </c>
      <c r="BR268" s="321">
        <f t="shared" si="139"/>
        <v>0.441</v>
      </c>
      <c r="BS268" s="290"/>
    </row>
    <row r="269" spans="1:71" x14ac:dyDescent="0.25">
      <c r="A269" s="290"/>
      <c r="B269" s="686"/>
      <c r="C269" s="425">
        <v>0.9</v>
      </c>
      <c r="D269" s="320">
        <v>0.53200000000000003</v>
      </c>
      <c r="E269" s="320">
        <v>0.42699999999999999</v>
      </c>
      <c r="F269" s="320">
        <v>0.56200000000000006</v>
      </c>
      <c r="G269" s="320">
        <v>0.83</v>
      </c>
      <c r="H269" s="320">
        <v>0.875</v>
      </c>
      <c r="I269" s="320">
        <v>0.63600000000000001</v>
      </c>
      <c r="J269" s="320">
        <v>0.435</v>
      </c>
      <c r="K269" s="320">
        <v>0.57899999999999996</v>
      </c>
      <c r="L269" s="320">
        <v>0.84099999999999997</v>
      </c>
      <c r="M269" s="320">
        <f t="shared" si="112"/>
        <v>0.57899999999999996</v>
      </c>
      <c r="N269" s="320">
        <f t="shared" si="113"/>
        <v>0.435</v>
      </c>
      <c r="O269" s="320">
        <f t="shared" si="114"/>
        <v>0.63600000000000001</v>
      </c>
      <c r="P269" s="320">
        <f t="shared" si="115"/>
        <v>0.875</v>
      </c>
      <c r="Q269" s="320">
        <f t="shared" si="116"/>
        <v>0.83</v>
      </c>
      <c r="R269" s="320">
        <f t="shared" si="117"/>
        <v>0.56200000000000006</v>
      </c>
      <c r="S269" s="321">
        <f t="shared" si="118"/>
        <v>0.42699999999999999</v>
      </c>
      <c r="T269" s="290"/>
      <c r="U269" s="322">
        <v>0.46800000000000003</v>
      </c>
      <c r="V269" s="320">
        <v>0.41299999999999998</v>
      </c>
      <c r="W269" s="320">
        <v>0.61</v>
      </c>
      <c r="X269" s="320">
        <v>0.877</v>
      </c>
      <c r="Y269" s="320">
        <v>0.84599999999999997</v>
      </c>
      <c r="Z269" s="320">
        <v>0.57399999999999995</v>
      </c>
      <c r="AA269" s="320">
        <v>0.42699999999999999</v>
      </c>
      <c r="AB269" s="320">
        <v>0.65400000000000003</v>
      </c>
      <c r="AC269" s="320">
        <v>0.94299999999999995</v>
      </c>
      <c r="AD269" s="320">
        <f t="shared" si="119"/>
        <v>0.65400000000000003</v>
      </c>
      <c r="AE269" s="320">
        <f t="shared" si="120"/>
        <v>0.42699999999999999</v>
      </c>
      <c r="AF269" s="320">
        <f t="shared" si="121"/>
        <v>0.57399999999999995</v>
      </c>
      <c r="AG269" s="320">
        <f t="shared" si="122"/>
        <v>0.84599999999999997</v>
      </c>
      <c r="AH269" s="320">
        <f t="shared" si="123"/>
        <v>0.877</v>
      </c>
      <c r="AI269" s="320">
        <f t="shared" si="124"/>
        <v>0.61</v>
      </c>
      <c r="AJ269" s="321">
        <f t="shared" si="125"/>
        <v>0.41299999999999998</v>
      </c>
      <c r="AK269" s="290"/>
      <c r="AL269" s="322">
        <v>0.432</v>
      </c>
      <c r="AM269" s="320">
        <v>0.41399999999999998</v>
      </c>
      <c r="AN269" s="320">
        <v>0.63200000000000001</v>
      </c>
      <c r="AO269" s="320">
        <v>0.88800000000000001</v>
      </c>
      <c r="AP269" s="320">
        <v>0.82399999999999995</v>
      </c>
      <c r="AQ269" s="320">
        <v>0.53700000000000003</v>
      </c>
      <c r="AR269" s="320">
        <v>0.41399999999999998</v>
      </c>
      <c r="AS269" s="320">
        <v>0.68700000000000006</v>
      </c>
      <c r="AT269" s="320">
        <v>0.99099999999999999</v>
      </c>
      <c r="AU269" s="320">
        <f t="shared" si="126"/>
        <v>0.68700000000000006</v>
      </c>
      <c r="AV269" s="320">
        <f t="shared" si="127"/>
        <v>0.41399999999999998</v>
      </c>
      <c r="AW269" s="320">
        <f t="shared" si="128"/>
        <v>0.53700000000000003</v>
      </c>
      <c r="AX269" s="320">
        <f t="shared" si="129"/>
        <v>0.82399999999999995</v>
      </c>
      <c r="AY269" s="320">
        <f t="shared" si="130"/>
        <v>0.88800000000000001</v>
      </c>
      <c r="AZ269" s="320">
        <f t="shared" si="131"/>
        <v>0.63200000000000001</v>
      </c>
      <c r="BA269" s="321">
        <f t="shared" si="132"/>
        <v>0.41399999999999998</v>
      </c>
      <c r="BB269" s="290"/>
      <c r="BC269" s="322">
        <v>0.53300000000000003</v>
      </c>
      <c r="BD269" s="320">
        <v>0.437</v>
      </c>
      <c r="BE269" s="320">
        <v>0.53500000000000003</v>
      </c>
      <c r="BF269" s="320">
        <v>0.78200000000000003</v>
      </c>
      <c r="BG269" s="320">
        <v>0.85299999999999998</v>
      </c>
      <c r="BH269" s="320">
        <v>0.66200000000000003</v>
      </c>
      <c r="BI269" s="320">
        <v>0.46100000000000002</v>
      </c>
      <c r="BJ269" s="320">
        <v>0.52</v>
      </c>
      <c r="BK269" s="320">
        <v>0.69399999999999995</v>
      </c>
      <c r="BL269" s="320">
        <f t="shared" si="133"/>
        <v>0.52</v>
      </c>
      <c r="BM269" s="320">
        <f t="shared" si="134"/>
        <v>0.46100000000000002</v>
      </c>
      <c r="BN269" s="320">
        <f t="shared" si="135"/>
        <v>0.66200000000000003</v>
      </c>
      <c r="BO269" s="320">
        <f t="shared" si="136"/>
        <v>0.85299999999999998</v>
      </c>
      <c r="BP269" s="320">
        <f t="shared" si="137"/>
        <v>0.78200000000000003</v>
      </c>
      <c r="BQ269" s="320">
        <f t="shared" si="138"/>
        <v>0.53500000000000003</v>
      </c>
      <c r="BR269" s="321">
        <f t="shared" si="139"/>
        <v>0.437</v>
      </c>
      <c r="BS269" s="290"/>
    </row>
    <row r="270" spans="1:71" x14ac:dyDescent="0.25">
      <c r="A270" s="290"/>
      <c r="B270" s="686"/>
      <c r="C270" s="425">
        <v>0.95</v>
      </c>
      <c r="D270" s="320">
        <v>0.53200000000000003</v>
      </c>
      <c r="E270" s="320">
        <v>0.42599999999999999</v>
      </c>
      <c r="F270" s="320">
        <v>0.54200000000000004</v>
      </c>
      <c r="G270" s="320">
        <v>0.82199999999999995</v>
      </c>
      <c r="H270" s="320">
        <v>0.86799999999999999</v>
      </c>
      <c r="I270" s="320">
        <v>0.61699999999999999</v>
      </c>
      <c r="J270" s="320">
        <v>0.42599999999999999</v>
      </c>
      <c r="K270" s="320">
        <v>0.57699999999999996</v>
      </c>
      <c r="L270" s="320">
        <v>0.84099999999999997</v>
      </c>
      <c r="M270" s="320">
        <f t="shared" si="112"/>
        <v>0.57699999999999996</v>
      </c>
      <c r="N270" s="320">
        <f t="shared" si="113"/>
        <v>0.42599999999999999</v>
      </c>
      <c r="O270" s="320">
        <f t="shared" si="114"/>
        <v>0.61699999999999999</v>
      </c>
      <c r="P270" s="320">
        <f t="shared" si="115"/>
        <v>0.86799999999999999</v>
      </c>
      <c r="Q270" s="320">
        <f t="shared" si="116"/>
        <v>0.82199999999999995</v>
      </c>
      <c r="R270" s="320">
        <f t="shared" si="117"/>
        <v>0.54200000000000004</v>
      </c>
      <c r="S270" s="321">
        <f t="shared" si="118"/>
        <v>0.42599999999999999</v>
      </c>
      <c r="T270" s="290"/>
      <c r="U270" s="322">
        <v>0.46800000000000003</v>
      </c>
      <c r="V270" s="320">
        <v>0.41</v>
      </c>
      <c r="W270" s="320">
        <v>0.59099999999999997</v>
      </c>
      <c r="X270" s="320">
        <v>0.871</v>
      </c>
      <c r="Y270" s="320">
        <v>0.83699999999999997</v>
      </c>
      <c r="Z270" s="320">
        <v>0.55200000000000005</v>
      </c>
      <c r="AA270" s="320">
        <v>0.42099999999999999</v>
      </c>
      <c r="AB270" s="320">
        <v>0.65400000000000003</v>
      </c>
      <c r="AC270" s="320">
        <v>0.94299999999999995</v>
      </c>
      <c r="AD270" s="320">
        <f t="shared" si="119"/>
        <v>0.65400000000000003</v>
      </c>
      <c r="AE270" s="320">
        <f t="shared" si="120"/>
        <v>0.42099999999999999</v>
      </c>
      <c r="AF270" s="320">
        <f t="shared" si="121"/>
        <v>0.55200000000000005</v>
      </c>
      <c r="AG270" s="320">
        <f t="shared" si="122"/>
        <v>0.83699999999999997</v>
      </c>
      <c r="AH270" s="320">
        <f t="shared" si="123"/>
        <v>0.871</v>
      </c>
      <c r="AI270" s="320">
        <f t="shared" si="124"/>
        <v>0.59099999999999997</v>
      </c>
      <c r="AJ270" s="321">
        <f t="shared" si="125"/>
        <v>0.41</v>
      </c>
      <c r="AK270" s="290"/>
      <c r="AL270" s="322">
        <v>0.432</v>
      </c>
      <c r="AM270" s="320">
        <v>0.40400000000000003</v>
      </c>
      <c r="AN270" s="320">
        <v>0.61199999999999999</v>
      </c>
      <c r="AO270" s="320">
        <v>0.88200000000000001</v>
      </c>
      <c r="AP270" s="320">
        <v>0.81399999999999995</v>
      </c>
      <c r="AQ270" s="320">
        <v>0.51400000000000001</v>
      </c>
      <c r="AR270" s="320">
        <v>0.41</v>
      </c>
      <c r="AS270" s="320">
        <v>0.68700000000000006</v>
      </c>
      <c r="AT270" s="320">
        <v>0.99099999999999999</v>
      </c>
      <c r="AU270" s="320">
        <f t="shared" si="126"/>
        <v>0.68700000000000006</v>
      </c>
      <c r="AV270" s="320">
        <f t="shared" si="127"/>
        <v>0.41</v>
      </c>
      <c r="AW270" s="320">
        <f t="shared" si="128"/>
        <v>0.51400000000000001</v>
      </c>
      <c r="AX270" s="320">
        <f t="shared" si="129"/>
        <v>0.81399999999999995</v>
      </c>
      <c r="AY270" s="320">
        <f t="shared" si="130"/>
        <v>0.88200000000000001</v>
      </c>
      <c r="AZ270" s="320">
        <f t="shared" si="131"/>
        <v>0.61199999999999999</v>
      </c>
      <c r="BA270" s="321">
        <f t="shared" si="132"/>
        <v>0.40400000000000003</v>
      </c>
      <c r="BB270" s="290"/>
      <c r="BC270" s="322">
        <v>0.53300000000000003</v>
      </c>
      <c r="BD270" s="320">
        <v>0.432</v>
      </c>
      <c r="BE270" s="320">
        <v>0.51900000000000002</v>
      </c>
      <c r="BF270" s="320">
        <v>0.77100000000000002</v>
      </c>
      <c r="BG270" s="320">
        <v>0.84499999999999997</v>
      </c>
      <c r="BH270" s="320">
        <v>0.64400000000000002</v>
      </c>
      <c r="BI270" s="320">
        <v>0.45</v>
      </c>
      <c r="BJ270" s="320">
        <v>0.51700000000000002</v>
      </c>
      <c r="BK270" s="320">
        <v>0.69399999999999995</v>
      </c>
      <c r="BL270" s="320">
        <f t="shared" si="133"/>
        <v>0.51700000000000002</v>
      </c>
      <c r="BM270" s="320">
        <f t="shared" si="134"/>
        <v>0.45</v>
      </c>
      <c r="BN270" s="320">
        <f t="shared" si="135"/>
        <v>0.64400000000000002</v>
      </c>
      <c r="BO270" s="320">
        <f t="shared" si="136"/>
        <v>0.84499999999999997</v>
      </c>
      <c r="BP270" s="320">
        <f t="shared" si="137"/>
        <v>0.77100000000000002</v>
      </c>
      <c r="BQ270" s="320">
        <f t="shared" si="138"/>
        <v>0.51900000000000002</v>
      </c>
      <c r="BR270" s="321">
        <f t="shared" si="139"/>
        <v>0.432</v>
      </c>
      <c r="BS270" s="290"/>
    </row>
    <row r="271" spans="1:71" x14ac:dyDescent="0.25">
      <c r="A271" s="290"/>
      <c r="B271" s="686"/>
      <c r="C271" s="425">
        <v>1</v>
      </c>
      <c r="D271" s="320">
        <v>0.53200000000000003</v>
      </c>
      <c r="E271" s="320">
        <v>0.42499999999999999</v>
      </c>
      <c r="F271" s="320">
        <v>0.52200000000000002</v>
      </c>
      <c r="G271" s="320">
        <v>0.81299999999999994</v>
      </c>
      <c r="H271" s="320">
        <v>0.86099999999999999</v>
      </c>
      <c r="I271" s="320">
        <v>0.59699999999999998</v>
      </c>
      <c r="J271" s="320">
        <v>0.42</v>
      </c>
      <c r="K271" s="320">
        <v>0.57499999999999996</v>
      </c>
      <c r="L271" s="320">
        <v>0.84099999999999997</v>
      </c>
      <c r="M271" s="320">
        <f t="shared" si="112"/>
        <v>0.57499999999999996</v>
      </c>
      <c r="N271" s="320">
        <f t="shared" si="113"/>
        <v>0.42</v>
      </c>
      <c r="O271" s="320">
        <f t="shared" si="114"/>
        <v>0.59699999999999998</v>
      </c>
      <c r="P271" s="320">
        <f t="shared" si="115"/>
        <v>0.86099999999999999</v>
      </c>
      <c r="Q271" s="320">
        <f t="shared" si="116"/>
        <v>0.81299999999999994</v>
      </c>
      <c r="R271" s="320">
        <f t="shared" si="117"/>
        <v>0.52200000000000002</v>
      </c>
      <c r="S271" s="321">
        <f t="shared" si="118"/>
        <v>0.42499999999999999</v>
      </c>
      <c r="T271" s="290"/>
      <c r="U271" s="322">
        <v>0.46800000000000003</v>
      </c>
      <c r="V271" s="320">
        <v>0.40699999999999997</v>
      </c>
      <c r="W271" s="320">
        <v>0.57099999999999995</v>
      </c>
      <c r="X271" s="320">
        <v>0.86499999999999999</v>
      </c>
      <c r="Y271" s="320">
        <v>0.82899999999999996</v>
      </c>
      <c r="Z271" s="320">
        <v>0.52900000000000003</v>
      </c>
      <c r="AA271" s="320">
        <v>0.41699999999999998</v>
      </c>
      <c r="AB271" s="320">
        <v>0.65400000000000003</v>
      </c>
      <c r="AC271" s="320">
        <v>0.94299999999999995</v>
      </c>
      <c r="AD271" s="320">
        <f t="shared" si="119"/>
        <v>0.65400000000000003</v>
      </c>
      <c r="AE271" s="320">
        <f t="shared" si="120"/>
        <v>0.41699999999999998</v>
      </c>
      <c r="AF271" s="320">
        <f t="shared" si="121"/>
        <v>0.52900000000000003</v>
      </c>
      <c r="AG271" s="320">
        <f t="shared" si="122"/>
        <v>0.82899999999999996</v>
      </c>
      <c r="AH271" s="320">
        <f t="shared" si="123"/>
        <v>0.86499999999999999</v>
      </c>
      <c r="AI271" s="320">
        <f t="shared" si="124"/>
        <v>0.57099999999999995</v>
      </c>
      <c r="AJ271" s="321">
        <f t="shared" si="125"/>
        <v>0.40699999999999997</v>
      </c>
      <c r="AK271" s="290"/>
      <c r="AL271" s="322">
        <v>0.432</v>
      </c>
      <c r="AM271" s="320">
        <v>0.39900000000000002</v>
      </c>
      <c r="AN271" s="320">
        <v>0.59199999999999997</v>
      </c>
      <c r="AO271" s="320">
        <v>0.876</v>
      </c>
      <c r="AP271" s="320">
        <v>0.80400000000000005</v>
      </c>
      <c r="AQ271" s="320">
        <v>0.49199999999999999</v>
      </c>
      <c r="AR271" s="320">
        <v>0.40799999999999997</v>
      </c>
      <c r="AS271" s="320">
        <v>0.68600000000000005</v>
      </c>
      <c r="AT271" s="320">
        <v>0.99099999999999999</v>
      </c>
      <c r="AU271" s="320">
        <f t="shared" si="126"/>
        <v>0.68600000000000005</v>
      </c>
      <c r="AV271" s="320">
        <f t="shared" si="127"/>
        <v>0.40799999999999997</v>
      </c>
      <c r="AW271" s="320">
        <f t="shared" si="128"/>
        <v>0.49199999999999999</v>
      </c>
      <c r="AX271" s="320">
        <f t="shared" si="129"/>
        <v>0.80400000000000005</v>
      </c>
      <c r="AY271" s="320">
        <f t="shared" si="130"/>
        <v>0.876</v>
      </c>
      <c r="AZ271" s="320">
        <f t="shared" si="131"/>
        <v>0.59199999999999997</v>
      </c>
      <c r="BA271" s="321">
        <f t="shared" si="132"/>
        <v>0.39900000000000002</v>
      </c>
      <c r="BB271" s="290"/>
      <c r="BC271" s="322">
        <v>0.53300000000000003</v>
      </c>
      <c r="BD271" s="320">
        <v>0.43</v>
      </c>
      <c r="BE271" s="320">
        <v>0.502</v>
      </c>
      <c r="BF271" s="320">
        <v>0.76</v>
      </c>
      <c r="BG271" s="320">
        <v>0.83599999999999997</v>
      </c>
      <c r="BH271" s="320">
        <v>0.626</v>
      </c>
      <c r="BI271" s="320">
        <v>0.439</v>
      </c>
      <c r="BJ271" s="320">
        <v>0.51500000000000001</v>
      </c>
      <c r="BK271" s="320">
        <v>0.69399999999999995</v>
      </c>
      <c r="BL271" s="320">
        <f t="shared" si="133"/>
        <v>0.51500000000000001</v>
      </c>
      <c r="BM271" s="320">
        <f t="shared" si="134"/>
        <v>0.439</v>
      </c>
      <c r="BN271" s="320">
        <f t="shared" si="135"/>
        <v>0.626</v>
      </c>
      <c r="BO271" s="320">
        <f t="shared" si="136"/>
        <v>0.83599999999999997</v>
      </c>
      <c r="BP271" s="320">
        <f t="shared" si="137"/>
        <v>0.76</v>
      </c>
      <c r="BQ271" s="320">
        <f t="shared" si="138"/>
        <v>0.502</v>
      </c>
      <c r="BR271" s="321">
        <f t="shared" si="139"/>
        <v>0.43</v>
      </c>
      <c r="BS271" s="290"/>
    </row>
    <row r="272" spans="1:71" x14ac:dyDescent="0.25">
      <c r="A272" s="290"/>
      <c r="B272" s="686"/>
      <c r="C272" s="425">
        <v>1.05</v>
      </c>
      <c r="D272" s="320">
        <v>0.53200000000000003</v>
      </c>
      <c r="E272" s="320">
        <v>0.42399999999999999</v>
      </c>
      <c r="F272" s="320">
        <v>0.502</v>
      </c>
      <c r="G272" s="320">
        <v>0.80500000000000005</v>
      </c>
      <c r="H272" s="320">
        <v>0.85399999999999998</v>
      </c>
      <c r="I272" s="320">
        <v>0.57699999999999996</v>
      </c>
      <c r="J272" s="320">
        <v>0.41599999999999998</v>
      </c>
      <c r="K272" s="320">
        <v>0.57299999999999995</v>
      </c>
      <c r="L272" s="320">
        <v>0.84099999999999997</v>
      </c>
      <c r="M272" s="320">
        <f t="shared" si="112"/>
        <v>0.57299999999999995</v>
      </c>
      <c r="N272" s="320">
        <f t="shared" si="113"/>
        <v>0.41599999999999998</v>
      </c>
      <c r="O272" s="320">
        <f t="shared" si="114"/>
        <v>0.57699999999999996</v>
      </c>
      <c r="P272" s="320">
        <f t="shared" si="115"/>
        <v>0.85399999999999998</v>
      </c>
      <c r="Q272" s="320">
        <f t="shared" si="116"/>
        <v>0.80500000000000005</v>
      </c>
      <c r="R272" s="320">
        <f t="shared" si="117"/>
        <v>0.502</v>
      </c>
      <c r="S272" s="321">
        <f t="shared" si="118"/>
        <v>0.42399999999999999</v>
      </c>
      <c r="T272" s="290"/>
      <c r="U272" s="322">
        <v>0.46800000000000003</v>
      </c>
      <c r="V272" s="320">
        <v>0.40600000000000003</v>
      </c>
      <c r="W272" s="320">
        <v>0.55300000000000005</v>
      </c>
      <c r="X272" s="320">
        <v>0.85799999999999998</v>
      </c>
      <c r="Y272" s="320">
        <v>0.82</v>
      </c>
      <c r="Z272" s="320">
        <v>0.50700000000000001</v>
      </c>
      <c r="AA272" s="320">
        <v>0.41399999999999998</v>
      </c>
      <c r="AB272" s="320">
        <v>0.65300000000000002</v>
      </c>
      <c r="AC272" s="320">
        <v>0.94299999999999995</v>
      </c>
      <c r="AD272" s="320">
        <f t="shared" si="119"/>
        <v>0.65300000000000002</v>
      </c>
      <c r="AE272" s="320">
        <f t="shared" si="120"/>
        <v>0.41399999999999998</v>
      </c>
      <c r="AF272" s="320">
        <f t="shared" si="121"/>
        <v>0.50700000000000001</v>
      </c>
      <c r="AG272" s="320">
        <f t="shared" si="122"/>
        <v>0.82</v>
      </c>
      <c r="AH272" s="320">
        <f t="shared" si="123"/>
        <v>0.85799999999999998</v>
      </c>
      <c r="AI272" s="320">
        <f t="shared" si="124"/>
        <v>0.55300000000000005</v>
      </c>
      <c r="AJ272" s="321">
        <f t="shared" si="125"/>
        <v>0.40600000000000003</v>
      </c>
      <c r="AK272" s="290"/>
      <c r="AL272" s="322">
        <v>0.432</v>
      </c>
      <c r="AM272" s="320">
        <v>0.39500000000000002</v>
      </c>
      <c r="AN272" s="320">
        <v>0.57399999999999995</v>
      </c>
      <c r="AO272" s="320">
        <v>0.871</v>
      </c>
      <c r="AP272" s="320">
        <v>0.79400000000000004</v>
      </c>
      <c r="AQ272" s="320">
        <v>0.47</v>
      </c>
      <c r="AR272" s="320">
        <v>0.40699999999999997</v>
      </c>
      <c r="AS272" s="320">
        <v>0.68600000000000005</v>
      </c>
      <c r="AT272" s="320">
        <v>0.99099999999999999</v>
      </c>
      <c r="AU272" s="320">
        <f t="shared" si="126"/>
        <v>0.68600000000000005</v>
      </c>
      <c r="AV272" s="320">
        <f t="shared" si="127"/>
        <v>0.40699999999999997</v>
      </c>
      <c r="AW272" s="320">
        <f t="shared" si="128"/>
        <v>0.47</v>
      </c>
      <c r="AX272" s="320">
        <f t="shared" si="129"/>
        <v>0.79400000000000004</v>
      </c>
      <c r="AY272" s="320">
        <f t="shared" si="130"/>
        <v>0.871</v>
      </c>
      <c r="AZ272" s="320">
        <f t="shared" si="131"/>
        <v>0.57399999999999995</v>
      </c>
      <c r="BA272" s="321">
        <f t="shared" si="132"/>
        <v>0.39500000000000002</v>
      </c>
      <c r="BB272" s="290"/>
      <c r="BC272" s="322">
        <v>0.53300000000000003</v>
      </c>
      <c r="BD272" s="320">
        <v>0.42899999999999999</v>
      </c>
      <c r="BE272" s="320">
        <v>0.48699999999999999</v>
      </c>
      <c r="BF272" s="320">
        <v>0.749</v>
      </c>
      <c r="BG272" s="320">
        <v>0.82799999999999996</v>
      </c>
      <c r="BH272" s="320">
        <v>0.60899999999999999</v>
      </c>
      <c r="BI272" s="320">
        <v>0.43</v>
      </c>
      <c r="BJ272" s="320">
        <v>0.51300000000000001</v>
      </c>
      <c r="BK272" s="320">
        <v>0.69399999999999995</v>
      </c>
      <c r="BL272" s="320">
        <f t="shared" si="133"/>
        <v>0.51300000000000001</v>
      </c>
      <c r="BM272" s="320">
        <f t="shared" si="134"/>
        <v>0.43</v>
      </c>
      <c r="BN272" s="320">
        <f t="shared" si="135"/>
        <v>0.60899999999999999</v>
      </c>
      <c r="BO272" s="320">
        <f t="shared" si="136"/>
        <v>0.82799999999999996</v>
      </c>
      <c r="BP272" s="320">
        <f t="shared" si="137"/>
        <v>0.749</v>
      </c>
      <c r="BQ272" s="320">
        <f t="shared" si="138"/>
        <v>0.48699999999999999</v>
      </c>
      <c r="BR272" s="321">
        <f t="shared" si="139"/>
        <v>0.42899999999999999</v>
      </c>
      <c r="BS272" s="290"/>
    </row>
    <row r="273" spans="1:71" x14ac:dyDescent="0.25">
      <c r="A273" s="290"/>
      <c r="B273" s="686"/>
      <c r="C273" s="425">
        <v>1.1000000000000001</v>
      </c>
      <c r="D273" s="320">
        <v>0.53200000000000003</v>
      </c>
      <c r="E273" s="320">
        <v>0.42399999999999999</v>
      </c>
      <c r="F273" s="320">
        <v>0.48499999999999999</v>
      </c>
      <c r="G273" s="320">
        <v>0.79600000000000004</v>
      </c>
      <c r="H273" s="320">
        <v>0.84699999999999998</v>
      </c>
      <c r="I273" s="320">
        <v>0.55900000000000005</v>
      </c>
      <c r="J273" s="320">
        <v>0.41199999999999998</v>
      </c>
      <c r="K273" s="320">
        <v>0.57099999999999995</v>
      </c>
      <c r="L273" s="320">
        <v>0.84099999999999997</v>
      </c>
      <c r="M273" s="320">
        <f t="shared" si="112"/>
        <v>0.57099999999999995</v>
      </c>
      <c r="N273" s="320">
        <f t="shared" si="113"/>
        <v>0.41199999999999998</v>
      </c>
      <c r="O273" s="320">
        <f t="shared" si="114"/>
        <v>0.55900000000000005</v>
      </c>
      <c r="P273" s="320">
        <f t="shared" si="115"/>
        <v>0.84699999999999998</v>
      </c>
      <c r="Q273" s="320">
        <f t="shared" si="116"/>
        <v>0.79600000000000004</v>
      </c>
      <c r="R273" s="320">
        <f t="shared" si="117"/>
        <v>0.48499999999999999</v>
      </c>
      <c r="S273" s="321">
        <f t="shared" si="118"/>
        <v>0.42399999999999999</v>
      </c>
      <c r="T273" s="290"/>
      <c r="U273" s="322">
        <v>0.46800000000000003</v>
      </c>
      <c r="V273" s="320">
        <v>0.40400000000000003</v>
      </c>
      <c r="W273" s="320">
        <v>0.53700000000000003</v>
      </c>
      <c r="X273" s="320">
        <v>0.85199999999999998</v>
      </c>
      <c r="Y273" s="320">
        <v>0.81200000000000006</v>
      </c>
      <c r="Z273" s="320">
        <v>0.48499999999999999</v>
      </c>
      <c r="AA273" s="320">
        <v>0.41099999999999998</v>
      </c>
      <c r="AB273" s="320">
        <v>0.65300000000000002</v>
      </c>
      <c r="AC273" s="320">
        <v>0.94299999999999995</v>
      </c>
      <c r="AD273" s="320">
        <f t="shared" si="119"/>
        <v>0.65300000000000002</v>
      </c>
      <c r="AE273" s="320">
        <f t="shared" si="120"/>
        <v>0.41099999999999998</v>
      </c>
      <c r="AF273" s="320">
        <f t="shared" si="121"/>
        <v>0.48499999999999999</v>
      </c>
      <c r="AG273" s="320">
        <f t="shared" si="122"/>
        <v>0.81200000000000006</v>
      </c>
      <c r="AH273" s="320">
        <f t="shared" si="123"/>
        <v>0.85199999999999998</v>
      </c>
      <c r="AI273" s="320">
        <f t="shared" si="124"/>
        <v>0.53700000000000003</v>
      </c>
      <c r="AJ273" s="321">
        <f t="shared" si="125"/>
        <v>0.40400000000000003</v>
      </c>
      <c r="AK273" s="290"/>
      <c r="AL273" s="322">
        <v>0.432</v>
      </c>
      <c r="AM273" s="320">
        <v>0.39100000000000001</v>
      </c>
      <c r="AN273" s="320">
        <v>0.55700000000000005</v>
      </c>
      <c r="AO273" s="320">
        <v>0.86499999999999999</v>
      </c>
      <c r="AP273" s="320">
        <v>0.78400000000000003</v>
      </c>
      <c r="AQ273" s="320">
        <v>0.45200000000000001</v>
      </c>
      <c r="AR273" s="320">
        <v>0.40600000000000003</v>
      </c>
      <c r="AS273" s="320">
        <v>0.68600000000000005</v>
      </c>
      <c r="AT273" s="320">
        <v>0.99099999999999999</v>
      </c>
      <c r="AU273" s="320">
        <f t="shared" si="126"/>
        <v>0.68600000000000005</v>
      </c>
      <c r="AV273" s="320">
        <f t="shared" si="127"/>
        <v>0.40600000000000003</v>
      </c>
      <c r="AW273" s="320">
        <f t="shared" si="128"/>
        <v>0.45200000000000001</v>
      </c>
      <c r="AX273" s="320">
        <f t="shared" si="129"/>
        <v>0.78400000000000003</v>
      </c>
      <c r="AY273" s="320">
        <f t="shared" si="130"/>
        <v>0.86499999999999999</v>
      </c>
      <c r="AZ273" s="320">
        <f t="shared" si="131"/>
        <v>0.55700000000000005</v>
      </c>
      <c r="BA273" s="321">
        <f t="shared" si="132"/>
        <v>0.39100000000000001</v>
      </c>
      <c r="BB273" s="290"/>
      <c r="BC273" s="322">
        <v>0.53300000000000003</v>
      </c>
      <c r="BD273" s="320">
        <v>0.42699999999999999</v>
      </c>
      <c r="BE273" s="320">
        <v>0.47099999999999997</v>
      </c>
      <c r="BF273" s="320">
        <v>0.73899999999999999</v>
      </c>
      <c r="BG273" s="320">
        <v>0.82</v>
      </c>
      <c r="BH273" s="320">
        <v>0.59299999999999997</v>
      </c>
      <c r="BI273" s="320">
        <v>0.42</v>
      </c>
      <c r="BJ273" s="320">
        <v>0.51100000000000001</v>
      </c>
      <c r="BK273" s="320">
        <v>0.69399999999999995</v>
      </c>
      <c r="BL273" s="320">
        <f t="shared" si="133"/>
        <v>0.51100000000000001</v>
      </c>
      <c r="BM273" s="320">
        <f t="shared" si="134"/>
        <v>0.42</v>
      </c>
      <c r="BN273" s="320">
        <f t="shared" si="135"/>
        <v>0.59299999999999997</v>
      </c>
      <c r="BO273" s="320">
        <f t="shared" si="136"/>
        <v>0.82</v>
      </c>
      <c r="BP273" s="320">
        <f t="shared" si="137"/>
        <v>0.73899999999999999</v>
      </c>
      <c r="BQ273" s="320">
        <f t="shared" si="138"/>
        <v>0.47099999999999997</v>
      </c>
      <c r="BR273" s="321">
        <f t="shared" si="139"/>
        <v>0.42699999999999999</v>
      </c>
      <c r="BS273" s="290"/>
    </row>
    <row r="274" spans="1:71" x14ac:dyDescent="0.25">
      <c r="A274" s="290"/>
      <c r="B274" s="686"/>
      <c r="C274" s="425">
        <v>1.1499999999999999</v>
      </c>
      <c r="D274" s="320">
        <v>0.53200000000000003</v>
      </c>
      <c r="E274" s="320">
        <v>0.42399999999999999</v>
      </c>
      <c r="F274" s="320">
        <v>0.46800000000000003</v>
      </c>
      <c r="G274" s="320">
        <v>0.78700000000000003</v>
      </c>
      <c r="H274" s="320">
        <v>0.84099999999999997</v>
      </c>
      <c r="I274" s="320">
        <v>0.54</v>
      </c>
      <c r="J274" s="320">
        <v>0.40699999999999997</v>
      </c>
      <c r="K274" s="320">
        <v>0.56799999999999995</v>
      </c>
      <c r="L274" s="320">
        <v>0.84099999999999997</v>
      </c>
      <c r="M274" s="320">
        <f t="shared" ref="M274:M311" si="140">K274</f>
        <v>0.56799999999999995</v>
      </c>
      <c r="N274" s="320">
        <f t="shared" ref="N274:N311" si="141">J274</f>
        <v>0.40699999999999997</v>
      </c>
      <c r="O274" s="320">
        <f t="shared" ref="O274:O311" si="142">I274</f>
        <v>0.54</v>
      </c>
      <c r="P274" s="320">
        <f t="shared" ref="P274:P311" si="143">H274</f>
        <v>0.84099999999999997</v>
      </c>
      <c r="Q274" s="320">
        <f t="shared" ref="Q274:Q311" si="144">G274</f>
        <v>0.78700000000000003</v>
      </c>
      <c r="R274" s="320">
        <f t="shared" ref="R274:R311" si="145">F274</f>
        <v>0.46800000000000003</v>
      </c>
      <c r="S274" s="321">
        <f t="shared" ref="S274:S311" si="146">E274</f>
        <v>0.42399999999999999</v>
      </c>
      <c r="T274" s="290"/>
      <c r="U274" s="322">
        <v>0.46800000000000003</v>
      </c>
      <c r="V274" s="320">
        <v>0.40300000000000002</v>
      </c>
      <c r="W274" s="320">
        <v>0.52</v>
      </c>
      <c r="X274" s="320">
        <v>0.84499999999999997</v>
      </c>
      <c r="Y274" s="320">
        <v>0.80300000000000005</v>
      </c>
      <c r="Z274" s="320">
        <v>0.46800000000000003</v>
      </c>
      <c r="AA274" s="320">
        <v>0.40899999999999997</v>
      </c>
      <c r="AB274" s="320">
        <v>0.65300000000000002</v>
      </c>
      <c r="AC274" s="320">
        <v>0.94299999999999995</v>
      </c>
      <c r="AD274" s="320">
        <f t="shared" si="119"/>
        <v>0.65300000000000002</v>
      </c>
      <c r="AE274" s="320">
        <f t="shared" si="120"/>
        <v>0.40899999999999997</v>
      </c>
      <c r="AF274" s="320">
        <f t="shared" si="121"/>
        <v>0.46800000000000003</v>
      </c>
      <c r="AG274" s="320">
        <f t="shared" si="122"/>
        <v>0.80300000000000005</v>
      </c>
      <c r="AH274" s="320">
        <f t="shared" si="123"/>
        <v>0.84499999999999997</v>
      </c>
      <c r="AI274" s="320">
        <f t="shared" si="124"/>
        <v>0.52</v>
      </c>
      <c r="AJ274" s="321">
        <f t="shared" si="125"/>
        <v>0.40300000000000002</v>
      </c>
      <c r="AK274" s="290"/>
      <c r="AL274" s="322">
        <v>0.432</v>
      </c>
      <c r="AM274" s="320">
        <v>0.38800000000000001</v>
      </c>
      <c r="AN274" s="320">
        <v>0.54</v>
      </c>
      <c r="AO274" s="320">
        <v>0.85899999999999999</v>
      </c>
      <c r="AP274" s="320">
        <v>0.77500000000000002</v>
      </c>
      <c r="AQ274" s="320">
        <v>0.437</v>
      </c>
      <c r="AR274" s="320">
        <v>0.40600000000000003</v>
      </c>
      <c r="AS274" s="320">
        <v>0.68600000000000005</v>
      </c>
      <c r="AT274" s="320">
        <v>0.99099999999999999</v>
      </c>
      <c r="AU274" s="320">
        <f t="shared" si="126"/>
        <v>0.68600000000000005</v>
      </c>
      <c r="AV274" s="320">
        <f t="shared" si="127"/>
        <v>0.40600000000000003</v>
      </c>
      <c r="AW274" s="320">
        <f t="shared" si="128"/>
        <v>0.437</v>
      </c>
      <c r="AX274" s="320">
        <f t="shared" si="129"/>
        <v>0.77500000000000002</v>
      </c>
      <c r="AY274" s="320">
        <f t="shared" si="130"/>
        <v>0.85899999999999999</v>
      </c>
      <c r="AZ274" s="320">
        <f t="shared" si="131"/>
        <v>0.54</v>
      </c>
      <c r="BA274" s="321">
        <f t="shared" si="132"/>
        <v>0.38800000000000001</v>
      </c>
      <c r="BB274" s="290"/>
      <c r="BC274" s="322">
        <v>0.53300000000000003</v>
      </c>
      <c r="BD274" s="320">
        <v>0.42499999999999999</v>
      </c>
      <c r="BE274" s="320">
        <v>0.45600000000000002</v>
      </c>
      <c r="BF274" s="320">
        <v>0.72799999999999998</v>
      </c>
      <c r="BG274" s="320">
        <v>0.81200000000000006</v>
      </c>
      <c r="BH274" s="320">
        <v>0.57699999999999996</v>
      </c>
      <c r="BI274" s="320">
        <v>0.41199999999999998</v>
      </c>
      <c r="BJ274" s="320">
        <v>0.50800000000000001</v>
      </c>
      <c r="BK274" s="320">
        <v>0.69399999999999995</v>
      </c>
      <c r="BL274" s="320">
        <f t="shared" si="133"/>
        <v>0.50800000000000001</v>
      </c>
      <c r="BM274" s="320">
        <f t="shared" si="134"/>
        <v>0.41199999999999998</v>
      </c>
      <c r="BN274" s="320">
        <f t="shared" si="135"/>
        <v>0.57699999999999996</v>
      </c>
      <c r="BO274" s="320">
        <f t="shared" si="136"/>
        <v>0.81200000000000006</v>
      </c>
      <c r="BP274" s="320">
        <f t="shared" si="137"/>
        <v>0.72799999999999998</v>
      </c>
      <c r="BQ274" s="320">
        <f t="shared" si="138"/>
        <v>0.45600000000000002</v>
      </c>
      <c r="BR274" s="321">
        <f t="shared" si="139"/>
        <v>0.42499999999999999</v>
      </c>
      <c r="BS274" s="290"/>
    </row>
    <row r="275" spans="1:71" x14ac:dyDescent="0.25">
      <c r="A275" s="290"/>
      <c r="B275" s="686"/>
      <c r="C275" s="425">
        <v>1.2</v>
      </c>
      <c r="D275" s="320">
        <v>0.53200000000000003</v>
      </c>
      <c r="E275" s="320">
        <v>0.42399999999999999</v>
      </c>
      <c r="F275" s="320">
        <v>0.45200000000000001</v>
      </c>
      <c r="G275" s="320">
        <v>0.77900000000000003</v>
      </c>
      <c r="H275" s="320">
        <v>0.83399999999999996</v>
      </c>
      <c r="I275" s="320">
        <v>0.52300000000000002</v>
      </c>
      <c r="J275" s="320">
        <v>0.40500000000000003</v>
      </c>
      <c r="K275" s="320">
        <v>0.56599999999999995</v>
      </c>
      <c r="L275" s="320">
        <v>0.84099999999999997</v>
      </c>
      <c r="M275" s="320">
        <f t="shared" si="140"/>
        <v>0.56599999999999995</v>
      </c>
      <c r="N275" s="320">
        <f t="shared" si="141"/>
        <v>0.40500000000000003</v>
      </c>
      <c r="O275" s="320">
        <f t="shared" si="142"/>
        <v>0.52300000000000002</v>
      </c>
      <c r="P275" s="320">
        <f t="shared" si="143"/>
        <v>0.83399999999999996</v>
      </c>
      <c r="Q275" s="320">
        <f t="shared" si="144"/>
        <v>0.77900000000000003</v>
      </c>
      <c r="R275" s="320">
        <f t="shared" si="145"/>
        <v>0.45200000000000001</v>
      </c>
      <c r="S275" s="321">
        <f t="shared" si="146"/>
        <v>0.42399999999999999</v>
      </c>
      <c r="T275" s="290"/>
      <c r="U275" s="322">
        <v>0.46800000000000003</v>
      </c>
      <c r="V275" s="320">
        <v>0.40100000000000002</v>
      </c>
      <c r="W275" s="320">
        <v>0.504</v>
      </c>
      <c r="X275" s="320">
        <v>0.83899999999999997</v>
      </c>
      <c r="Y275" s="320">
        <v>0.79500000000000004</v>
      </c>
      <c r="Z275" s="320">
        <v>0.45200000000000001</v>
      </c>
      <c r="AA275" s="320">
        <v>0.40799999999999997</v>
      </c>
      <c r="AB275" s="320">
        <v>0.65300000000000002</v>
      </c>
      <c r="AC275" s="320">
        <v>0.94299999999999995</v>
      </c>
      <c r="AD275" s="320">
        <f t="shared" si="119"/>
        <v>0.65300000000000002</v>
      </c>
      <c r="AE275" s="320">
        <f t="shared" si="120"/>
        <v>0.40799999999999997</v>
      </c>
      <c r="AF275" s="320">
        <f t="shared" si="121"/>
        <v>0.45200000000000001</v>
      </c>
      <c r="AG275" s="320">
        <f t="shared" si="122"/>
        <v>0.79500000000000004</v>
      </c>
      <c r="AH275" s="320">
        <f t="shared" si="123"/>
        <v>0.83899999999999997</v>
      </c>
      <c r="AI275" s="320">
        <f t="shared" si="124"/>
        <v>0.504</v>
      </c>
      <c r="AJ275" s="321">
        <f t="shared" si="125"/>
        <v>0.40100000000000002</v>
      </c>
      <c r="AK275" s="290"/>
      <c r="AL275" s="322">
        <v>0.432</v>
      </c>
      <c r="AM275" s="320">
        <v>0.38600000000000001</v>
      </c>
      <c r="AN275" s="320">
        <v>0.52500000000000002</v>
      </c>
      <c r="AO275" s="320">
        <v>0.85299999999999998</v>
      </c>
      <c r="AP275" s="320">
        <v>0.76500000000000001</v>
      </c>
      <c r="AQ275" s="320">
        <v>0.42399999999999999</v>
      </c>
      <c r="AR275" s="320">
        <v>0.40600000000000003</v>
      </c>
      <c r="AS275" s="320">
        <v>0.68600000000000005</v>
      </c>
      <c r="AT275" s="320">
        <v>0.99099999999999999</v>
      </c>
      <c r="AU275" s="320">
        <f t="shared" si="126"/>
        <v>0.68600000000000005</v>
      </c>
      <c r="AV275" s="320">
        <f t="shared" si="127"/>
        <v>0.40600000000000003</v>
      </c>
      <c r="AW275" s="320">
        <f t="shared" si="128"/>
        <v>0.42399999999999999</v>
      </c>
      <c r="AX275" s="320">
        <f t="shared" si="129"/>
        <v>0.76500000000000001</v>
      </c>
      <c r="AY275" s="320">
        <f t="shared" si="130"/>
        <v>0.85299999999999998</v>
      </c>
      <c r="AZ275" s="320">
        <f t="shared" si="131"/>
        <v>0.52500000000000002</v>
      </c>
      <c r="BA275" s="321">
        <f t="shared" si="132"/>
        <v>0.38600000000000001</v>
      </c>
      <c r="BB275" s="290"/>
      <c r="BC275" s="322">
        <v>0.53300000000000003</v>
      </c>
      <c r="BD275" s="320">
        <v>0.42399999999999999</v>
      </c>
      <c r="BE275" s="320">
        <v>0.442</v>
      </c>
      <c r="BF275" s="320">
        <v>0.71799999999999997</v>
      </c>
      <c r="BG275" s="320">
        <v>0.80400000000000005</v>
      </c>
      <c r="BH275" s="320">
        <v>0.56299999999999994</v>
      </c>
      <c r="BI275" s="320">
        <v>0.40500000000000003</v>
      </c>
      <c r="BJ275" s="320">
        <v>0.50600000000000001</v>
      </c>
      <c r="BK275" s="320">
        <v>0.69399999999999995</v>
      </c>
      <c r="BL275" s="320">
        <f t="shared" si="133"/>
        <v>0.50600000000000001</v>
      </c>
      <c r="BM275" s="320">
        <f t="shared" si="134"/>
        <v>0.40500000000000003</v>
      </c>
      <c r="BN275" s="320">
        <f t="shared" si="135"/>
        <v>0.56299999999999994</v>
      </c>
      <c r="BO275" s="320">
        <f t="shared" si="136"/>
        <v>0.80400000000000005</v>
      </c>
      <c r="BP275" s="320">
        <f t="shared" si="137"/>
        <v>0.71799999999999997</v>
      </c>
      <c r="BQ275" s="320">
        <f t="shared" si="138"/>
        <v>0.442</v>
      </c>
      <c r="BR275" s="321">
        <f t="shared" si="139"/>
        <v>0.42399999999999999</v>
      </c>
      <c r="BS275" s="290"/>
    </row>
    <row r="276" spans="1:71" x14ac:dyDescent="0.25">
      <c r="A276" s="290"/>
      <c r="B276" s="686"/>
      <c r="C276" s="425">
        <v>1.25</v>
      </c>
      <c r="D276" s="320">
        <v>0.53200000000000003</v>
      </c>
      <c r="E276" s="320">
        <v>0.42399999999999999</v>
      </c>
      <c r="F276" s="320">
        <v>0.437</v>
      </c>
      <c r="G276" s="320">
        <v>0.77</v>
      </c>
      <c r="H276" s="320">
        <v>0.82699999999999996</v>
      </c>
      <c r="I276" s="320">
        <v>0.50700000000000001</v>
      </c>
      <c r="J276" s="320">
        <v>0.40300000000000002</v>
      </c>
      <c r="K276" s="320">
        <v>0.56399999999999995</v>
      </c>
      <c r="L276" s="320">
        <v>0.84099999999999997</v>
      </c>
      <c r="M276" s="320">
        <f t="shared" si="140"/>
        <v>0.56399999999999995</v>
      </c>
      <c r="N276" s="320">
        <f t="shared" si="141"/>
        <v>0.40300000000000002</v>
      </c>
      <c r="O276" s="320">
        <f t="shared" si="142"/>
        <v>0.50700000000000001</v>
      </c>
      <c r="P276" s="320">
        <f t="shared" si="143"/>
        <v>0.82699999999999996</v>
      </c>
      <c r="Q276" s="320">
        <f t="shared" si="144"/>
        <v>0.77</v>
      </c>
      <c r="R276" s="320">
        <f t="shared" si="145"/>
        <v>0.437</v>
      </c>
      <c r="S276" s="321">
        <f t="shared" si="146"/>
        <v>0.42399999999999999</v>
      </c>
      <c r="T276" s="290"/>
      <c r="U276" s="322">
        <v>0.46800000000000003</v>
      </c>
      <c r="V276" s="320">
        <v>0.4</v>
      </c>
      <c r="W276" s="320">
        <v>0.49</v>
      </c>
      <c r="X276" s="320">
        <v>0.83199999999999996</v>
      </c>
      <c r="Y276" s="320">
        <v>0.78600000000000003</v>
      </c>
      <c r="Z276" s="320">
        <v>0.441</v>
      </c>
      <c r="AA276" s="320">
        <v>0.40699999999999997</v>
      </c>
      <c r="AB276" s="320">
        <v>0.65200000000000002</v>
      </c>
      <c r="AC276" s="320">
        <v>0.94299999999999995</v>
      </c>
      <c r="AD276" s="320">
        <f t="shared" si="119"/>
        <v>0.65200000000000002</v>
      </c>
      <c r="AE276" s="320">
        <f t="shared" si="120"/>
        <v>0.40699999999999997</v>
      </c>
      <c r="AF276" s="320">
        <f t="shared" si="121"/>
        <v>0.441</v>
      </c>
      <c r="AG276" s="320">
        <f t="shared" si="122"/>
        <v>0.78600000000000003</v>
      </c>
      <c r="AH276" s="320">
        <f t="shared" si="123"/>
        <v>0.83199999999999996</v>
      </c>
      <c r="AI276" s="320">
        <f t="shared" si="124"/>
        <v>0.49</v>
      </c>
      <c r="AJ276" s="321">
        <f t="shared" si="125"/>
        <v>0.4</v>
      </c>
      <c r="AK276" s="290"/>
      <c r="AL276" s="322">
        <v>0.432</v>
      </c>
      <c r="AM276" s="320">
        <v>0.38400000000000001</v>
      </c>
      <c r="AN276" s="320">
        <v>0.51100000000000001</v>
      </c>
      <c r="AO276" s="320">
        <v>0.84799999999999998</v>
      </c>
      <c r="AP276" s="320">
        <v>0.755</v>
      </c>
      <c r="AQ276" s="320">
        <v>0.41299999999999998</v>
      </c>
      <c r="AR276" s="320">
        <v>0.40600000000000003</v>
      </c>
      <c r="AS276" s="320">
        <v>0.68600000000000005</v>
      </c>
      <c r="AT276" s="320">
        <v>0.99099999999999999</v>
      </c>
      <c r="AU276" s="320">
        <f t="shared" si="126"/>
        <v>0.68600000000000005</v>
      </c>
      <c r="AV276" s="320">
        <f t="shared" si="127"/>
        <v>0.40600000000000003</v>
      </c>
      <c r="AW276" s="320">
        <f t="shared" si="128"/>
        <v>0.41299999999999998</v>
      </c>
      <c r="AX276" s="320">
        <f t="shared" si="129"/>
        <v>0.755</v>
      </c>
      <c r="AY276" s="320">
        <f t="shared" si="130"/>
        <v>0.84799999999999998</v>
      </c>
      <c r="AZ276" s="320">
        <f t="shared" si="131"/>
        <v>0.51100000000000001</v>
      </c>
      <c r="BA276" s="321">
        <f t="shared" si="132"/>
        <v>0.38400000000000001</v>
      </c>
      <c r="BB276" s="290"/>
      <c r="BC276" s="322">
        <v>0.53300000000000003</v>
      </c>
      <c r="BD276" s="320">
        <v>0.42199999999999999</v>
      </c>
      <c r="BE276" s="320">
        <v>0.43</v>
      </c>
      <c r="BF276" s="320">
        <v>0.70799999999999996</v>
      </c>
      <c r="BG276" s="320">
        <v>0.79500000000000004</v>
      </c>
      <c r="BH276" s="320">
        <v>0.55200000000000005</v>
      </c>
      <c r="BI276" s="320">
        <v>0.39900000000000002</v>
      </c>
      <c r="BJ276" s="320">
        <v>0.504</v>
      </c>
      <c r="BK276" s="320">
        <v>0.69399999999999995</v>
      </c>
      <c r="BL276" s="320">
        <f t="shared" si="133"/>
        <v>0.504</v>
      </c>
      <c r="BM276" s="320">
        <f t="shared" si="134"/>
        <v>0.39900000000000002</v>
      </c>
      <c r="BN276" s="320">
        <f t="shared" si="135"/>
        <v>0.55200000000000005</v>
      </c>
      <c r="BO276" s="320">
        <f t="shared" si="136"/>
        <v>0.79500000000000004</v>
      </c>
      <c r="BP276" s="320">
        <f t="shared" si="137"/>
        <v>0.70799999999999996</v>
      </c>
      <c r="BQ276" s="320">
        <f t="shared" si="138"/>
        <v>0.43</v>
      </c>
      <c r="BR276" s="321">
        <f t="shared" si="139"/>
        <v>0.42199999999999999</v>
      </c>
      <c r="BS276" s="290"/>
    </row>
    <row r="277" spans="1:71" x14ac:dyDescent="0.25">
      <c r="A277" s="290"/>
      <c r="B277" s="686"/>
      <c r="C277" s="425">
        <v>1.3</v>
      </c>
      <c r="D277" s="320">
        <v>0.53200000000000003</v>
      </c>
      <c r="E277" s="320">
        <v>0.42399999999999999</v>
      </c>
      <c r="F277" s="320">
        <v>0.42299999999999999</v>
      </c>
      <c r="G277" s="320">
        <v>0.76200000000000001</v>
      </c>
      <c r="H277" s="320">
        <v>0.82</v>
      </c>
      <c r="I277" s="320">
        <v>0.49099999999999999</v>
      </c>
      <c r="J277" s="320">
        <v>0.40100000000000002</v>
      </c>
      <c r="K277" s="320">
        <v>0.56299999999999994</v>
      </c>
      <c r="L277" s="320">
        <v>0.84099999999999997</v>
      </c>
      <c r="M277" s="320">
        <f t="shared" si="140"/>
        <v>0.56299999999999994</v>
      </c>
      <c r="N277" s="320">
        <f t="shared" si="141"/>
        <v>0.40100000000000002</v>
      </c>
      <c r="O277" s="320">
        <f t="shared" si="142"/>
        <v>0.49099999999999999</v>
      </c>
      <c r="P277" s="320">
        <f t="shared" si="143"/>
        <v>0.82</v>
      </c>
      <c r="Q277" s="320">
        <f t="shared" si="144"/>
        <v>0.76200000000000001</v>
      </c>
      <c r="R277" s="320">
        <f t="shared" si="145"/>
        <v>0.42299999999999999</v>
      </c>
      <c r="S277" s="321">
        <f t="shared" si="146"/>
        <v>0.42399999999999999</v>
      </c>
      <c r="T277" s="290"/>
      <c r="U277" s="322">
        <v>0.46800000000000003</v>
      </c>
      <c r="V277" s="320">
        <v>0.39900000000000002</v>
      </c>
      <c r="W277" s="320">
        <v>0.47599999999999998</v>
      </c>
      <c r="X277" s="320">
        <v>0.82599999999999996</v>
      </c>
      <c r="Y277" s="320">
        <v>0.77800000000000002</v>
      </c>
      <c r="Z277" s="320">
        <v>0.43</v>
      </c>
      <c r="AA277" s="320">
        <v>0.40600000000000003</v>
      </c>
      <c r="AB277" s="320">
        <v>0.65200000000000002</v>
      </c>
      <c r="AC277" s="320">
        <v>0.94299999999999995</v>
      </c>
      <c r="AD277" s="320">
        <f t="shared" si="119"/>
        <v>0.65200000000000002</v>
      </c>
      <c r="AE277" s="320">
        <f t="shared" si="120"/>
        <v>0.40600000000000003</v>
      </c>
      <c r="AF277" s="320">
        <f t="shared" si="121"/>
        <v>0.43</v>
      </c>
      <c r="AG277" s="320">
        <f t="shared" si="122"/>
        <v>0.77800000000000002</v>
      </c>
      <c r="AH277" s="320">
        <f t="shared" si="123"/>
        <v>0.82599999999999996</v>
      </c>
      <c r="AI277" s="320">
        <f t="shared" si="124"/>
        <v>0.47599999999999998</v>
      </c>
      <c r="AJ277" s="321">
        <f t="shared" si="125"/>
        <v>0.39900000000000002</v>
      </c>
      <c r="AK277" s="290"/>
      <c r="AL277" s="322">
        <v>0.432</v>
      </c>
      <c r="AM277" s="320">
        <v>0.38200000000000001</v>
      </c>
      <c r="AN277" s="320">
        <v>0.498</v>
      </c>
      <c r="AO277" s="320">
        <v>0.84199999999999997</v>
      </c>
      <c r="AP277" s="320">
        <v>0.746</v>
      </c>
      <c r="AQ277" s="320">
        <v>0.40500000000000003</v>
      </c>
      <c r="AR277" s="320">
        <v>0.40600000000000003</v>
      </c>
      <c r="AS277" s="320">
        <v>0.68600000000000005</v>
      </c>
      <c r="AT277" s="320">
        <v>0.99099999999999999</v>
      </c>
      <c r="AU277" s="320">
        <f t="shared" si="126"/>
        <v>0.68600000000000005</v>
      </c>
      <c r="AV277" s="320">
        <f t="shared" si="127"/>
        <v>0.40600000000000003</v>
      </c>
      <c r="AW277" s="320">
        <f t="shared" si="128"/>
        <v>0.40500000000000003</v>
      </c>
      <c r="AX277" s="320">
        <f t="shared" si="129"/>
        <v>0.746</v>
      </c>
      <c r="AY277" s="320">
        <f t="shared" si="130"/>
        <v>0.84199999999999997</v>
      </c>
      <c r="AZ277" s="320">
        <f t="shared" si="131"/>
        <v>0.498</v>
      </c>
      <c r="BA277" s="321">
        <f t="shared" si="132"/>
        <v>0.38200000000000001</v>
      </c>
      <c r="BB277" s="290"/>
      <c r="BC277" s="322">
        <v>0.53300000000000003</v>
      </c>
      <c r="BD277" s="320">
        <v>0.42099999999999999</v>
      </c>
      <c r="BE277" s="320">
        <v>0.42</v>
      </c>
      <c r="BF277" s="320">
        <v>0.69899999999999995</v>
      </c>
      <c r="BG277" s="320">
        <v>0.78700000000000003</v>
      </c>
      <c r="BH277" s="320">
        <v>0.54300000000000004</v>
      </c>
      <c r="BI277" s="320">
        <v>0.39400000000000002</v>
      </c>
      <c r="BJ277" s="320">
        <v>0.501</v>
      </c>
      <c r="BK277" s="320">
        <v>0.69399999999999995</v>
      </c>
      <c r="BL277" s="320">
        <f t="shared" si="133"/>
        <v>0.501</v>
      </c>
      <c r="BM277" s="320">
        <f t="shared" si="134"/>
        <v>0.39400000000000002</v>
      </c>
      <c r="BN277" s="320">
        <f t="shared" si="135"/>
        <v>0.54300000000000004</v>
      </c>
      <c r="BO277" s="320">
        <f t="shared" si="136"/>
        <v>0.78700000000000003</v>
      </c>
      <c r="BP277" s="320">
        <f t="shared" si="137"/>
        <v>0.69899999999999995</v>
      </c>
      <c r="BQ277" s="320">
        <f t="shared" si="138"/>
        <v>0.42</v>
      </c>
      <c r="BR277" s="321">
        <f t="shared" si="139"/>
        <v>0.42099999999999999</v>
      </c>
      <c r="BS277" s="290"/>
    </row>
    <row r="278" spans="1:71" x14ac:dyDescent="0.25">
      <c r="A278" s="290"/>
      <c r="B278" s="686"/>
      <c r="C278" s="425">
        <v>1.35</v>
      </c>
      <c r="D278" s="320">
        <v>0.53200000000000003</v>
      </c>
      <c r="E278" s="320">
        <v>0.42399999999999999</v>
      </c>
      <c r="F278" s="320">
        <v>0.41099999999999998</v>
      </c>
      <c r="G278" s="320">
        <v>0.753</v>
      </c>
      <c r="H278" s="320">
        <v>0.81299999999999994</v>
      </c>
      <c r="I278" s="320">
        <v>0.47799999999999998</v>
      </c>
      <c r="J278" s="320">
        <v>0.39900000000000002</v>
      </c>
      <c r="K278" s="320">
        <v>0.56299999999999994</v>
      </c>
      <c r="L278" s="320">
        <v>0.84099999999999997</v>
      </c>
      <c r="M278" s="320">
        <f t="shared" si="140"/>
        <v>0.56299999999999994</v>
      </c>
      <c r="N278" s="320">
        <f t="shared" si="141"/>
        <v>0.39900000000000002</v>
      </c>
      <c r="O278" s="320">
        <f t="shared" si="142"/>
        <v>0.47799999999999998</v>
      </c>
      <c r="P278" s="320">
        <f t="shared" si="143"/>
        <v>0.81299999999999994</v>
      </c>
      <c r="Q278" s="320">
        <f t="shared" si="144"/>
        <v>0.753</v>
      </c>
      <c r="R278" s="320">
        <f t="shared" si="145"/>
        <v>0.41099999999999998</v>
      </c>
      <c r="S278" s="321">
        <f t="shared" si="146"/>
        <v>0.42399999999999999</v>
      </c>
      <c r="T278" s="290"/>
      <c r="U278" s="322">
        <v>0.46800000000000003</v>
      </c>
      <c r="V278" s="320">
        <v>0.39800000000000002</v>
      </c>
      <c r="W278" s="320">
        <v>0.46200000000000002</v>
      </c>
      <c r="X278" s="320">
        <v>0.82</v>
      </c>
      <c r="Y278" s="320">
        <v>0.76900000000000002</v>
      </c>
      <c r="Z278" s="320">
        <v>0.42</v>
      </c>
      <c r="AA278" s="320">
        <v>0.40500000000000003</v>
      </c>
      <c r="AB278" s="320">
        <v>0.65200000000000002</v>
      </c>
      <c r="AC278" s="320">
        <v>0.94299999999999995</v>
      </c>
      <c r="AD278" s="320">
        <f t="shared" si="119"/>
        <v>0.65200000000000002</v>
      </c>
      <c r="AE278" s="320">
        <f t="shared" si="120"/>
        <v>0.40500000000000003</v>
      </c>
      <c r="AF278" s="320">
        <f t="shared" si="121"/>
        <v>0.42</v>
      </c>
      <c r="AG278" s="320">
        <f t="shared" si="122"/>
        <v>0.76900000000000002</v>
      </c>
      <c r="AH278" s="320">
        <f t="shared" si="123"/>
        <v>0.82</v>
      </c>
      <c r="AI278" s="320">
        <f t="shared" si="124"/>
        <v>0.46200000000000002</v>
      </c>
      <c r="AJ278" s="321">
        <f t="shared" si="125"/>
        <v>0.39800000000000002</v>
      </c>
      <c r="AK278" s="290"/>
      <c r="AL278" s="322">
        <v>0.432</v>
      </c>
      <c r="AM278" s="320">
        <v>0.38</v>
      </c>
      <c r="AN278" s="320">
        <v>0.48599999999999999</v>
      </c>
      <c r="AO278" s="320">
        <v>0.83599999999999997</v>
      </c>
      <c r="AP278" s="320">
        <v>0.73699999999999999</v>
      </c>
      <c r="AQ278" s="320">
        <v>0.39900000000000002</v>
      </c>
      <c r="AR278" s="320">
        <v>0.40600000000000003</v>
      </c>
      <c r="AS278" s="320">
        <v>0.68600000000000005</v>
      </c>
      <c r="AT278" s="320">
        <v>0.99099999999999999</v>
      </c>
      <c r="AU278" s="320">
        <f t="shared" si="126"/>
        <v>0.68600000000000005</v>
      </c>
      <c r="AV278" s="320">
        <f t="shared" si="127"/>
        <v>0.40600000000000003</v>
      </c>
      <c r="AW278" s="320">
        <f t="shared" si="128"/>
        <v>0.39900000000000002</v>
      </c>
      <c r="AX278" s="320">
        <f t="shared" si="129"/>
        <v>0.73699999999999999</v>
      </c>
      <c r="AY278" s="320">
        <f t="shared" si="130"/>
        <v>0.83599999999999997</v>
      </c>
      <c r="AZ278" s="320">
        <f t="shared" si="131"/>
        <v>0.48599999999999999</v>
      </c>
      <c r="BA278" s="321">
        <f t="shared" si="132"/>
        <v>0.38</v>
      </c>
      <c r="BB278" s="290"/>
      <c r="BC278" s="322">
        <v>0.53300000000000003</v>
      </c>
      <c r="BD278" s="320">
        <v>0.41899999999999998</v>
      </c>
      <c r="BE278" s="320">
        <v>0.41199999999999998</v>
      </c>
      <c r="BF278" s="320">
        <v>0.69</v>
      </c>
      <c r="BG278" s="320">
        <v>0.77900000000000003</v>
      </c>
      <c r="BH278" s="320">
        <v>0.53300000000000003</v>
      </c>
      <c r="BI278" s="320">
        <v>0.39</v>
      </c>
      <c r="BJ278" s="320">
        <v>0.499</v>
      </c>
      <c r="BK278" s="320">
        <v>0.69399999999999995</v>
      </c>
      <c r="BL278" s="320">
        <f t="shared" si="133"/>
        <v>0.499</v>
      </c>
      <c r="BM278" s="320">
        <f t="shared" si="134"/>
        <v>0.39</v>
      </c>
      <c r="BN278" s="320">
        <f t="shared" si="135"/>
        <v>0.53300000000000003</v>
      </c>
      <c r="BO278" s="320">
        <f t="shared" si="136"/>
        <v>0.77900000000000003</v>
      </c>
      <c r="BP278" s="320">
        <f t="shared" si="137"/>
        <v>0.69</v>
      </c>
      <c r="BQ278" s="320">
        <f t="shared" si="138"/>
        <v>0.41199999999999998</v>
      </c>
      <c r="BR278" s="321">
        <f t="shared" si="139"/>
        <v>0.41899999999999998</v>
      </c>
      <c r="BS278" s="290"/>
    </row>
    <row r="279" spans="1:71" x14ac:dyDescent="0.25">
      <c r="A279" s="290"/>
      <c r="B279" s="686"/>
      <c r="C279" s="425">
        <v>1.4</v>
      </c>
      <c r="D279" s="320">
        <v>0.53200000000000003</v>
      </c>
      <c r="E279" s="320">
        <v>0.42399999999999999</v>
      </c>
      <c r="F279" s="320">
        <v>0.39900000000000002</v>
      </c>
      <c r="G279" s="320">
        <v>0.745</v>
      </c>
      <c r="H279" s="320">
        <v>0.80600000000000005</v>
      </c>
      <c r="I279" s="320">
        <v>0.46500000000000002</v>
      </c>
      <c r="J279" s="320">
        <v>0.39700000000000002</v>
      </c>
      <c r="K279" s="320">
        <v>0.56200000000000006</v>
      </c>
      <c r="L279" s="320">
        <v>0.84099999999999997</v>
      </c>
      <c r="M279" s="320">
        <f t="shared" si="140"/>
        <v>0.56200000000000006</v>
      </c>
      <c r="N279" s="320">
        <f t="shared" si="141"/>
        <v>0.39700000000000002</v>
      </c>
      <c r="O279" s="320">
        <f t="shared" si="142"/>
        <v>0.46500000000000002</v>
      </c>
      <c r="P279" s="320">
        <f t="shared" si="143"/>
        <v>0.80600000000000005</v>
      </c>
      <c r="Q279" s="320">
        <f t="shared" si="144"/>
        <v>0.745</v>
      </c>
      <c r="R279" s="320">
        <f t="shared" si="145"/>
        <v>0.39900000000000002</v>
      </c>
      <c r="S279" s="321">
        <f t="shared" si="146"/>
        <v>0.42399999999999999</v>
      </c>
      <c r="T279" s="290"/>
      <c r="U279" s="322">
        <v>0.46800000000000003</v>
      </c>
      <c r="V279" s="320">
        <v>0.39700000000000002</v>
      </c>
      <c r="W279" s="320">
        <v>0.44900000000000001</v>
      </c>
      <c r="X279" s="320">
        <v>0.81299999999999994</v>
      </c>
      <c r="Y279" s="320">
        <v>0.76</v>
      </c>
      <c r="Z279" s="320">
        <v>0.41299999999999998</v>
      </c>
      <c r="AA279" s="320">
        <v>0.40400000000000003</v>
      </c>
      <c r="AB279" s="320">
        <v>0.65100000000000002</v>
      </c>
      <c r="AC279" s="320">
        <v>0.94299999999999995</v>
      </c>
      <c r="AD279" s="320">
        <f t="shared" si="119"/>
        <v>0.65100000000000002</v>
      </c>
      <c r="AE279" s="320">
        <f t="shared" si="120"/>
        <v>0.40400000000000003</v>
      </c>
      <c r="AF279" s="320">
        <f t="shared" si="121"/>
        <v>0.41299999999999998</v>
      </c>
      <c r="AG279" s="320">
        <f t="shared" si="122"/>
        <v>0.76</v>
      </c>
      <c r="AH279" s="320">
        <f t="shared" si="123"/>
        <v>0.81299999999999994</v>
      </c>
      <c r="AI279" s="320">
        <f t="shared" si="124"/>
        <v>0.44900000000000001</v>
      </c>
      <c r="AJ279" s="321">
        <f t="shared" si="125"/>
        <v>0.39700000000000002</v>
      </c>
      <c r="AK279" s="290"/>
      <c r="AL279" s="322">
        <v>0.432</v>
      </c>
      <c r="AM279" s="320">
        <v>0.379</v>
      </c>
      <c r="AN279" s="320">
        <v>0.47499999999999998</v>
      </c>
      <c r="AO279" s="320">
        <v>0.83099999999999996</v>
      </c>
      <c r="AP279" s="320">
        <v>0.72799999999999998</v>
      </c>
      <c r="AQ279" s="320">
        <v>0.39200000000000002</v>
      </c>
      <c r="AR279" s="320">
        <v>0.40600000000000003</v>
      </c>
      <c r="AS279" s="320">
        <v>0.68600000000000005</v>
      </c>
      <c r="AT279" s="320">
        <v>0.99099999999999999</v>
      </c>
      <c r="AU279" s="320">
        <f t="shared" si="126"/>
        <v>0.68600000000000005</v>
      </c>
      <c r="AV279" s="320">
        <f t="shared" si="127"/>
        <v>0.40600000000000003</v>
      </c>
      <c r="AW279" s="320">
        <f t="shared" si="128"/>
        <v>0.39200000000000002</v>
      </c>
      <c r="AX279" s="320">
        <f t="shared" si="129"/>
        <v>0.72799999999999998</v>
      </c>
      <c r="AY279" s="320">
        <f t="shared" si="130"/>
        <v>0.83099999999999996</v>
      </c>
      <c r="AZ279" s="320">
        <f t="shared" si="131"/>
        <v>0.47499999999999998</v>
      </c>
      <c r="BA279" s="321">
        <f t="shared" si="132"/>
        <v>0.379</v>
      </c>
      <c r="BB279" s="290"/>
      <c r="BC279" s="322">
        <v>0.53300000000000003</v>
      </c>
      <c r="BD279" s="320">
        <v>0.41699999999999998</v>
      </c>
      <c r="BE279" s="320">
        <v>0.40400000000000003</v>
      </c>
      <c r="BF279" s="320">
        <v>0.68</v>
      </c>
      <c r="BG279" s="320">
        <v>0.77100000000000002</v>
      </c>
      <c r="BH279" s="320">
        <v>0.52300000000000002</v>
      </c>
      <c r="BI279" s="320">
        <v>0.38600000000000001</v>
      </c>
      <c r="BJ279" s="320">
        <v>0.497</v>
      </c>
      <c r="BK279" s="320">
        <v>0.69399999999999995</v>
      </c>
      <c r="BL279" s="320">
        <f t="shared" si="133"/>
        <v>0.497</v>
      </c>
      <c r="BM279" s="320">
        <f t="shared" si="134"/>
        <v>0.38600000000000001</v>
      </c>
      <c r="BN279" s="320">
        <f t="shared" si="135"/>
        <v>0.52300000000000002</v>
      </c>
      <c r="BO279" s="320">
        <f t="shared" si="136"/>
        <v>0.77100000000000002</v>
      </c>
      <c r="BP279" s="320">
        <f t="shared" si="137"/>
        <v>0.68</v>
      </c>
      <c r="BQ279" s="320">
        <f t="shared" si="138"/>
        <v>0.40400000000000003</v>
      </c>
      <c r="BR279" s="321">
        <f t="shared" si="139"/>
        <v>0.41699999999999998</v>
      </c>
      <c r="BS279" s="290"/>
    </row>
    <row r="280" spans="1:71" x14ac:dyDescent="0.25">
      <c r="A280" s="290"/>
      <c r="B280" s="686"/>
      <c r="C280" s="425">
        <v>1.45</v>
      </c>
      <c r="D280" s="320">
        <v>0.53200000000000003</v>
      </c>
      <c r="E280" s="320">
        <v>0.42399999999999999</v>
      </c>
      <c r="F280" s="320">
        <v>0.38700000000000001</v>
      </c>
      <c r="G280" s="320">
        <v>0.73599999999999999</v>
      </c>
      <c r="H280" s="320">
        <v>0.79900000000000004</v>
      </c>
      <c r="I280" s="320">
        <v>0.45300000000000001</v>
      </c>
      <c r="J280" s="320">
        <v>0.39500000000000002</v>
      </c>
      <c r="K280" s="320">
        <v>0.56200000000000006</v>
      </c>
      <c r="L280" s="320">
        <v>0.84099999999999997</v>
      </c>
      <c r="M280" s="320">
        <f t="shared" si="140"/>
        <v>0.56200000000000006</v>
      </c>
      <c r="N280" s="320">
        <f t="shared" si="141"/>
        <v>0.39500000000000002</v>
      </c>
      <c r="O280" s="320">
        <f t="shared" si="142"/>
        <v>0.45300000000000001</v>
      </c>
      <c r="P280" s="320">
        <f t="shared" si="143"/>
        <v>0.79900000000000004</v>
      </c>
      <c r="Q280" s="320">
        <f t="shared" si="144"/>
        <v>0.73599999999999999</v>
      </c>
      <c r="R280" s="320">
        <f t="shared" si="145"/>
        <v>0.38700000000000001</v>
      </c>
      <c r="S280" s="321">
        <f t="shared" si="146"/>
        <v>0.42399999999999999</v>
      </c>
      <c r="T280" s="290"/>
      <c r="U280" s="322">
        <v>0.46800000000000003</v>
      </c>
      <c r="V280" s="320">
        <v>0.39700000000000002</v>
      </c>
      <c r="W280" s="320">
        <v>0.437</v>
      </c>
      <c r="X280" s="320">
        <v>0.80700000000000005</v>
      </c>
      <c r="Y280" s="320">
        <v>0.752</v>
      </c>
      <c r="Z280" s="320">
        <v>0.40699999999999997</v>
      </c>
      <c r="AA280" s="320">
        <v>0.40300000000000002</v>
      </c>
      <c r="AB280" s="320">
        <v>0.65100000000000002</v>
      </c>
      <c r="AC280" s="320">
        <v>0.94299999999999995</v>
      </c>
      <c r="AD280" s="320">
        <f t="shared" si="119"/>
        <v>0.65100000000000002</v>
      </c>
      <c r="AE280" s="320">
        <f t="shared" si="120"/>
        <v>0.40300000000000002</v>
      </c>
      <c r="AF280" s="320">
        <f t="shared" si="121"/>
        <v>0.40699999999999997</v>
      </c>
      <c r="AG280" s="320">
        <f t="shared" si="122"/>
        <v>0.752</v>
      </c>
      <c r="AH280" s="320">
        <f t="shared" si="123"/>
        <v>0.80700000000000005</v>
      </c>
      <c r="AI280" s="320">
        <f t="shared" si="124"/>
        <v>0.437</v>
      </c>
      <c r="AJ280" s="321">
        <f t="shared" si="125"/>
        <v>0.39700000000000002</v>
      </c>
      <c r="AK280" s="290"/>
      <c r="AL280" s="322">
        <v>0.432</v>
      </c>
      <c r="AM280" s="320">
        <v>0.377</v>
      </c>
      <c r="AN280" s="320">
        <v>0.46400000000000002</v>
      </c>
      <c r="AO280" s="320">
        <v>0.82499999999999996</v>
      </c>
      <c r="AP280" s="320">
        <v>0.71899999999999997</v>
      </c>
      <c r="AQ280" s="320">
        <v>0.38500000000000001</v>
      </c>
      <c r="AR280" s="320">
        <v>0.40600000000000003</v>
      </c>
      <c r="AS280" s="320">
        <v>0.68600000000000005</v>
      </c>
      <c r="AT280" s="320">
        <v>0.99099999999999999</v>
      </c>
      <c r="AU280" s="320">
        <f t="shared" si="126"/>
        <v>0.68600000000000005</v>
      </c>
      <c r="AV280" s="320">
        <f t="shared" si="127"/>
        <v>0.40600000000000003</v>
      </c>
      <c r="AW280" s="320">
        <f t="shared" si="128"/>
        <v>0.38500000000000001</v>
      </c>
      <c r="AX280" s="320">
        <f t="shared" si="129"/>
        <v>0.71899999999999997</v>
      </c>
      <c r="AY280" s="320">
        <f t="shared" si="130"/>
        <v>0.82499999999999996</v>
      </c>
      <c r="AZ280" s="320">
        <f t="shared" si="131"/>
        <v>0.46400000000000002</v>
      </c>
      <c r="BA280" s="321">
        <f t="shared" si="132"/>
        <v>0.377</v>
      </c>
      <c r="BB280" s="290"/>
      <c r="BC280" s="322">
        <v>0.53300000000000003</v>
      </c>
      <c r="BD280" s="320">
        <v>0.41599999999999998</v>
      </c>
      <c r="BE280" s="320">
        <v>0.39800000000000002</v>
      </c>
      <c r="BF280" s="320">
        <v>0.67100000000000004</v>
      </c>
      <c r="BG280" s="320">
        <v>0.76300000000000001</v>
      </c>
      <c r="BH280" s="320">
        <v>0.51300000000000001</v>
      </c>
      <c r="BI280" s="320">
        <v>0.38200000000000001</v>
      </c>
      <c r="BJ280" s="320">
        <v>0.49399999999999999</v>
      </c>
      <c r="BK280" s="320">
        <v>0.69399999999999995</v>
      </c>
      <c r="BL280" s="320">
        <f t="shared" si="133"/>
        <v>0.49399999999999999</v>
      </c>
      <c r="BM280" s="320">
        <f t="shared" si="134"/>
        <v>0.38200000000000001</v>
      </c>
      <c r="BN280" s="320">
        <f t="shared" si="135"/>
        <v>0.51300000000000001</v>
      </c>
      <c r="BO280" s="320">
        <f t="shared" si="136"/>
        <v>0.76300000000000001</v>
      </c>
      <c r="BP280" s="320">
        <f t="shared" si="137"/>
        <v>0.67100000000000004</v>
      </c>
      <c r="BQ280" s="320">
        <f t="shared" si="138"/>
        <v>0.39800000000000002</v>
      </c>
      <c r="BR280" s="321">
        <f t="shared" si="139"/>
        <v>0.41599999999999998</v>
      </c>
      <c r="BS280" s="290"/>
    </row>
    <row r="281" spans="1:71" x14ac:dyDescent="0.25">
      <c r="A281" s="290"/>
      <c r="B281" s="686"/>
      <c r="C281" s="425">
        <v>1.5</v>
      </c>
      <c r="D281" s="320">
        <v>0.53200000000000003</v>
      </c>
      <c r="E281" s="320">
        <v>0.42399999999999999</v>
      </c>
      <c r="F281" s="320">
        <v>0.377</v>
      </c>
      <c r="G281" s="320">
        <v>0.72899999999999998</v>
      </c>
      <c r="H281" s="320">
        <v>0.79200000000000004</v>
      </c>
      <c r="I281" s="320">
        <v>0.443</v>
      </c>
      <c r="J281" s="320">
        <v>0.39300000000000002</v>
      </c>
      <c r="K281" s="320">
        <v>0.56100000000000005</v>
      </c>
      <c r="L281" s="320">
        <v>0.84099999999999997</v>
      </c>
      <c r="M281" s="320">
        <f t="shared" si="140"/>
        <v>0.56100000000000005</v>
      </c>
      <c r="N281" s="320">
        <f t="shared" si="141"/>
        <v>0.39300000000000002</v>
      </c>
      <c r="O281" s="320">
        <f t="shared" si="142"/>
        <v>0.443</v>
      </c>
      <c r="P281" s="320">
        <f t="shared" si="143"/>
        <v>0.79200000000000004</v>
      </c>
      <c r="Q281" s="320">
        <f t="shared" si="144"/>
        <v>0.72899999999999998</v>
      </c>
      <c r="R281" s="320">
        <f t="shared" si="145"/>
        <v>0.377</v>
      </c>
      <c r="S281" s="321">
        <f t="shared" si="146"/>
        <v>0.42399999999999999</v>
      </c>
      <c r="T281" s="290"/>
      <c r="U281" s="322">
        <v>0.46800000000000003</v>
      </c>
      <c r="V281" s="320">
        <v>0.39600000000000002</v>
      </c>
      <c r="W281" s="320">
        <v>0.42399999999999999</v>
      </c>
      <c r="X281" s="320">
        <v>0.80100000000000005</v>
      </c>
      <c r="Y281" s="320">
        <v>0.74299999999999999</v>
      </c>
      <c r="Z281" s="320">
        <v>0.40200000000000002</v>
      </c>
      <c r="AA281" s="320">
        <v>0.40300000000000002</v>
      </c>
      <c r="AB281" s="320">
        <v>0.65100000000000002</v>
      </c>
      <c r="AC281" s="320">
        <v>0.94299999999999995</v>
      </c>
      <c r="AD281" s="320">
        <f t="shared" si="119"/>
        <v>0.65100000000000002</v>
      </c>
      <c r="AE281" s="320">
        <f t="shared" si="120"/>
        <v>0.40300000000000002</v>
      </c>
      <c r="AF281" s="320">
        <f t="shared" si="121"/>
        <v>0.40200000000000002</v>
      </c>
      <c r="AG281" s="320">
        <f t="shared" si="122"/>
        <v>0.74299999999999999</v>
      </c>
      <c r="AH281" s="320">
        <f t="shared" si="123"/>
        <v>0.80100000000000005</v>
      </c>
      <c r="AI281" s="320">
        <f t="shared" si="124"/>
        <v>0.42399999999999999</v>
      </c>
      <c r="AJ281" s="321">
        <f t="shared" si="125"/>
        <v>0.39600000000000002</v>
      </c>
      <c r="AK281" s="290"/>
      <c r="AL281" s="322">
        <v>0.432</v>
      </c>
      <c r="AM281" s="320">
        <v>0.376</v>
      </c>
      <c r="AN281" s="320">
        <v>0.45300000000000001</v>
      </c>
      <c r="AO281" s="320">
        <v>0.81899999999999995</v>
      </c>
      <c r="AP281" s="320">
        <v>0.71</v>
      </c>
      <c r="AQ281" s="320">
        <v>0.379</v>
      </c>
      <c r="AR281" s="320">
        <v>0.40600000000000003</v>
      </c>
      <c r="AS281" s="320">
        <v>0.68500000000000005</v>
      </c>
      <c r="AT281" s="320">
        <v>0.99099999999999999</v>
      </c>
      <c r="AU281" s="320">
        <f t="shared" si="126"/>
        <v>0.68500000000000005</v>
      </c>
      <c r="AV281" s="320">
        <f t="shared" si="127"/>
        <v>0.40600000000000003</v>
      </c>
      <c r="AW281" s="320">
        <f t="shared" si="128"/>
        <v>0.379</v>
      </c>
      <c r="AX281" s="320">
        <f t="shared" si="129"/>
        <v>0.71</v>
      </c>
      <c r="AY281" s="320">
        <f t="shared" si="130"/>
        <v>0.81899999999999995</v>
      </c>
      <c r="AZ281" s="320">
        <f t="shared" si="131"/>
        <v>0.45300000000000001</v>
      </c>
      <c r="BA281" s="321">
        <f t="shared" si="132"/>
        <v>0.376</v>
      </c>
      <c r="BB281" s="290"/>
      <c r="BC281" s="322">
        <v>0.53300000000000003</v>
      </c>
      <c r="BD281" s="320">
        <v>0.41399999999999998</v>
      </c>
      <c r="BE281" s="320">
        <v>0.39200000000000002</v>
      </c>
      <c r="BF281" s="320">
        <v>0.66200000000000003</v>
      </c>
      <c r="BG281" s="320">
        <v>0.75600000000000001</v>
      </c>
      <c r="BH281" s="320">
        <v>0.503</v>
      </c>
      <c r="BI281" s="320">
        <v>0.379</v>
      </c>
      <c r="BJ281" s="320">
        <v>0.49199999999999999</v>
      </c>
      <c r="BK281" s="320">
        <v>0.69399999999999995</v>
      </c>
      <c r="BL281" s="320">
        <f t="shared" si="133"/>
        <v>0.49199999999999999</v>
      </c>
      <c r="BM281" s="320">
        <f t="shared" si="134"/>
        <v>0.379</v>
      </c>
      <c r="BN281" s="320">
        <f t="shared" si="135"/>
        <v>0.503</v>
      </c>
      <c r="BO281" s="320">
        <f t="shared" si="136"/>
        <v>0.75600000000000001</v>
      </c>
      <c r="BP281" s="320">
        <f t="shared" si="137"/>
        <v>0.66200000000000003</v>
      </c>
      <c r="BQ281" s="320">
        <f t="shared" si="138"/>
        <v>0.39200000000000002</v>
      </c>
      <c r="BR281" s="321">
        <f t="shared" si="139"/>
        <v>0.41399999999999998</v>
      </c>
      <c r="BS281" s="290"/>
    </row>
    <row r="282" spans="1:71" x14ac:dyDescent="0.25">
      <c r="A282" s="290"/>
      <c r="B282" s="686"/>
      <c r="C282" s="425">
        <v>1.55</v>
      </c>
      <c r="D282" s="320">
        <v>0.53200000000000003</v>
      </c>
      <c r="E282" s="320">
        <v>0.42299999999999999</v>
      </c>
      <c r="F282" s="320">
        <v>0.36899999999999999</v>
      </c>
      <c r="G282" s="320">
        <v>0.72199999999999998</v>
      </c>
      <c r="H282" s="320">
        <v>0.78500000000000003</v>
      </c>
      <c r="I282" s="320">
        <v>0.436</v>
      </c>
      <c r="J282" s="320">
        <v>0.39100000000000001</v>
      </c>
      <c r="K282" s="320">
        <v>0.56100000000000005</v>
      </c>
      <c r="L282" s="320">
        <v>0.84099999999999997</v>
      </c>
      <c r="M282" s="320">
        <f t="shared" si="140"/>
        <v>0.56100000000000005</v>
      </c>
      <c r="N282" s="320">
        <f t="shared" si="141"/>
        <v>0.39100000000000001</v>
      </c>
      <c r="O282" s="320">
        <f t="shared" si="142"/>
        <v>0.436</v>
      </c>
      <c r="P282" s="320">
        <f t="shared" si="143"/>
        <v>0.78500000000000003</v>
      </c>
      <c r="Q282" s="320">
        <f t="shared" si="144"/>
        <v>0.72199999999999998</v>
      </c>
      <c r="R282" s="320">
        <f t="shared" si="145"/>
        <v>0.36899999999999999</v>
      </c>
      <c r="S282" s="321">
        <f t="shared" si="146"/>
        <v>0.42299999999999999</v>
      </c>
      <c r="T282" s="290"/>
      <c r="U282" s="322">
        <v>0.46800000000000003</v>
      </c>
      <c r="V282" s="320">
        <v>0.39600000000000002</v>
      </c>
      <c r="W282" s="320">
        <v>0.41199999999999998</v>
      </c>
      <c r="X282" s="320">
        <v>0.79500000000000004</v>
      </c>
      <c r="Y282" s="320">
        <v>0.73499999999999999</v>
      </c>
      <c r="Z282" s="320">
        <v>0.39600000000000002</v>
      </c>
      <c r="AA282" s="320">
        <v>0.40200000000000002</v>
      </c>
      <c r="AB282" s="320">
        <v>0.65100000000000002</v>
      </c>
      <c r="AC282" s="320">
        <v>0.94299999999999995</v>
      </c>
      <c r="AD282" s="320">
        <f t="shared" si="119"/>
        <v>0.65100000000000002</v>
      </c>
      <c r="AE282" s="320">
        <f t="shared" si="120"/>
        <v>0.40200000000000002</v>
      </c>
      <c r="AF282" s="320">
        <f t="shared" si="121"/>
        <v>0.39600000000000002</v>
      </c>
      <c r="AG282" s="320">
        <f t="shared" si="122"/>
        <v>0.73499999999999999</v>
      </c>
      <c r="AH282" s="320">
        <f t="shared" si="123"/>
        <v>0.79500000000000004</v>
      </c>
      <c r="AI282" s="320">
        <f t="shared" si="124"/>
        <v>0.41199999999999998</v>
      </c>
      <c r="AJ282" s="321">
        <f t="shared" si="125"/>
        <v>0.39600000000000002</v>
      </c>
      <c r="AK282" s="290"/>
      <c r="AL282" s="322">
        <v>0.432</v>
      </c>
      <c r="AM282" s="320">
        <v>0.375</v>
      </c>
      <c r="AN282" s="320">
        <v>0.442</v>
      </c>
      <c r="AO282" s="320">
        <v>0.81399999999999995</v>
      </c>
      <c r="AP282" s="320">
        <v>0.70099999999999996</v>
      </c>
      <c r="AQ282" s="320">
        <v>0.372</v>
      </c>
      <c r="AR282" s="320">
        <v>0.40600000000000003</v>
      </c>
      <c r="AS282" s="320">
        <v>0.68500000000000005</v>
      </c>
      <c r="AT282" s="320">
        <v>0.99099999999999999</v>
      </c>
      <c r="AU282" s="320">
        <f t="shared" si="126"/>
        <v>0.68500000000000005</v>
      </c>
      <c r="AV282" s="320">
        <f t="shared" si="127"/>
        <v>0.40600000000000003</v>
      </c>
      <c r="AW282" s="320">
        <f t="shared" si="128"/>
        <v>0.372</v>
      </c>
      <c r="AX282" s="320">
        <f t="shared" si="129"/>
        <v>0.70099999999999996</v>
      </c>
      <c r="AY282" s="320">
        <f t="shared" si="130"/>
        <v>0.81399999999999995</v>
      </c>
      <c r="AZ282" s="320">
        <f t="shared" si="131"/>
        <v>0.442</v>
      </c>
      <c r="BA282" s="321">
        <f t="shared" si="132"/>
        <v>0.375</v>
      </c>
      <c r="BB282" s="290"/>
      <c r="BC282" s="322">
        <v>0.53300000000000003</v>
      </c>
      <c r="BD282" s="320">
        <v>0.41299999999999998</v>
      </c>
      <c r="BE282" s="320">
        <v>0.38500000000000001</v>
      </c>
      <c r="BF282" s="320">
        <v>0.65300000000000002</v>
      </c>
      <c r="BG282" s="320">
        <v>0.75</v>
      </c>
      <c r="BH282" s="320">
        <v>0.49399999999999999</v>
      </c>
      <c r="BI282" s="320">
        <v>0.378</v>
      </c>
      <c r="BJ282" s="320">
        <v>0.49</v>
      </c>
      <c r="BK282" s="320">
        <v>0.69399999999999995</v>
      </c>
      <c r="BL282" s="320">
        <f t="shared" si="133"/>
        <v>0.49</v>
      </c>
      <c r="BM282" s="320">
        <f t="shared" si="134"/>
        <v>0.378</v>
      </c>
      <c r="BN282" s="320">
        <f t="shared" si="135"/>
        <v>0.49399999999999999</v>
      </c>
      <c r="BO282" s="320">
        <f t="shared" si="136"/>
        <v>0.75</v>
      </c>
      <c r="BP282" s="320">
        <f t="shared" si="137"/>
        <v>0.65300000000000002</v>
      </c>
      <c r="BQ282" s="320">
        <f t="shared" si="138"/>
        <v>0.38500000000000001</v>
      </c>
      <c r="BR282" s="321">
        <f t="shared" si="139"/>
        <v>0.41299999999999998</v>
      </c>
      <c r="BS282" s="290"/>
    </row>
    <row r="283" spans="1:71" x14ac:dyDescent="0.25">
      <c r="A283" s="290"/>
      <c r="B283" s="686"/>
      <c r="C283" s="425">
        <v>1.6</v>
      </c>
      <c r="D283" s="320">
        <v>0.53200000000000003</v>
      </c>
      <c r="E283" s="320">
        <v>0.42299999999999999</v>
      </c>
      <c r="F283" s="320">
        <v>0.36199999999999999</v>
      </c>
      <c r="G283" s="320">
        <v>0.71399999999999997</v>
      </c>
      <c r="H283" s="320">
        <v>0.77800000000000002</v>
      </c>
      <c r="I283" s="320">
        <v>0.42899999999999999</v>
      </c>
      <c r="J283" s="320">
        <v>0.39100000000000001</v>
      </c>
      <c r="K283" s="320">
        <v>0.56000000000000005</v>
      </c>
      <c r="L283" s="320">
        <v>0.84099999999999997</v>
      </c>
      <c r="M283" s="320">
        <f t="shared" si="140"/>
        <v>0.56000000000000005</v>
      </c>
      <c r="N283" s="320">
        <f t="shared" si="141"/>
        <v>0.39100000000000001</v>
      </c>
      <c r="O283" s="320">
        <f t="shared" si="142"/>
        <v>0.42899999999999999</v>
      </c>
      <c r="P283" s="320">
        <f t="shared" si="143"/>
        <v>0.77800000000000002</v>
      </c>
      <c r="Q283" s="320">
        <f t="shared" si="144"/>
        <v>0.71399999999999997</v>
      </c>
      <c r="R283" s="320">
        <f t="shared" si="145"/>
        <v>0.36199999999999999</v>
      </c>
      <c r="S283" s="321">
        <f t="shared" si="146"/>
        <v>0.42299999999999999</v>
      </c>
      <c r="T283" s="290"/>
      <c r="U283" s="322">
        <v>0.46800000000000003</v>
      </c>
      <c r="V283" s="320">
        <v>0.39600000000000002</v>
      </c>
      <c r="W283" s="320">
        <v>0.39900000000000002</v>
      </c>
      <c r="X283" s="320">
        <v>0.78900000000000003</v>
      </c>
      <c r="Y283" s="320">
        <v>0.72599999999999998</v>
      </c>
      <c r="Z283" s="320">
        <v>0.39100000000000001</v>
      </c>
      <c r="AA283" s="320">
        <v>0.40100000000000002</v>
      </c>
      <c r="AB283" s="320">
        <v>0.65</v>
      </c>
      <c r="AC283" s="320">
        <v>0.94299999999999995</v>
      </c>
      <c r="AD283" s="320">
        <f t="shared" si="119"/>
        <v>0.65</v>
      </c>
      <c r="AE283" s="320">
        <f t="shared" si="120"/>
        <v>0.40100000000000002</v>
      </c>
      <c r="AF283" s="320">
        <f t="shared" si="121"/>
        <v>0.39100000000000001</v>
      </c>
      <c r="AG283" s="320">
        <f t="shared" si="122"/>
        <v>0.72599999999999998</v>
      </c>
      <c r="AH283" s="320">
        <f t="shared" si="123"/>
        <v>0.78900000000000003</v>
      </c>
      <c r="AI283" s="320">
        <f t="shared" si="124"/>
        <v>0.39900000000000002</v>
      </c>
      <c r="AJ283" s="321">
        <f t="shared" si="125"/>
        <v>0.39600000000000002</v>
      </c>
      <c r="AK283" s="290"/>
      <c r="AL283" s="322">
        <v>0.432</v>
      </c>
      <c r="AM283" s="320">
        <v>0.373</v>
      </c>
      <c r="AN283" s="320">
        <v>0.43099999999999999</v>
      </c>
      <c r="AO283" s="320">
        <v>0.80800000000000005</v>
      </c>
      <c r="AP283" s="320">
        <v>0.69199999999999995</v>
      </c>
      <c r="AQ283" s="320">
        <v>0.36599999999999999</v>
      </c>
      <c r="AR283" s="320">
        <v>0.40600000000000003</v>
      </c>
      <c r="AS283" s="320">
        <v>0.68500000000000005</v>
      </c>
      <c r="AT283" s="320">
        <v>0.99099999999999999</v>
      </c>
      <c r="AU283" s="320">
        <f t="shared" si="126"/>
        <v>0.68500000000000005</v>
      </c>
      <c r="AV283" s="320">
        <f t="shared" si="127"/>
        <v>0.40600000000000003</v>
      </c>
      <c r="AW283" s="320">
        <f t="shared" si="128"/>
        <v>0.36599999999999999</v>
      </c>
      <c r="AX283" s="320">
        <f t="shared" si="129"/>
        <v>0.69199999999999995</v>
      </c>
      <c r="AY283" s="320">
        <f t="shared" si="130"/>
        <v>0.80800000000000005</v>
      </c>
      <c r="AZ283" s="320">
        <f t="shared" si="131"/>
        <v>0.43099999999999999</v>
      </c>
      <c r="BA283" s="321">
        <f t="shared" si="132"/>
        <v>0.373</v>
      </c>
      <c r="BB283" s="290"/>
      <c r="BC283" s="322">
        <v>0.53300000000000003</v>
      </c>
      <c r="BD283" s="320">
        <v>0.41299999999999998</v>
      </c>
      <c r="BE283" s="320">
        <v>0.379</v>
      </c>
      <c r="BF283" s="320">
        <v>0.64600000000000002</v>
      </c>
      <c r="BG283" s="320">
        <v>0.74299999999999999</v>
      </c>
      <c r="BH283" s="320">
        <v>0.48399999999999999</v>
      </c>
      <c r="BI283" s="320">
        <v>0.376</v>
      </c>
      <c r="BJ283" s="320">
        <v>0.48899999999999999</v>
      </c>
      <c r="BK283" s="320">
        <v>0.69399999999999995</v>
      </c>
      <c r="BL283" s="320">
        <f t="shared" si="133"/>
        <v>0.48899999999999999</v>
      </c>
      <c r="BM283" s="320">
        <f t="shared" si="134"/>
        <v>0.376</v>
      </c>
      <c r="BN283" s="320">
        <f t="shared" si="135"/>
        <v>0.48399999999999999</v>
      </c>
      <c r="BO283" s="320">
        <f t="shared" si="136"/>
        <v>0.74299999999999999</v>
      </c>
      <c r="BP283" s="320">
        <f t="shared" si="137"/>
        <v>0.64600000000000002</v>
      </c>
      <c r="BQ283" s="320">
        <f t="shared" si="138"/>
        <v>0.379</v>
      </c>
      <c r="BR283" s="321">
        <f t="shared" si="139"/>
        <v>0.41299999999999998</v>
      </c>
      <c r="BS283" s="290"/>
    </row>
    <row r="284" spans="1:71" x14ac:dyDescent="0.25">
      <c r="A284" s="290"/>
      <c r="B284" s="686"/>
      <c r="C284" s="425">
        <v>1.65</v>
      </c>
      <c r="D284" s="320">
        <v>0.53200000000000003</v>
      </c>
      <c r="E284" s="320">
        <v>0.42299999999999999</v>
      </c>
      <c r="F284" s="320">
        <v>0.35599999999999998</v>
      </c>
      <c r="G284" s="320">
        <v>0.70699999999999996</v>
      </c>
      <c r="H284" s="320">
        <v>0.77100000000000002</v>
      </c>
      <c r="I284" s="320">
        <v>0.42199999999999999</v>
      </c>
      <c r="J284" s="320">
        <v>0.39</v>
      </c>
      <c r="K284" s="320">
        <v>0.55900000000000005</v>
      </c>
      <c r="L284" s="320">
        <v>0.84099999999999997</v>
      </c>
      <c r="M284" s="320">
        <f t="shared" si="140"/>
        <v>0.55900000000000005</v>
      </c>
      <c r="N284" s="320">
        <f t="shared" si="141"/>
        <v>0.39</v>
      </c>
      <c r="O284" s="320">
        <f t="shared" si="142"/>
        <v>0.42199999999999999</v>
      </c>
      <c r="P284" s="320">
        <f t="shared" si="143"/>
        <v>0.77100000000000002</v>
      </c>
      <c r="Q284" s="320">
        <f t="shared" si="144"/>
        <v>0.70699999999999996</v>
      </c>
      <c r="R284" s="320">
        <f t="shared" si="145"/>
        <v>0.35599999999999998</v>
      </c>
      <c r="S284" s="321">
        <f t="shared" si="146"/>
        <v>0.42299999999999999</v>
      </c>
      <c r="T284" s="290"/>
      <c r="U284" s="322">
        <v>0.46800000000000003</v>
      </c>
      <c r="V284" s="320">
        <v>0.39500000000000002</v>
      </c>
      <c r="W284" s="320">
        <v>0.38800000000000001</v>
      </c>
      <c r="X284" s="320">
        <v>0.78400000000000003</v>
      </c>
      <c r="Y284" s="320">
        <v>0.71799999999999997</v>
      </c>
      <c r="Z284" s="320">
        <v>0.38500000000000001</v>
      </c>
      <c r="AA284" s="320">
        <v>0.40100000000000002</v>
      </c>
      <c r="AB284" s="320">
        <v>0.65</v>
      </c>
      <c r="AC284" s="320">
        <v>0.94299999999999995</v>
      </c>
      <c r="AD284" s="320">
        <f t="shared" si="119"/>
        <v>0.65</v>
      </c>
      <c r="AE284" s="320">
        <f t="shared" si="120"/>
        <v>0.40100000000000002</v>
      </c>
      <c r="AF284" s="320">
        <f t="shared" si="121"/>
        <v>0.38500000000000001</v>
      </c>
      <c r="AG284" s="320">
        <f t="shared" si="122"/>
        <v>0.71799999999999997</v>
      </c>
      <c r="AH284" s="320">
        <f t="shared" si="123"/>
        <v>0.78400000000000003</v>
      </c>
      <c r="AI284" s="320">
        <f t="shared" si="124"/>
        <v>0.38800000000000001</v>
      </c>
      <c r="AJ284" s="321">
        <f t="shared" si="125"/>
        <v>0.39500000000000002</v>
      </c>
      <c r="AK284" s="290"/>
      <c r="AL284" s="322">
        <v>0.432</v>
      </c>
      <c r="AM284" s="320">
        <v>0.372</v>
      </c>
      <c r="AN284" s="320">
        <v>0.42</v>
      </c>
      <c r="AO284" s="320">
        <v>0.80200000000000005</v>
      </c>
      <c r="AP284" s="320">
        <v>0.68300000000000005</v>
      </c>
      <c r="AQ284" s="320">
        <v>0.35899999999999999</v>
      </c>
      <c r="AR284" s="320">
        <v>0.40600000000000003</v>
      </c>
      <c r="AS284" s="320">
        <v>0.68500000000000005</v>
      </c>
      <c r="AT284" s="320">
        <v>0.99099999999999999</v>
      </c>
      <c r="AU284" s="320">
        <f t="shared" si="126"/>
        <v>0.68500000000000005</v>
      </c>
      <c r="AV284" s="320">
        <f t="shared" si="127"/>
        <v>0.40600000000000003</v>
      </c>
      <c r="AW284" s="320">
        <f t="shared" si="128"/>
        <v>0.35899999999999999</v>
      </c>
      <c r="AX284" s="320">
        <f t="shared" si="129"/>
        <v>0.68300000000000005</v>
      </c>
      <c r="AY284" s="320">
        <f t="shared" si="130"/>
        <v>0.80200000000000005</v>
      </c>
      <c r="AZ284" s="320">
        <f t="shared" si="131"/>
        <v>0.42</v>
      </c>
      <c r="BA284" s="321">
        <f t="shared" si="132"/>
        <v>0.372</v>
      </c>
      <c r="BB284" s="290"/>
      <c r="BC284" s="322">
        <v>0.53300000000000003</v>
      </c>
      <c r="BD284" s="320">
        <v>0.41199999999999998</v>
      </c>
      <c r="BE284" s="320">
        <v>0.373</v>
      </c>
      <c r="BF284" s="320">
        <v>0.63800000000000001</v>
      </c>
      <c r="BG284" s="320">
        <v>0.73599999999999999</v>
      </c>
      <c r="BH284" s="320">
        <v>0.47499999999999998</v>
      </c>
      <c r="BI284" s="320">
        <v>0.374</v>
      </c>
      <c r="BJ284" s="320">
        <v>0.48799999999999999</v>
      </c>
      <c r="BK284" s="320">
        <v>0.69399999999999995</v>
      </c>
      <c r="BL284" s="320">
        <f t="shared" si="133"/>
        <v>0.48799999999999999</v>
      </c>
      <c r="BM284" s="320">
        <f t="shared" si="134"/>
        <v>0.374</v>
      </c>
      <c r="BN284" s="320">
        <f t="shared" si="135"/>
        <v>0.47499999999999998</v>
      </c>
      <c r="BO284" s="320">
        <f t="shared" si="136"/>
        <v>0.73599999999999999</v>
      </c>
      <c r="BP284" s="320">
        <f t="shared" si="137"/>
        <v>0.63800000000000001</v>
      </c>
      <c r="BQ284" s="320">
        <f t="shared" si="138"/>
        <v>0.373</v>
      </c>
      <c r="BR284" s="321">
        <f t="shared" si="139"/>
        <v>0.41199999999999998</v>
      </c>
      <c r="BS284" s="290"/>
    </row>
    <row r="285" spans="1:71" x14ac:dyDescent="0.25">
      <c r="A285" s="290"/>
      <c r="B285" s="686"/>
      <c r="C285" s="425">
        <v>1.7</v>
      </c>
      <c r="D285" s="320">
        <v>0.53200000000000003</v>
      </c>
      <c r="E285" s="320">
        <v>0.42299999999999999</v>
      </c>
      <c r="F285" s="320">
        <v>0.35</v>
      </c>
      <c r="G285" s="320">
        <v>0.69899999999999995</v>
      </c>
      <c r="H285" s="320">
        <v>0.76400000000000001</v>
      </c>
      <c r="I285" s="320">
        <v>0.41499999999999998</v>
      </c>
      <c r="J285" s="320">
        <v>0.39</v>
      </c>
      <c r="K285" s="320">
        <v>0.55900000000000005</v>
      </c>
      <c r="L285" s="320">
        <v>0.84099999999999997</v>
      </c>
      <c r="M285" s="320">
        <f t="shared" si="140"/>
        <v>0.55900000000000005</v>
      </c>
      <c r="N285" s="320">
        <f t="shared" si="141"/>
        <v>0.39</v>
      </c>
      <c r="O285" s="320">
        <f t="shared" si="142"/>
        <v>0.41499999999999998</v>
      </c>
      <c r="P285" s="320">
        <f t="shared" si="143"/>
        <v>0.76400000000000001</v>
      </c>
      <c r="Q285" s="320">
        <f t="shared" si="144"/>
        <v>0.69899999999999995</v>
      </c>
      <c r="R285" s="320">
        <f t="shared" si="145"/>
        <v>0.35</v>
      </c>
      <c r="S285" s="321">
        <f t="shared" si="146"/>
        <v>0.42299999999999999</v>
      </c>
      <c r="T285" s="290"/>
      <c r="U285" s="322">
        <v>0.46800000000000003</v>
      </c>
      <c r="V285" s="320">
        <v>0.39500000000000002</v>
      </c>
      <c r="W285" s="320">
        <v>0.379</v>
      </c>
      <c r="X285" s="320">
        <v>0.77800000000000002</v>
      </c>
      <c r="Y285" s="320">
        <v>0.70899999999999996</v>
      </c>
      <c r="Z285" s="320">
        <v>0.38</v>
      </c>
      <c r="AA285" s="320">
        <v>0.40100000000000002</v>
      </c>
      <c r="AB285" s="320">
        <v>0.65</v>
      </c>
      <c r="AC285" s="320">
        <v>0.94299999999999995</v>
      </c>
      <c r="AD285" s="320">
        <f t="shared" si="119"/>
        <v>0.65</v>
      </c>
      <c r="AE285" s="320">
        <f t="shared" si="120"/>
        <v>0.40100000000000002</v>
      </c>
      <c r="AF285" s="320">
        <f t="shared" si="121"/>
        <v>0.38</v>
      </c>
      <c r="AG285" s="320">
        <f t="shared" si="122"/>
        <v>0.70899999999999996</v>
      </c>
      <c r="AH285" s="320">
        <f t="shared" si="123"/>
        <v>0.77800000000000002</v>
      </c>
      <c r="AI285" s="320">
        <f t="shared" si="124"/>
        <v>0.379</v>
      </c>
      <c r="AJ285" s="321">
        <f t="shared" si="125"/>
        <v>0.39500000000000002</v>
      </c>
      <c r="AK285" s="290"/>
      <c r="AL285" s="322">
        <v>0.432</v>
      </c>
      <c r="AM285" s="320">
        <v>0.37</v>
      </c>
      <c r="AN285" s="320">
        <v>0.40899999999999997</v>
      </c>
      <c r="AO285" s="320">
        <v>0.79700000000000004</v>
      </c>
      <c r="AP285" s="320">
        <v>0.67400000000000004</v>
      </c>
      <c r="AQ285" s="320">
        <v>0.35399999999999998</v>
      </c>
      <c r="AR285" s="320">
        <v>0.40600000000000003</v>
      </c>
      <c r="AS285" s="320">
        <v>0.68500000000000005</v>
      </c>
      <c r="AT285" s="320">
        <v>0.99099999999999999</v>
      </c>
      <c r="AU285" s="320">
        <f t="shared" si="126"/>
        <v>0.68500000000000005</v>
      </c>
      <c r="AV285" s="320">
        <f t="shared" si="127"/>
        <v>0.40600000000000003</v>
      </c>
      <c r="AW285" s="320">
        <f t="shared" si="128"/>
        <v>0.35399999999999998</v>
      </c>
      <c r="AX285" s="320">
        <f t="shared" si="129"/>
        <v>0.67400000000000004</v>
      </c>
      <c r="AY285" s="320">
        <f t="shared" si="130"/>
        <v>0.79700000000000004</v>
      </c>
      <c r="AZ285" s="320">
        <f t="shared" si="131"/>
        <v>0.40899999999999997</v>
      </c>
      <c r="BA285" s="321">
        <f t="shared" si="132"/>
        <v>0.37</v>
      </c>
      <c r="BB285" s="290"/>
      <c r="BC285" s="322">
        <v>0.53300000000000003</v>
      </c>
      <c r="BD285" s="320">
        <v>0.41199999999999998</v>
      </c>
      <c r="BE285" s="320">
        <v>0.36699999999999999</v>
      </c>
      <c r="BF285" s="320">
        <v>0.63</v>
      </c>
      <c r="BG285" s="320">
        <v>0.73</v>
      </c>
      <c r="BH285" s="320">
        <v>0.46700000000000003</v>
      </c>
      <c r="BI285" s="320">
        <v>0.372</v>
      </c>
      <c r="BJ285" s="320">
        <v>0.48699999999999999</v>
      </c>
      <c r="BK285" s="320">
        <v>0.69399999999999995</v>
      </c>
      <c r="BL285" s="320">
        <f t="shared" si="133"/>
        <v>0.48699999999999999</v>
      </c>
      <c r="BM285" s="320">
        <f t="shared" si="134"/>
        <v>0.372</v>
      </c>
      <c r="BN285" s="320">
        <f t="shared" si="135"/>
        <v>0.46700000000000003</v>
      </c>
      <c r="BO285" s="320">
        <f t="shared" si="136"/>
        <v>0.73</v>
      </c>
      <c r="BP285" s="320">
        <f t="shared" si="137"/>
        <v>0.63</v>
      </c>
      <c r="BQ285" s="320">
        <f t="shared" si="138"/>
        <v>0.36699999999999999</v>
      </c>
      <c r="BR285" s="321">
        <f t="shared" si="139"/>
        <v>0.41199999999999998</v>
      </c>
      <c r="BS285" s="290"/>
    </row>
    <row r="286" spans="1:71" x14ac:dyDescent="0.25">
      <c r="A286" s="290"/>
      <c r="B286" s="686"/>
      <c r="C286" s="425">
        <v>1.75</v>
      </c>
      <c r="D286" s="320">
        <v>0.53200000000000003</v>
      </c>
      <c r="E286" s="320">
        <v>0.42299999999999999</v>
      </c>
      <c r="F286" s="320">
        <v>0.34699999999999998</v>
      </c>
      <c r="G286" s="320">
        <v>0.69199999999999995</v>
      </c>
      <c r="H286" s="320">
        <v>0.75700000000000001</v>
      </c>
      <c r="I286" s="320">
        <v>0.40899999999999997</v>
      </c>
      <c r="J286" s="320">
        <v>0.38900000000000001</v>
      </c>
      <c r="K286" s="320">
        <v>0.55800000000000005</v>
      </c>
      <c r="L286" s="320">
        <v>0.84099999999999997</v>
      </c>
      <c r="M286" s="320">
        <f t="shared" si="140"/>
        <v>0.55800000000000005</v>
      </c>
      <c r="N286" s="320">
        <f t="shared" si="141"/>
        <v>0.38900000000000001</v>
      </c>
      <c r="O286" s="320">
        <f t="shared" si="142"/>
        <v>0.40899999999999997</v>
      </c>
      <c r="P286" s="320">
        <f t="shared" si="143"/>
        <v>0.75700000000000001</v>
      </c>
      <c r="Q286" s="320">
        <f t="shared" si="144"/>
        <v>0.69199999999999995</v>
      </c>
      <c r="R286" s="320">
        <f t="shared" si="145"/>
        <v>0.34699999999999998</v>
      </c>
      <c r="S286" s="321">
        <f t="shared" si="146"/>
        <v>0.42299999999999999</v>
      </c>
      <c r="T286" s="290"/>
      <c r="U286" s="322">
        <v>0.46800000000000003</v>
      </c>
      <c r="V286" s="320">
        <v>0.39400000000000002</v>
      </c>
      <c r="W286" s="320">
        <v>0.37</v>
      </c>
      <c r="X286" s="320">
        <v>0.77200000000000002</v>
      </c>
      <c r="Y286" s="320">
        <v>0.70099999999999996</v>
      </c>
      <c r="Z286" s="320">
        <v>0.377</v>
      </c>
      <c r="AA286" s="320">
        <v>0.40100000000000002</v>
      </c>
      <c r="AB286" s="320">
        <v>0.64900000000000002</v>
      </c>
      <c r="AC286" s="320">
        <v>0.94299999999999995</v>
      </c>
      <c r="AD286" s="320">
        <f t="shared" si="119"/>
        <v>0.64900000000000002</v>
      </c>
      <c r="AE286" s="320">
        <f t="shared" si="120"/>
        <v>0.40100000000000002</v>
      </c>
      <c r="AF286" s="320">
        <f t="shared" si="121"/>
        <v>0.377</v>
      </c>
      <c r="AG286" s="320">
        <f t="shared" si="122"/>
        <v>0.70099999999999996</v>
      </c>
      <c r="AH286" s="320">
        <f t="shared" si="123"/>
        <v>0.77200000000000002</v>
      </c>
      <c r="AI286" s="320">
        <f t="shared" si="124"/>
        <v>0.37</v>
      </c>
      <c r="AJ286" s="321">
        <f t="shared" si="125"/>
        <v>0.39400000000000002</v>
      </c>
      <c r="AK286" s="290"/>
      <c r="AL286" s="322">
        <v>0.432</v>
      </c>
      <c r="AM286" s="320">
        <v>0.36899999999999999</v>
      </c>
      <c r="AN286" s="320">
        <v>0.39800000000000002</v>
      </c>
      <c r="AO286" s="320">
        <v>0.79100000000000004</v>
      </c>
      <c r="AP286" s="320">
        <v>0.66500000000000004</v>
      </c>
      <c r="AQ286" s="320">
        <v>0.34899999999999998</v>
      </c>
      <c r="AR286" s="320">
        <v>0.40600000000000003</v>
      </c>
      <c r="AS286" s="320">
        <v>0.68500000000000005</v>
      </c>
      <c r="AT286" s="320">
        <v>0.99099999999999999</v>
      </c>
      <c r="AU286" s="320">
        <f t="shared" si="126"/>
        <v>0.68500000000000005</v>
      </c>
      <c r="AV286" s="320">
        <f t="shared" si="127"/>
        <v>0.40600000000000003</v>
      </c>
      <c r="AW286" s="320">
        <f t="shared" si="128"/>
        <v>0.34899999999999998</v>
      </c>
      <c r="AX286" s="320">
        <f t="shared" si="129"/>
        <v>0.66500000000000004</v>
      </c>
      <c r="AY286" s="320">
        <f t="shared" si="130"/>
        <v>0.79100000000000004</v>
      </c>
      <c r="AZ286" s="320">
        <f t="shared" si="131"/>
        <v>0.39800000000000002</v>
      </c>
      <c r="BA286" s="321">
        <f t="shared" si="132"/>
        <v>0.36899999999999999</v>
      </c>
      <c r="BB286" s="290"/>
      <c r="BC286" s="322">
        <v>0.53300000000000003</v>
      </c>
      <c r="BD286" s="320">
        <v>0.41099999999999998</v>
      </c>
      <c r="BE286" s="320">
        <v>0.36</v>
      </c>
      <c r="BF286" s="320">
        <v>0.623</v>
      </c>
      <c r="BG286" s="320">
        <v>0.72299999999999998</v>
      </c>
      <c r="BH286" s="320">
        <v>0.45900000000000002</v>
      </c>
      <c r="BI286" s="320">
        <v>0.37</v>
      </c>
      <c r="BJ286" s="320">
        <v>0.48699999999999999</v>
      </c>
      <c r="BK286" s="320">
        <v>0.69399999999999995</v>
      </c>
      <c r="BL286" s="320">
        <f t="shared" si="133"/>
        <v>0.48699999999999999</v>
      </c>
      <c r="BM286" s="320">
        <f t="shared" si="134"/>
        <v>0.37</v>
      </c>
      <c r="BN286" s="320">
        <f t="shared" si="135"/>
        <v>0.45900000000000002</v>
      </c>
      <c r="BO286" s="320">
        <f t="shared" si="136"/>
        <v>0.72299999999999998</v>
      </c>
      <c r="BP286" s="320">
        <f t="shared" si="137"/>
        <v>0.623</v>
      </c>
      <c r="BQ286" s="320">
        <f t="shared" si="138"/>
        <v>0.36</v>
      </c>
      <c r="BR286" s="321">
        <f t="shared" si="139"/>
        <v>0.41099999999999998</v>
      </c>
      <c r="BS286" s="290"/>
    </row>
    <row r="287" spans="1:71" x14ac:dyDescent="0.25">
      <c r="A287" s="290"/>
      <c r="B287" s="686"/>
      <c r="C287" s="425">
        <v>1.8</v>
      </c>
      <c r="D287" s="320">
        <v>0.53200000000000003</v>
      </c>
      <c r="E287" s="320">
        <v>0.42299999999999999</v>
      </c>
      <c r="F287" s="320">
        <v>0.34399999999999997</v>
      </c>
      <c r="G287" s="320">
        <v>0.68500000000000005</v>
      </c>
      <c r="H287" s="320">
        <v>0.75</v>
      </c>
      <c r="I287" s="320">
        <v>0.40300000000000002</v>
      </c>
      <c r="J287" s="320">
        <v>0.38900000000000001</v>
      </c>
      <c r="K287" s="320">
        <v>0.55800000000000005</v>
      </c>
      <c r="L287" s="320">
        <v>0.84099999999999997</v>
      </c>
      <c r="M287" s="320">
        <f t="shared" si="140"/>
        <v>0.55800000000000005</v>
      </c>
      <c r="N287" s="320">
        <f t="shared" si="141"/>
        <v>0.38900000000000001</v>
      </c>
      <c r="O287" s="320">
        <f t="shared" si="142"/>
        <v>0.40300000000000002</v>
      </c>
      <c r="P287" s="320">
        <f t="shared" si="143"/>
        <v>0.75</v>
      </c>
      <c r="Q287" s="320">
        <f t="shared" si="144"/>
        <v>0.68500000000000005</v>
      </c>
      <c r="R287" s="320">
        <f t="shared" si="145"/>
        <v>0.34399999999999997</v>
      </c>
      <c r="S287" s="321">
        <f t="shared" si="146"/>
        <v>0.42299999999999999</v>
      </c>
      <c r="T287" s="290"/>
      <c r="U287" s="322">
        <v>0.46800000000000003</v>
      </c>
      <c r="V287" s="320">
        <v>0.39400000000000002</v>
      </c>
      <c r="W287" s="320">
        <v>0.36199999999999999</v>
      </c>
      <c r="X287" s="320">
        <v>0.76600000000000001</v>
      </c>
      <c r="Y287" s="320">
        <v>0.69299999999999995</v>
      </c>
      <c r="Z287" s="320">
        <v>0.373</v>
      </c>
      <c r="AA287" s="320">
        <v>0.40100000000000002</v>
      </c>
      <c r="AB287" s="320">
        <v>0.64900000000000002</v>
      </c>
      <c r="AC287" s="320">
        <v>0.94299999999999995</v>
      </c>
      <c r="AD287" s="320">
        <f t="shared" si="119"/>
        <v>0.64900000000000002</v>
      </c>
      <c r="AE287" s="320">
        <f t="shared" si="120"/>
        <v>0.40100000000000002</v>
      </c>
      <c r="AF287" s="320">
        <f t="shared" si="121"/>
        <v>0.373</v>
      </c>
      <c r="AG287" s="320">
        <f t="shared" si="122"/>
        <v>0.69299999999999995</v>
      </c>
      <c r="AH287" s="320">
        <f t="shared" si="123"/>
        <v>0.76600000000000001</v>
      </c>
      <c r="AI287" s="320">
        <f t="shared" si="124"/>
        <v>0.36199999999999999</v>
      </c>
      <c r="AJ287" s="321">
        <f t="shared" si="125"/>
        <v>0.39400000000000002</v>
      </c>
      <c r="AK287" s="290"/>
      <c r="AL287" s="322">
        <v>0.432</v>
      </c>
      <c r="AM287" s="320">
        <v>0.36699999999999999</v>
      </c>
      <c r="AN287" s="320">
        <v>0.38800000000000001</v>
      </c>
      <c r="AO287" s="320">
        <v>0.78500000000000003</v>
      </c>
      <c r="AP287" s="320">
        <v>0.65600000000000003</v>
      </c>
      <c r="AQ287" s="320">
        <v>0.34399999999999997</v>
      </c>
      <c r="AR287" s="320">
        <v>0.40600000000000003</v>
      </c>
      <c r="AS287" s="320">
        <v>0.68500000000000005</v>
      </c>
      <c r="AT287" s="320">
        <v>0.99099999999999999</v>
      </c>
      <c r="AU287" s="320">
        <f t="shared" si="126"/>
        <v>0.68500000000000005</v>
      </c>
      <c r="AV287" s="320">
        <f t="shared" si="127"/>
        <v>0.40600000000000003</v>
      </c>
      <c r="AW287" s="320">
        <f t="shared" si="128"/>
        <v>0.34399999999999997</v>
      </c>
      <c r="AX287" s="320">
        <f t="shared" si="129"/>
        <v>0.65600000000000003</v>
      </c>
      <c r="AY287" s="320">
        <f t="shared" si="130"/>
        <v>0.78500000000000003</v>
      </c>
      <c r="AZ287" s="320">
        <f t="shared" si="131"/>
        <v>0.38800000000000001</v>
      </c>
      <c r="BA287" s="321">
        <f t="shared" si="132"/>
        <v>0.36699999999999999</v>
      </c>
      <c r="BB287" s="290"/>
      <c r="BC287" s="322">
        <v>0.53300000000000003</v>
      </c>
      <c r="BD287" s="320">
        <v>0.41099999999999998</v>
      </c>
      <c r="BE287" s="320">
        <v>0.35399999999999998</v>
      </c>
      <c r="BF287" s="320">
        <v>0.61499999999999999</v>
      </c>
      <c r="BG287" s="320">
        <v>0.71599999999999997</v>
      </c>
      <c r="BH287" s="320">
        <v>0.45200000000000001</v>
      </c>
      <c r="BI287" s="320">
        <v>0.36899999999999999</v>
      </c>
      <c r="BJ287" s="320">
        <v>0.48599999999999999</v>
      </c>
      <c r="BK287" s="320">
        <v>0.69399999999999995</v>
      </c>
      <c r="BL287" s="320">
        <f t="shared" si="133"/>
        <v>0.48599999999999999</v>
      </c>
      <c r="BM287" s="320">
        <f t="shared" si="134"/>
        <v>0.36899999999999999</v>
      </c>
      <c r="BN287" s="320">
        <f t="shared" si="135"/>
        <v>0.45200000000000001</v>
      </c>
      <c r="BO287" s="320">
        <f t="shared" si="136"/>
        <v>0.71599999999999997</v>
      </c>
      <c r="BP287" s="320">
        <f t="shared" si="137"/>
        <v>0.61499999999999999</v>
      </c>
      <c r="BQ287" s="320">
        <f t="shared" si="138"/>
        <v>0.35399999999999998</v>
      </c>
      <c r="BR287" s="321">
        <f t="shared" si="139"/>
        <v>0.41099999999999998</v>
      </c>
      <c r="BS287" s="290"/>
    </row>
    <row r="288" spans="1:71" x14ac:dyDescent="0.25">
      <c r="A288" s="290"/>
      <c r="B288" s="686"/>
      <c r="C288" s="425">
        <v>1.85</v>
      </c>
      <c r="D288" s="320">
        <v>0.53200000000000003</v>
      </c>
      <c r="E288" s="320">
        <v>0.42299999999999999</v>
      </c>
      <c r="F288" s="320">
        <v>0.34100000000000003</v>
      </c>
      <c r="G288" s="320">
        <v>0.67700000000000005</v>
      </c>
      <c r="H288" s="320">
        <v>0.74399999999999999</v>
      </c>
      <c r="I288" s="320">
        <v>0.39900000000000002</v>
      </c>
      <c r="J288" s="320">
        <v>0.38800000000000001</v>
      </c>
      <c r="K288" s="320">
        <v>0.55700000000000005</v>
      </c>
      <c r="L288" s="320">
        <v>0.84099999999999997</v>
      </c>
      <c r="M288" s="320">
        <f t="shared" si="140"/>
        <v>0.55700000000000005</v>
      </c>
      <c r="N288" s="320">
        <f t="shared" si="141"/>
        <v>0.38800000000000001</v>
      </c>
      <c r="O288" s="320">
        <f t="shared" si="142"/>
        <v>0.39900000000000002</v>
      </c>
      <c r="P288" s="320">
        <f t="shared" si="143"/>
        <v>0.74399999999999999</v>
      </c>
      <c r="Q288" s="320">
        <f t="shared" si="144"/>
        <v>0.67700000000000005</v>
      </c>
      <c r="R288" s="320">
        <f t="shared" si="145"/>
        <v>0.34100000000000003</v>
      </c>
      <c r="S288" s="321">
        <f t="shared" si="146"/>
        <v>0.42299999999999999</v>
      </c>
      <c r="T288" s="290"/>
      <c r="U288" s="322">
        <v>0.46800000000000003</v>
      </c>
      <c r="V288" s="320">
        <v>0.39300000000000002</v>
      </c>
      <c r="W288" s="320">
        <v>0.35399999999999998</v>
      </c>
      <c r="X288" s="320">
        <v>0.76</v>
      </c>
      <c r="Y288" s="320">
        <v>0.68500000000000005</v>
      </c>
      <c r="Z288" s="320">
        <v>0.36899999999999999</v>
      </c>
      <c r="AA288" s="320">
        <v>0.40100000000000002</v>
      </c>
      <c r="AB288" s="320">
        <v>0.64900000000000002</v>
      </c>
      <c r="AC288" s="320">
        <v>0.94299999999999995</v>
      </c>
      <c r="AD288" s="320">
        <f t="shared" si="119"/>
        <v>0.64900000000000002</v>
      </c>
      <c r="AE288" s="320">
        <f t="shared" si="120"/>
        <v>0.40100000000000002</v>
      </c>
      <c r="AF288" s="320">
        <f t="shared" si="121"/>
        <v>0.36899999999999999</v>
      </c>
      <c r="AG288" s="320">
        <f t="shared" si="122"/>
        <v>0.68500000000000005</v>
      </c>
      <c r="AH288" s="320">
        <f t="shared" si="123"/>
        <v>0.76</v>
      </c>
      <c r="AI288" s="320">
        <f t="shared" si="124"/>
        <v>0.35399999999999998</v>
      </c>
      <c r="AJ288" s="321">
        <f t="shared" si="125"/>
        <v>0.39300000000000002</v>
      </c>
      <c r="AK288" s="290"/>
      <c r="AL288" s="322">
        <v>0.432</v>
      </c>
      <c r="AM288" s="320">
        <v>0.36599999999999999</v>
      </c>
      <c r="AN288" s="320">
        <v>0.38</v>
      </c>
      <c r="AO288" s="320">
        <v>0.77900000000000003</v>
      </c>
      <c r="AP288" s="320">
        <v>0.64800000000000002</v>
      </c>
      <c r="AQ288" s="320">
        <v>0.34</v>
      </c>
      <c r="AR288" s="320">
        <v>0.40600000000000003</v>
      </c>
      <c r="AS288" s="320">
        <v>0.68500000000000005</v>
      </c>
      <c r="AT288" s="320">
        <v>0.99099999999999999</v>
      </c>
      <c r="AU288" s="320">
        <f t="shared" si="126"/>
        <v>0.68500000000000005</v>
      </c>
      <c r="AV288" s="320">
        <f t="shared" si="127"/>
        <v>0.40600000000000003</v>
      </c>
      <c r="AW288" s="320">
        <f t="shared" si="128"/>
        <v>0.34</v>
      </c>
      <c r="AX288" s="320">
        <f t="shared" si="129"/>
        <v>0.64800000000000002</v>
      </c>
      <c r="AY288" s="320">
        <f t="shared" si="130"/>
        <v>0.77900000000000003</v>
      </c>
      <c r="AZ288" s="320">
        <f t="shared" si="131"/>
        <v>0.38</v>
      </c>
      <c r="BA288" s="321">
        <f t="shared" si="132"/>
        <v>0.36599999999999999</v>
      </c>
      <c r="BB288" s="290"/>
      <c r="BC288" s="322">
        <v>0.53300000000000003</v>
      </c>
      <c r="BD288" s="320">
        <v>0.41</v>
      </c>
      <c r="BE288" s="320">
        <v>0.34799999999999998</v>
      </c>
      <c r="BF288" s="320">
        <v>0.60899999999999999</v>
      </c>
      <c r="BG288" s="320">
        <v>0.71</v>
      </c>
      <c r="BH288" s="320">
        <v>0.44500000000000001</v>
      </c>
      <c r="BI288" s="320">
        <v>0.36699999999999999</v>
      </c>
      <c r="BJ288" s="320">
        <v>0.48499999999999999</v>
      </c>
      <c r="BK288" s="320">
        <v>0.69399999999999995</v>
      </c>
      <c r="BL288" s="320">
        <f t="shared" si="133"/>
        <v>0.48499999999999999</v>
      </c>
      <c r="BM288" s="320">
        <f t="shared" si="134"/>
        <v>0.36699999999999999</v>
      </c>
      <c r="BN288" s="320">
        <f t="shared" si="135"/>
        <v>0.44500000000000001</v>
      </c>
      <c r="BO288" s="320">
        <f t="shared" si="136"/>
        <v>0.71</v>
      </c>
      <c r="BP288" s="320">
        <f t="shared" si="137"/>
        <v>0.60899999999999999</v>
      </c>
      <c r="BQ288" s="320">
        <f t="shared" si="138"/>
        <v>0.34799999999999998</v>
      </c>
      <c r="BR288" s="321">
        <f t="shared" si="139"/>
        <v>0.41</v>
      </c>
      <c r="BS288" s="290"/>
    </row>
    <row r="289" spans="1:71" x14ac:dyDescent="0.25">
      <c r="A289" s="290"/>
      <c r="B289" s="686"/>
      <c r="C289" s="425">
        <v>1.9</v>
      </c>
      <c r="D289" s="320">
        <v>0.53200000000000003</v>
      </c>
      <c r="E289" s="320">
        <v>0.42299999999999999</v>
      </c>
      <c r="F289" s="320">
        <v>0.33900000000000002</v>
      </c>
      <c r="G289" s="320">
        <v>0.67</v>
      </c>
      <c r="H289" s="320">
        <v>0.73699999999999999</v>
      </c>
      <c r="I289" s="320">
        <v>0.39500000000000002</v>
      </c>
      <c r="J289" s="320">
        <v>0.38800000000000001</v>
      </c>
      <c r="K289" s="320">
        <v>0.55700000000000005</v>
      </c>
      <c r="L289" s="320">
        <v>0.84099999999999997</v>
      </c>
      <c r="M289" s="320">
        <f t="shared" si="140"/>
        <v>0.55700000000000005</v>
      </c>
      <c r="N289" s="320">
        <f t="shared" si="141"/>
        <v>0.38800000000000001</v>
      </c>
      <c r="O289" s="320">
        <f t="shared" si="142"/>
        <v>0.39500000000000002</v>
      </c>
      <c r="P289" s="320">
        <f t="shared" si="143"/>
        <v>0.73699999999999999</v>
      </c>
      <c r="Q289" s="320">
        <f t="shared" si="144"/>
        <v>0.67</v>
      </c>
      <c r="R289" s="320">
        <f t="shared" si="145"/>
        <v>0.33900000000000002</v>
      </c>
      <c r="S289" s="321">
        <f t="shared" si="146"/>
        <v>0.42299999999999999</v>
      </c>
      <c r="T289" s="290"/>
      <c r="U289" s="322">
        <v>0.46800000000000003</v>
      </c>
      <c r="V289" s="320">
        <v>0.39300000000000002</v>
      </c>
      <c r="W289" s="320">
        <v>0.34699999999999998</v>
      </c>
      <c r="X289" s="320">
        <v>0.755</v>
      </c>
      <c r="Y289" s="320">
        <v>0.67700000000000005</v>
      </c>
      <c r="Z289" s="320">
        <v>0.36499999999999999</v>
      </c>
      <c r="AA289" s="320">
        <v>0.40100000000000002</v>
      </c>
      <c r="AB289" s="320">
        <v>0.64900000000000002</v>
      </c>
      <c r="AC289" s="320">
        <v>0.94299999999999995</v>
      </c>
      <c r="AD289" s="320">
        <f t="shared" si="119"/>
        <v>0.64900000000000002</v>
      </c>
      <c r="AE289" s="320">
        <f t="shared" si="120"/>
        <v>0.40100000000000002</v>
      </c>
      <c r="AF289" s="320">
        <f t="shared" si="121"/>
        <v>0.36499999999999999</v>
      </c>
      <c r="AG289" s="320">
        <f t="shared" si="122"/>
        <v>0.67700000000000005</v>
      </c>
      <c r="AH289" s="320">
        <f t="shared" si="123"/>
        <v>0.755</v>
      </c>
      <c r="AI289" s="320">
        <f t="shared" si="124"/>
        <v>0.34699999999999998</v>
      </c>
      <c r="AJ289" s="321">
        <f t="shared" si="125"/>
        <v>0.39300000000000002</v>
      </c>
      <c r="AK289" s="290"/>
      <c r="AL289" s="322">
        <v>0.432</v>
      </c>
      <c r="AM289" s="320">
        <v>0.36499999999999999</v>
      </c>
      <c r="AN289" s="320">
        <v>0.373</v>
      </c>
      <c r="AO289" s="320">
        <v>0.77400000000000002</v>
      </c>
      <c r="AP289" s="320">
        <v>0.64</v>
      </c>
      <c r="AQ289" s="320">
        <v>0.33700000000000002</v>
      </c>
      <c r="AR289" s="320">
        <v>0.40600000000000003</v>
      </c>
      <c r="AS289" s="320">
        <v>0.68500000000000005</v>
      </c>
      <c r="AT289" s="320">
        <v>0.99099999999999999</v>
      </c>
      <c r="AU289" s="320">
        <f t="shared" si="126"/>
        <v>0.68500000000000005</v>
      </c>
      <c r="AV289" s="320">
        <f t="shared" si="127"/>
        <v>0.40600000000000003</v>
      </c>
      <c r="AW289" s="320">
        <f t="shared" si="128"/>
        <v>0.33700000000000002</v>
      </c>
      <c r="AX289" s="320">
        <f t="shared" si="129"/>
        <v>0.64</v>
      </c>
      <c r="AY289" s="320">
        <f t="shared" si="130"/>
        <v>0.77400000000000002</v>
      </c>
      <c r="AZ289" s="320">
        <f t="shared" si="131"/>
        <v>0.373</v>
      </c>
      <c r="BA289" s="321">
        <f t="shared" si="132"/>
        <v>0.36499999999999999</v>
      </c>
      <c r="BB289" s="290"/>
      <c r="BC289" s="322">
        <v>0.53300000000000003</v>
      </c>
      <c r="BD289" s="320">
        <v>0.41</v>
      </c>
      <c r="BE289" s="320">
        <v>0.34200000000000003</v>
      </c>
      <c r="BF289" s="320">
        <v>0.60299999999999998</v>
      </c>
      <c r="BG289" s="320">
        <v>0.70299999999999996</v>
      </c>
      <c r="BH289" s="320">
        <v>0.44</v>
      </c>
      <c r="BI289" s="320">
        <v>0.36499999999999999</v>
      </c>
      <c r="BJ289" s="320">
        <v>0.48499999999999999</v>
      </c>
      <c r="BK289" s="320">
        <v>0.69399999999999995</v>
      </c>
      <c r="BL289" s="320">
        <f t="shared" si="133"/>
        <v>0.48499999999999999</v>
      </c>
      <c r="BM289" s="320">
        <f t="shared" si="134"/>
        <v>0.36499999999999999</v>
      </c>
      <c r="BN289" s="320">
        <f t="shared" si="135"/>
        <v>0.44</v>
      </c>
      <c r="BO289" s="320">
        <f t="shared" si="136"/>
        <v>0.70299999999999996</v>
      </c>
      <c r="BP289" s="320">
        <f t="shared" si="137"/>
        <v>0.60299999999999998</v>
      </c>
      <c r="BQ289" s="320">
        <f t="shared" si="138"/>
        <v>0.34200000000000003</v>
      </c>
      <c r="BR289" s="321">
        <f t="shared" si="139"/>
        <v>0.41</v>
      </c>
      <c r="BS289" s="290"/>
    </row>
    <row r="290" spans="1:71" x14ac:dyDescent="0.25">
      <c r="A290" s="290"/>
      <c r="B290" s="686"/>
      <c r="C290" s="425">
        <v>1.95</v>
      </c>
      <c r="D290" s="320">
        <v>0.53200000000000003</v>
      </c>
      <c r="E290" s="320">
        <v>0.42299999999999999</v>
      </c>
      <c r="F290" s="320">
        <v>0.33600000000000002</v>
      </c>
      <c r="G290" s="320">
        <v>0.66300000000000003</v>
      </c>
      <c r="H290" s="320">
        <v>0.73099999999999998</v>
      </c>
      <c r="I290" s="320">
        <v>0.39100000000000001</v>
      </c>
      <c r="J290" s="320">
        <v>0.38800000000000001</v>
      </c>
      <c r="K290" s="320">
        <v>0.55600000000000005</v>
      </c>
      <c r="L290" s="320">
        <v>0.84099999999999997</v>
      </c>
      <c r="M290" s="320">
        <f t="shared" si="140"/>
        <v>0.55600000000000005</v>
      </c>
      <c r="N290" s="320">
        <f t="shared" si="141"/>
        <v>0.38800000000000001</v>
      </c>
      <c r="O290" s="320">
        <f t="shared" si="142"/>
        <v>0.39100000000000001</v>
      </c>
      <c r="P290" s="320">
        <f t="shared" si="143"/>
        <v>0.73099999999999998</v>
      </c>
      <c r="Q290" s="320">
        <f t="shared" si="144"/>
        <v>0.66300000000000003</v>
      </c>
      <c r="R290" s="320">
        <f t="shared" si="145"/>
        <v>0.33600000000000002</v>
      </c>
      <c r="S290" s="321">
        <f t="shared" si="146"/>
        <v>0.42299999999999999</v>
      </c>
      <c r="T290" s="290"/>
      <c r="U290" s="322">
        <v>0.46800000000000003</v>
      </c>
      <c r="V290" s="320">
        <v>0.39200000000000002</v>
      </c>
      <c r="W290" s="320">
        <v>0.34200000000000003</v>
      </c>
      <c r="X290" s="320">
        <v>0.749</v>
      </c>
      <c r="Y290" s="320">
        <v>0.66900000000000004</v>
      </c>
      <c r="Z290" s="320">
        <v>0.36099999999999999</v>
      </c>
      <c r="AA290" s="320">
        <v>0.40100000000000002</v>
      </c>
      <c r="AB290" s="320">
        <v>0.64800000000000002</v>
      </c>
      <c r="AC290" s="320">
        <v>0.94299999999999995</v>
      </c>
      <c r="AD290" s="320">
        <f t="shared" si="119"/>
        <v>0.64800000000000002</v>
      </c>
      <c r="AE290" s="320">
        <f t="shared" si="120"/>
        <v>0.40100000000000002</v>
      </c>
      <c r="AF290" s="320">
        <f t="shared" si="121"/>
        <v>0.36099999999999999</v>
      </c>
      <c r="AG290" s="320">
        <f t="shared" si="122"/>
        <v>0.66900000000000004</v>
      </c>
      <c r="AH290" s="320">
        <f t="shared" si="123"/>
        <v>0.749</v>
      </c>
      <c r="AI290" s="320">
        <f t="shared" si="124"/>
        <v>0.34200000000000003</v>
      </c>
      <c r="AJ290" s="321">
        <f t="shared" si="125"/>
        <v>0.39200000000000002</v>
      </c>
      <c r="AK290" s="290"/>
      <c r="AL290" s="322">
        <v>0.432</v>
      </c>
      <c r="AM290" s="320">
        <v>0.36399999999999999</v>
      </c>
      <c r="AN290" s="320">
        <v>0.36599999999999999</v>
      </c>
      <c r="AO290" s="320">
        <v>0.76800000000000002</v>
      </c>
      <c r="AP290" s="320">
        <v>0.63100000000000001</v>
      </c>
      <c r="AQ290" s="320">
        <v>0.33400000000000002</v>
      </c>
      <c r="AR290" s="320">
        <v>0.40600000000000003</v>
      </c>
      <c r="AS290" s="320">
        <v>0.68500000000000005</v>
      </c>
      <c r="AT290" s="320">
        <v>0.99099999999999999</v>
      </c>
      <c r="AU290" s="320">
        <f t="shared" si="126"/>
        <v>0.68500000000000005</v>
      </c>
      <c r="AV290" s="320">
        <f t="shared" si="127"/>
        <v>0.40600000000000003</v>
      </c>
      <c r="AW290" s="320">
        <f t="shared" si="128"/>
        <v>0.33400000000000002</v>
      </c>
      <c r="AX290" s="320">
        <f t="shared" si="129"/>
        <v>0.63100000000000001</v>
      </c>
      <c r="AY290" s="320">
        <f t="shared" si="130"/>
        <v>0.76800000000000002</v>
      </c>
      <c r="AZ290" s="320">
        <f t="shared" si="131"/>
        <v>0.36599999999999999</v>
      </c>
      <c r="BA290" s="321">
        <f t="shared" si="132"/>
        <v>0.36399999999999999</v>
      </c>
      <c r="BB290" s="290"/>
      <c r="BC290" s="322">
        <v>0.53300000000000003</v>
      </c>
      <c r="BD290" s="320">
        <v>0.40899999999999997</v>
      </c>
      <c r="BE290" s="320">
        <v>0.33800000000000002</v>
      </c>
      <c r="BF290" s="320">
        <v>0.59699999999999998</v>
      </c>
      <c r="BG290" s="320">
        <v>0.69599999999999995</v>
      </c>
      <c r="BH290" s="320">
        <v>0.435</v>
      </c>
      <c r="BI290" s="320">
        <v>0.36299999999999999</v>
      </c>
      <c r="BJ290" s="320">
        <v>0.48399999999999999</v>
      </c>
      <c r="BK290" s="320">
        <v>0.69399999999999995</v>
      </c>
      <c r="BL290" s="320">
        <f t="shared" si="133"/>
        <v>0.48399999999999999</v>
      </c>
      <c r="BM290" s="320">
        <f t="shared" si="134"/>
        <v>0.36299999999999999</v>
      </c>
      <c r="BN290" s="320">
        <f t="shared" si="135"/>
        <v>0.435</v>
      </c>
      <c r="BO290" s="320">
        <f t="shared" si="136"/>
        <v>0.69599999999999995</v>
      </c>
      <c r="BP290" s="320">
        <f t="shared" si="137"/>
        <v>0.59699999999999998</v>
      </c>
      <c r="BQ290" s="320">
        <f t="shared" si="138"/>
        <v>0.33800000000000002</v>
      </c>
      <c r="BR290" s="321">
        <f t="shared" si="139"/>
        <v>0.40899999999999997</v>
      </c>
      <c r="BS290" s="290"/>
    </row>
    <row r="291" spans="1:71" x14ac:dyDescent="0.25">
      <c r="A291" s="290"/>
      <c r="B291" s="686"/>
      <c r="C291" s="425">
        <v>2</v>
      </c>
      <c r="D291" s="320">
        <v>0.53200000000000003</v>
      </c>
      <c r="E291" s="320">
        <v>0.42199999999999999</v>
      </c>
      <c r="F291" s="320">
        <v>0.33500000000000002</v>
      </c>
      <c r="G291" s="320">
        <v>0.65500000000000003</v>
      </c>
      <c r="H291" s="320">
        <v>0.72499999999999998</v>
      </c>
      <c r="I291" s="320">
        <v>0.38700000000000001</v>
      </c>
      <c r="J291" s="320">
        <v>0.38700000000000001</v>
      </c>
      <c r="K291" s="320">
        <v>0.55600000000000005</v>
      </c>
      <c r="L291" s="320">
        <v>0.84099999999999997</v>
      </c>
      <c r="M291" s="320">
        <f t="shared" si="140"/>
        <v>0.55600000000000005</v>
      </c>
      <c r="N291" s="320">
        <f t="shared" si="141"/>
        <v>0.38700000000000001</v>
      </c>
      <c r="O291" s="320">
        <f t="shared" si="142"/>
        <v>0.38700000000000001</v>
      </c>
      <c r="P291" s="320">
        <f t="shared" si="143"/>
        <v>0.72499999999999998</v>
      </c>
      <c r="Q291" s="320">
        <f t="shared" si="144"/>
        <v>0.65500000000000003</v>
      </c>
      <c r="R291" s="320">
        <f t="shared" si="145"/>
        <v>0.33500000000000002</v>
      </c>
      <c r="S291" s="321">
        <f t="shared" si="146"/>
        <v>0.42199999999999999</v>
      </c>
      <c r="T291" s="290"/>
      <c r="U291" s="322">
        <v>0.46800000000000003</v>
      </c>
      <c r="V291" s="320">
        <v>0.39200000000000002</v>
      </c>
      <c r="W291" s="320">
        <v>0.33800000000000002</v>
      </c>
      <c r="X291" s="320">
        <v>0.74299999999999999</v>
      </c>
      <c r="Y291" s="320">
        <v>0.66100000000000003</v>
      </c>
      <c r="Z291" s="320">
        <v>0.35899999999999999</v>
      </c>
      <c r="AA291" s="320">
        <v>0.40100000000000002</v>
      </c>
      <c r="AB291" s="320">
        <v>0.64800000000000002</v>
      </c>
      <c r="AC291" s="320">
        <v>0.94299999999999995</v>
      </c>
      <c r="AD291" s="320">
        <f t="shared" si="119"/>
        <v>0.64800000000000002</v>
      </c>
      <c r="AE291" s="320">
        <f t="shared" si="120"/>
        <v>0.40100000000000002</v>
      </c>
      <c r="AF291" s="320">
        <f t="shared" si="121"/>
        <v>0.35899999999999999</v>
      </c>
      <c r="AG291" s="320">
        <f t="shared" si="122"/>
        <v>0.66100000000000003</v>
      </c>
      <c r="AH291" s="320">
        <f t="shared" si="123"/>
        <v>0.74299999999999999</v>
      </c>
      <c r="AI291" s="320">
        <f t="shared" si="124"/>
        <v>0.33800000000000002</v>
      </c>
      <c r="AJ291" s="321">
        <f t="shared" si="125"/>
        <v>0.39200000000000002</v>
      </c>
      <c r="AK291" s="290"/>
      <c r="AL291" s="322">
        <v>0.432</v>
      </c>
      <c r="AM291" s="320">
        <v>0.36399999999999999</v>
      </c>
      <c r="AN291" s="320">
        <v>0.36</v>
      </c>
      <c r="AO291" s="320">
        <v>0.76200000000000001</v>
      </c>
      <c r="AP291" s="320">
        <v>0.623</v>
      </c>
      <c r="AQ291" s="320">
        <v>0.33100000000000002</v>
      </c>
      <c r="AR291" s="320">
        <v>0.40600000000000003</v>
      </c>
      <c r="AS291" s="320">
        <v>0.68500000000000005</v>
      </c>
      <c r="AT291" s="320">
        <v>0.99099999999999999</v>
      </c>
      <c r="AU291" s="320">
        <f t="shared" si="126"/>
        <v>0.68500000000000005</v>
      </c>
      <c r="AV291" s="320">
        <f t="shared" si="127"/>
        <v>0.40600000000000003</v>
      </c>
      <c r="AW291" s="320">
        <f t="shared" si="128"/>
        <v>0.33100000000000002</v>
      </c>
      <c r="AX291" s="320">
        <f t="shared" si="129"/>
        <v>0.623</v>
      </c>
      <c r="AY291" s="320">
        <f t="shared" si="130"/>
        <v>0.76200000000000001</v>
      </c>
      <c r="AZ291" s="320">
        <f t="shared" si="131"/>
        <v>0.36</v>
      </c>
      <c r="BA291" s="321">
        <f t="shared" si="132"/>
        <v>0.36399999999999999</v>
      </c>
      <c r="BB291" s="290"/>
      <c r="BC291" s="322">
        <v>0.53300000000000003</v>
      </c>
      <c r="BD291" s="320">
        <v>0.40899999999999997</v>
      </c>
      <c r="BE291" s="320">
        <v>0.33700000000000002</v>
      </c>
      <c r="BF291" s="320">
        <v>0.59099999999999997</v>
      </c>
      <c r="BG291" s="320">
        <v>0.69</v>
      </c>
      <c r="BH291" s="320">
        <v>0.43099999999999999</v>
      </c>
      <c r="BI291" s="320">
        <v>0.36299999999999999</v>
      </c>
      <c r="BJ291" s="320">
        <v>0.48299999999999998</v>
      </c>
      <c r="BK291" s="320">
        <v>0.69399999999999995</v>
      </c>
      <c r="BL291" s="320">
        <f t="shared" si="133"/>
        <v>0.48299999999999998</v>
      </c>
      <c r="BM291" s="320">
        <f t="shared" si="134"/>
        <v>0.36299999999999999</v>
      </c>
      <c r="BN291" s="320">
        <f t="shared" si="135"/>
        <v>0.43099999999999999</v>
      </c>
      <c r="BO291" s="320">
        <f t="shared" si="136"/>
        <v>0.69</v>
      </c>
      <c r="BP291" s="320">
        <f t="shared" si="137"/>
        <v>0.59099999999999997</v>
      </c>
      <c r="BQ291" s="320">
        <f t="shared" si="138"/>
        <v>0.33700000000000002</v>
      </c>
      <c r="BR291" s="321">
        <f t="shared" si="139"/>
        <v>0.40899999999999997</v>
      </c>
      <c r="BS291" s="290"/>
    </row>
    <row r="292" spans="1:71" x14ac:dyDescent="0.25">
      <c r="A292" s="290"/>
      <c r="B292" s="686"/>
      <c r="C292" s="425">
        <v>2.0499999999999998</v>
      </c>
      <c r="D292" s="320">
        <v>0.53200000000000003</v>
      </c>
      <c r="E292" s="320">
        <v>0.42199999999999999</v>
      </c>
      <c r="F292" s="320">
        <v>0.33400000000000002</v>
      </c>
      <c r="G292" s="320">
        <v>0.64900000000000002</v>
      </c>
      <c r="H292" s="320">
        <v>0.71799999999999997</v>
      </c>
      <c r="I292" s="320">
        <v>0.38400000000000001</v>
      </c>
      <c r="J292" s="320">
        <v>0.38700000000000001</v>
      </c>
      <c r="K292" s="320">
        <v>0.55500000000000005</v>
      </c>
      <c r="L292" s="320">
        <v>0.84099999999999997</v>
      </c>
      <c r="M292" s="320">
        <f t="shared" si="140"/>
        <v>0.55500000000000005</v>
      </c>
      <c r="N292" s="320">
        <f t="shared" si="141"/>
        <v>0.38700000000000001</v>
      </c>
      <c r="O292" s="320">
        <f t="shared" si="142"/>
        <v>0.38400000000000001</v>
      </c>
      <c r="P292" s="320">
        <f t="shared" si="143"/>
        <v>0.71799999999999997</v>
      </c>
      <c r="Q292" s="320">
        <f t="shared" si="144"/>
        <v>0.64900000000000002</v>
      </c>
      <c r="R292" s="320">
        <f t="shared" si="145"/>
        <v>0.33400000000000002</v>
      </c>
      <c r="S292" s="321">
        <f t="shared" si="146"/>
        <v>0.42199999999999999</v>
      </c>
      <c r="T292" s="290"/>
      <c r="U292" s="322">
        <v>0.46800000000000003</v>
      </c>
      <c r="V292" s="320">
        <v>0.39100000000000001</v>
      </c>
      <c r="W292" s="320">
        <v>0.33400000000000002</v>
      </c>
      <c r="X292" s="320">
        <v>0.73699999999999999</v>
      </c>
      <c r="Y292" s="320">
        <v>0.65300000000000002</v>
      </c>
      <c r="Z292" s="320">
        <v>0.35699999999999998</v>
      </c>
      <c r="AA292" s="320">
        <v>0.40100000000000002</v>
      </c>
      <c r="AB292" s="320">
        <v>0.64800000000000002</v>
      </c>
      <c r="AC292" s="320">
        <v>0.94299999999999995</v>
      </c>
      <c r="AD292" s="320">
        <f t="shared" si="119"/>
        <v>0.64800000000000002</v>
      </c>
      <c r="AE292" s="320">
        <f t="shared" si="120"/>
        <v>0.40100000000000002</v>
      </c>
      <c r="AF292" s="320">
        <f t="shared" si="121"/>
        <v>0.35699999999999998</v>
      </c>
      <c r="AG292" s="320">
        <f t="shared" si="122"/>
        <v>0.65300000000000002</v>
      </c>
      <c r="AH292" s="320">
        <f t="shared" si="123"/>
        <v>0.73699999999999999</v>
      </c>
      <c r="AI292" s="320">
        <f t="shared" si="124"/>
        <v>0.33400000000000002</v>
      </c>
      <c r="AJ292" s="321">
        <f t="shared" si="125"/>
        <v>0.39100000000000001</v>
      </c>
      <c r="AK292" s="290"/>
      <c r="AL292" s="322">
        <v>0.432</v>
      </c>
      <c r="AM292" s="320">
        <v>0.36299999999999999</v>
      </c>
      <c r="AN292" s="320">
        <v>0.35499999999999998</v>
      </c>
      <c r="AO292" s="320">
        <v>0.75700000000000001</v>
      </c>
      <c r="AP292" s="320">
        <v>0.61399999999999999</v>
      </c>
      <c r="AQ292" s="320">
        <v>0.32800000000000001</v>
      </c>
      <c r="AR292" s="320">
        <v>0.40600000000000003</v>
      </c>
      <c r="AS292" s="320">
        <v>0.68400000000000005</v>
      </c>
      <c r="AT292" s="320">
        <v>0.99099999999999999</v>
      </c>
      <c r="AU292" s="320">
        <f t="shared" si="126"/>
        <v>0.68400000000000005</v>
      </c>
      <c r="AV292" s="320">
        <f t="shared" si="127"/>
        <v>0.40600000000000003</v>
      </c>
      <c r="AW292" s="320">
        <f t="shared" si="128"/>
        <v>0.32800000000000001</v>
      </c>
      <c r="AX292" s="320">
        <f t="shared" si="129"/>
        <v>0.61399999999999999</v>
      </c>
      <c r="AY292" s="320">
        <f t="shared" si="130"/>
        <v>0.75700000000000001</v>
      </c>
      <c r="AZ292" s="320">
        <f t="shared" si="131"/>
        <v>0.35499999999999998</v>
      </c>
      <c r="BA292" s="321">
        <f t="shared" si="132"/>
        <v>0.36299999999999999</v>
      </c>
      <c r="BB292" s="290"/>
      <c r="BC292" s="322">
        <v>0.53300000000000003</v>
      </c>
      <c r="BD292" s="320">
        <v>0.40799999999999997</v>
      </c>
      <c r="BE292" s="320">
        <v>0.33500000000000002</v>
      </c>
      <c r="BF292" s="320">
        <v>0.58499999999999996</v>
      </c>
      <c r="BG292" s="320">
        <v>0.68300000000000005</v>
      </c>
      <c r="BH292" s="320">
        <v>0.42799999999999999</v>
      </c>
      <c r="BI292" s="320">
        <v>0.36199999999999999</v>
      </c>
      <c r="BJ292" s="320">
        <v>0.48299999999999998</v>
      </c>
      <c r="BK292" s="320">
        <v>0.69399999999999995</v>
      </c>
      <c r="BL292" s="320">
        <f t="shared" si="133"/>
        <v>0.48299999999999998</v>
      </c>
      <c r="BM292" s="320">
        <f t="shared" si="134"/>
        <v>0.36199999999999999</v>
      </c>
      <c r="BN292" s="320">
        <f t="shared" si="135"/>
        <v>0.42799999999999999</v>
      </c>
      <c r="BO292" s="320">
        <f t="shared" si="136"/>
        <v>0.68300000000000005</v>
      </c>
      <c r="BP292" s="320">
        <f t="shared" si="137"/>
        <v>0.58499999999999996</v>
      </c>
      <c r="BQ292" s="320">
        <f t="shared" si="138"/>
        <v>0.33500000000000002</v>
      </c>
      <c r="BR292" s="321">
        <f t="shared" si="139"/>
        <v>0.40799999999999997</v>
      </c>
      <c r="BS292" s="290"/>
    </row>
    <row r="293" spans="1:71" x14ac:dyDescent="0.25">
      <c r="A293" s="290"/>
      <c r="B293" s="686"/>
      <c r="C293" s="425">
        <v>2.1</v>
      </c>
      <c r="D293" s="320">
        <v>0.53200000000000003</v>
      </c>
      <c r="E293" s="320">
        <v>0.42199999999999999</v>
      </c>
      <c r="F293" s="320">
        <v>0.33300000000000002</v>
      </c>
      <c r="G293" s="320">
        <v>0.64300000000000002</v>
      </c>
      <c r="H293" s="320">
        <v>0.71199999999999997</v>
      </c>
      <c r="I293" s="320">
        <v>0.38100000000000001</v>
      </c>
      <c r="J293" s="320">
        <v>0.38600000000000001</v>
      </c>
      <c r="K293" s="320">
        <v>0.55400000000000005</v>
      </c>
      <c r="L293" s="320">
        <v>0.84099999999999997</v>
      </c>
      <c r="M293" s="320">
        <f t="shared" si="140"/>
        <v>0.55400000000000005</v>
      </c>
      <c r="N293" s="320">
        <f t="shared" si="141"/>
        <v>0.38600000000000001</v>
      </c>
      <c r="O293" s="320">
        <f t="shared" si="142"/>
        <v>0.38100000000000001</v>
      </c>
      <c r="P293" s="320">
        <f t="shared" si="143"/>
        <v>0.71199999999999997</v>
      </c>
      <c r="Q293" s="320">
        <f t="shared" si="144"/>
        <v>0.64300000000000002</v>
      </c>
      <c r="R293" s="320">
        <f t="shared" si="145"/>
        <v>0.33300000000000002</v>
      </c>
      <c r="S293" s="321">
        <f t="shared" si="146"/>
        <v>0.42199999999999999</v>
      </c>
      <c r="T293" s="290"/>
      <c r="U293" s="322">
        <v>0.46800000000000003</v>
      </c>
      <c r="V293" s="320">
        <v>0.39100000000000001</v>
      </c>
      <c r="W293" s="320">
        <v>0.33</v>
      </c>
      <c r="X293" s="320">
        <v>0.73199999999999998</v>
      </c>
      <c r="Y293" s="320">
        <v>0.64500000000000002</v>
      </c>
      <c r="Z293" s="320">
        <v>0.35499999999999998</v>
      </c>
      <c r="AA293" s="320">
        <v>0.40100000000000002</v>
      </c>
      <c r="AB293" s="320">
        <v>0.64700000000000002</v>
      </c>
      <c r="AC293" s="320">
        <v>0.94299999999999995</v>
      </c>
      <c r="AD293" s="320">
        <f t="shared" si="119"/>
        <v>0.64700000000000002</v>
      </c>
      <c r="AE293" s="320">
        <f t="shared" si="120"/>
        <v>0.40100000000000002</v>
      </c>
      <c r="AF293" s="320">
        <f t="shared" si="121"/>
        <v>0.35499999999999998</v>
      </c>
      <c r="AG293" s="320">
        <f t="shared" si="122"/>
        <v>0.64500000000000002</v>
      </c>
      <c r="AH293" s="320">
        <f t="shared" si="123"/>
        <v>0.73199999999999998</v>
      </c>
      <c r="AI293" s="320">
        <f t="shared" si="124"/>
        <v>0.33</v>
      </c>
      <c r="AJ293" s="321">
        <f t="shared" si="125"/>
        <v>0.39100000000000001</v>
      </c>
      <c r="AK293" s="290"/>
      <c r="AL293" s="322">
        <v>0.432</v>
      </c>
      <c r="AM293" s="320">
        <v>0.36199999999999999</v>
      </c>
      <c r="AN293" s="320">
        <v>0.34899999999999998</v>
      </c>
      <c r="AO293" s="320">
        <v>0.751</v>
      </c>
      <c r="AP293" s="320">
        <v>0.60599999999999998</v>
      </c>
      <c r="AQ293" s="320">
        <v>0.32700000000000001</v>
      </c>
      <c r="AR293" s="320">
        <v>0.40600000000000003</v>
      </c>
      <c r="AS293" s="320">
        <v>0.68400000000000005</v>
      </c>
      <c r="AT293" s="320">
        <v>0.99099999999999999</v>
      </c>
      <c r="AU293" s="320">
        <f t="shared" si="126"/>
        <v>0.68400000000000005</v>
      </c>
      <c r="AV293" s="320">
        <f t="shared" si="127"/>
        <v>0.40600000000000003</v>
      </c>
      <c r="AW293" s="320">
        <f t="shared" si="128"/>
        <v>0.32700000000000001</v>
      </c>
      <c r="AX293" s="320">
        <f t="shared" si="129"/>
        <v>0.60599999999999998</v>
      </c>
      <c r="AY293" s="320">
        <f t="shared" si="130"/>
        <v>0.751</v>
      </c>
      <c r="AZ293" s="320">
        <f t="shared" si="131"/>
        <v>0.34899999999999998</v>
      </c>
      <c r="BA293" s="321">
        <f t="shared" si="132"/>
        <v>0.36199999999999999</v>
      </c>
      <c r="BB293" s="290"/>
      <c r="BC293" s="322">
        <v>0.53300000000000003</v>
      </c>
      <c r="BD293" s="320">
        <v>0.40799999999999997</v>
      </c>
      <c r="BE293" s="320">
        <v>0.33400000000000002</v>
      </c>
      <c r="BF293" s="320">
        <v>0.57899999999999996</v>
      </c>
      <c r="BG293" s="320">
        <v>0.67600000000000005</v>
      </c>
      <c r="BH293" s="320">
        <v>0.42499999999999999</v>
      </c>
      <c r="BI293" s="320">
        <v>0.36199999999999999</v>
      </c>
      <c r="BJ293" s="320">
        <v>0.48199999999999998</v>
      </c>
      <c r="BK293" s="320">
        <v>0.69399999999999995</v>
      </c>
      <c r="BL293" s="320">
        <f t="shared" si="133"/>
        <v>0.48199999999999998</v>
      </c>
      <c r="BM293" s="320">
        <f t="shared" si="134"/>
        <v>0.36199999999999999</v>
      </c>
      <c r="BN293" s="320">
        <f t="shared" si="135"/>
        <v>0.42499999999999999</v>
      </c>
      <c r="BO293" s="320">
        <f t="shared" si="136"/>
        <v>0.67600000000000005</v>
      </c>
      <c r="BP293" s="320">
        <f t="shared" si="137"/>
        <v>0.57899999999999996</v>
      </c>
      <c r="BQ293" s="320">
        <f t="shared" si="138"/>
        <v>0.33400000000000002</v>
      </c>
      <c r="BR293" s="321">
        <f t="shared" si="139"/>
        <v>0.40799999999999997</v>
      </c>
      <c r="BS293" s="290"/>
    </row>
    <row r="294" spans="1:71" x14ac:dyDescent="0.25">
      <c r="A294" s="290"/>
      <c r="B294" s="686"/>
      <c r="C294" s="425">
        <v>2.15</v>
      </c>
      <c r="D294" s="320">
        <v>0.53200000000000003</v>
      </c>
      <c r="E294" s="320">
        <v>0.42199999999999999</v>
      </c>
      <c r="F294" s="320">
        <v>0.33200000000000002</v>
      </c>
      <c r="G294" s="320">
        <v>0.63700000000000001</v>
      </c>
      <c r="H294" s="320">
        <v>0.70599999999999996</v>
      </c>
      <c r="I294" s="320">
        <v>0.378</v>
      </c>
      <c r="J294" s="320">
        <v>0.38600000000000001</v>
      </c>
      <c r="K294" s="320">
        <v>0.55400000000000005</v>
      </c>
      <c r="L294" s="320">
        <v>0.84099999999999997</v>
      </c>
      <c r="M294" s="320">
        <f t="shared" si="140"/>
        <v>0.55400000000000005</v>
      </c>
      <c r="N294" s="320">
        <f t="shared" si="141"/>
        <v>0.38600000000000001</v>
      </c>
      <c r="O294" s="320">
        <f t="shared" si="142"/>
        <v>0.378</v>
      </c>
      <c r="P294" s="320">
        <f t="shared" si="143"/>
        <v>0.70599999999999996</v>
      </c>
      <c r="Q294" s="320">
        <f t="shared" si="144"/>
        <v>0.63700000000000001</v>
      </c>
      <c r="R294" s="320">
        <f t="shared" si="145"/>
        <v>0.33200000000000002</v>
      </c>
      <c r="S294" s="321">
        <f t="shared" si="146"/>
        <v>0.42199999999999999</v>
      </c>
      <c r="T294" s="290"/>
      <c r="U294" s="322">
        <v>0.46800000000000003</v>
      </c>
      <c r="V294" s="320">
        <v>0.39</v>
      </c>
      <c r="W294" s="320">
        <v>0.32900000000000001</v>
      </c>
      <c r="X294" s="320">
        <v>0.72699999999999998</v>
      </c>
      <c r="Y294" s="320">
        <v>0.63700000000000001</v>
      </c>
      <c r="Z294" s="320">
        <v>0.35199999999999998</v>
      </c>
      <c r="AA294" s="320">
        <v>0.40100000000000002</v>
      </c>
      <c r="AB294" s="320">
        <v>0.64700000000000002</v>
      </c>
      <c r="AC294" s="320">
        <v>0.94299999999999995</v>
      </c>
      <c r="AD294" s="320">
        <f t="shared" si="119"/>
        <v>0.64700000000000002</v>
      </c>
      <c r="AE294" s="320">
        <f t="shared" si="120"/>
        <v>0.40100000000000002</v>
      </c>
      <c r="AF294" s="320">
        <f t="shared" si="121"/>
        <v>0.35199999999999998</v>
      </c>
      <c r="AG294" s="320">
        <f t="shared" si="122"/>
        <v>0.63700000000000001</v>
      </c>
      <c r="AH294" s="320">
        <f t="shared" si="123"/>
        <v>0.72699999999999998</v>
      </c>
      <c r="AI294" s="320">
        <f t="shared" si="124"/>
        <v>0.32900000000000001</v>
      </c>
      <c r="AJ294" s="321">
        <f t="shared" si="125"/>
        <v>0.39</v>
      </c>
      <c r="AK294" s="290"/>
      <c r="AL294" s="322">
        <v>0.432</v>
      </c>
      <c r="AM294" s="320">
        <v>0.36099999999999999</v>
      </c>
      <c r="AN294" s="320">
        <v>0.34399999999999997</v>
      </c>
      <c r="AO294" s="320">
        <v>0.745</v>
      </c>
      <c r="AP294" s="320">
        <v>0.59799999999999998</v>
      </c>
      <c r="AQ294" s="320">
        <v>0.32600000000000001</v>
      </c>
      <c r="AR294" s="320">
        <v>0.40600000000000003</v>
      </c>
      <c r="AS294" s="320">
        <v>0.68400000000000005</v>
      </c>
      <c r="AT294" s="320">
        <v>0.99099999999999999</v>
      </c>
      <c r="AU294" s="320">
        <f t="shared" si="126"/>
        <v>0.68400000000000005</v>
      </c>
      <c r="AV294" s="320">
        <f t="shared" si="127"/>
        <v>0.40600000000000003</v>
      </c>
      <c r="AW294" s="320">
        <f t="shared" si="128"/>
        <v>0.32600000000000001</v>
      </c>
      <c r="AX294" s="320">
        <f t="shared" si="129"/>
        <v>0.59799999999999998</v>
      </c>
      <c r="AY294" s="320">
        <f t="shared" si="130"/>
        <v>0.745</v>
      </c>
      <c r="AZ294" s="320">
        <f t="shared" si="131"/>
        <v>0.34399999999999997</v>
      </c>
      <c r="BA294" s="321">
        <f t="shared" si="132"/>
        <v>0.36099999999999999</v>
      </c>
      <c r="BB294" s="290"/>
      <c r="BC294" s="322">
        <v>0.53300000000000003</v>
      </c>
      <c r="BD294" s="320">
        <v>0.40699999999999997</v>
      </c>
      <c r="BE294" s="320">
        <v>0.33300000000000002</v>
      </c>
      <c r="BF294" s="320">
        <v>0.57499999999999996</v>
      </c>
      <c r="BG294" s="320">
        <v>0.67</v>
      </c>
      <c r="BH294" s="320">
        <v>0.42099999999999999</v>
      </c>
      <c r="BI294" s="320">
        <v>0.36199999999999999</v>
      </c>
      <c r="BJ294" s="320">
        <v>0.48099999999999998</v>
      </c>
      <c r="BK294" s="320">
        <v>0.69399999999999995</v>
      </c>
      <c r="BL294" s="320">
        <f t="shared" si="133"/>
        <v>0.48099999999999998</v>
      </c>
      <c r="BM294" s="320">
        <f t="shared" si="134"/>
        <v>0.36199999999999999</v>
      </c>
      <c r="BN294" s="320">
        <f t="shared" si="135"/>
        <v>0.42099999999999999</v>
      </c>
      <c r="BO294" s="320">
        <f t="shared" si="136"/>
        <v>0.67</v>
      </c>
      <c r="BP294" s="320">
        <f t="shared" si="137"/>
        <v>0.57499999999999996</v>
      </c>
      <c r="BQ294" s="320">
        <f t="shared" si="138"/>
        <v>0.33300000000000002</v>
      </c>
      <c r="BR294" s="321">
        <f t="shared" si="139"/>
        <v>0.40699999999999997</v>
      </c>
      <c r="BS294" s="290"/>
    </row>
    <row r="295" spans="1:71" x14ac:dyDescent="0.25">
      <c r="A295" s="290"/>
      <c r="B295" s="686"/>
      <c r="C295" s="425">
        <v>2.2000000000000002</v>
      </c>
      <c r="D295" s="320">
        <v>0.53200000000000003</v>
      </c>
      <c r="E295" s="320">
        <v>0.42199999999999999</v>
      </c>
      <c r="F295" s="320">
        <v>0.33100000000000002</v>
      </c>
      <c r="G295" s="320">
        <v>0.63</v>
      </c>
      <c r="H295" s="320">
        <v>0.69899999999999995</v>
      </c>
      <c r="I295" s="320">
        <v>0.374</v>
      </c>
      <c r="J295" s="320">
        <v>0.38500000000000001</v>
      </c>
      <c r="K295" s="320">
        <v>0.55300000000000005</v>
      </c>
      <c r="L295" s="320">
        <v>0.84099999999999997</v>
      </c>
      <c r="M295" s="320">
        <f t="shared" si="140"/>
        <v>0.55300000000000005</v>
      </c>
      <c r="N295" s="320">
        <f t="shared" si="141"/>
        <v>0.38500000000000001</v>
      </c>
      <c r="O295" s="320">
        <f t="shared" si="142"/>
        <v>0.374</v>
      </c>
      <c r="P295" s="320">
        <f t="shared" si="143"/>
        <v>0.69899999999999995</v>
      </c>
      <c r="Q295" s="320">
        <f t="shared" si="144"/>
        <v>0.63</v>
      </c>
      <c r="R295" s="320">
        <f t="shared" si="145"/>
        <v>0.33100000000000002</v>
      </c>
      <c r="S295" s="321">
        <f t="shared" si="146"/>
        <v>0.42199999999999999</v>
      </c>
      <c r="T295" s="290"/>
      <c r="U295" s="322">
        <v>0.46800000000000003</v>
      </c>
      <c r="V295" s="320">
        <v>0.39</v>
      </c>
      <c r="W295" s="320">
        <v>0.32800000000000001</v>
      </c>
      <c r="X295" s="320">
        <v>0.72199999999999998</v>
      </c>
      <c r="Y295" s="320">
        <v>0.629</v>
      </c>
      <c r="Z295" s="320">
        <v>0.35</v>
      </c>
      <c r="AA295" s="320">
        <v>0.40100000000000002</v>
      </c>
      <c r="AB295" s="320">
        <v>0.64700000000000002</v>
      </c>
      <c r="AC295" s="320">
        <v>0.94299999999999995</v>
      </c>
      <c r="AD295" s="320">
        <f t="shared" si="119"/>
        <v>0.64700000000000002</v>
      </c>
      <c r="AE295" s="320">
        <f t="shared" si="120"/>
        <v>0.40100000000000002</v>
      </c>
      <c r="AF295" s="320">
        <f t="shared" si="121"/>
        <v>0.35</v>
      </c>
      <c r="AG295" s="320">
        <f t="shared" si="122"/>
        <v>0.629</v>
      </c>
      <c r="AH295" s="320">
        <f t="shared" si="123"/>
        <v>0.72199999999999998</v>
      </c>
      <c r="AI295" s="320">
        <f t="shared" si="124"/>
        <v>0.32800000000000001</v>
      </c>
      <c r="AJ295" s="321">
        <f t="shared" si="125"/>
        <v>0.39</v>
      </c>
      <c r="AK295" s="290"/>
      <c r="AL295" s="322">
        <v>0.432</v>
      </c>
      <c r="AM295" s="320">
        <v>0.36099999999999999</v>
      </c>
      <c r="AN295" s="320">
        <v>0.34</v>
      </c>
      <c r="AO295" s="320">
        <v>0.74</v>
      </c>
      <c r="AP295" s="320">
        <v>0.59</v>
      </c>
      <c r="AQ295" s="320">
        <v>0.32400000000000001</v>
      </c>
      <c r="AR295" s="320">
        <v>0.40600000000000003</v>
      </c>
      <c r="AS295" s="320">
        <v>0.68400000000000005</v>
      </c>
      <c r="AT295" s="320">
        <v>0.99099999999999999</v>
      </c>
      <c r="AU295" s="320">
        <f t="shared" si="126"/>
        <v>0.68400000000000005</v>
      </c>
      <c r="AV295" s="320">
        <f t="shared" si="127"/>
        <v>0.40600000000000003</v>
      </c>
      <c r="AW295" s="320">
        <f t="shared" si="128"/>
        <v>0.32400000000000001</v>
      </c>
      <c r="AX295" s="320">
        <f t="shared" si="129"/>
        <v>0.59</v>
      </c>
      <c r="AY295" s="320">
        <f t="shared" si="130"/>
        <v>0.74</v>
      </c>
      <c r="AZ295" s="320">
        <f t="shared" si="131"/>
        <v>0.34</v>
      </c>
      <c r="BA295" s="321">
        <f t="shared" si="132"/>
        <v>0.36099999999999999</v>
      </c>
      <c r="BB295" s="290"/>
      <c r="BC295" s="322">
        <v>0.53300000000000003</v>
      </c>
      <c r="BD295" s="320">
        <v>0.40699999999999997</v>
      </c>
      <c r="BE295" s="320">
        <v>0.33100000000000002</v>
      </c>
      <c r="BF295" s="320">
        <v>0.56999999999999995</v>
      </c>
      <c r="BG295" s="320">
        <v>0.66300000000000003</v>
      </c>
      <c r="BH295" s="320">
        <v>0.41799999999999998</v>
      </c>
      <c r="BI295" s="320">
        <v>0.36099999999999999</v>
      </c>
      <c r="BJ295" s="320">
        <v>0.48099999999999998</v>
      </c>
      <c r="BK295" s="320">
        <v>0.69399999999999995</v>
      </c>
      <c r="BL295" s="320">
        <f t="shared" si="133"/>
        <v>0.48099999999999998</v>
      </c>
      <c r="BM295" s="320">
        <f t="shared" si="134"/>
        <v>0.36099999999999999</v>
      </c>
      <c r="BN295" s="320">
        <f t="shared" si="135"/>
        <v>0.41799999999999998</v>
      </c>
      <c r="BO295" s="320">
        <f t="shared" si="136"/>
        <v>0.66300000000000003</v>
      </c>
      <c r="BP295" s="320">
        <f t="shared" si="137"/>
        <v>0.56999999999999995</v>
      </c>
      <c r="BQ295" s="320">
        <f t="shared" si="138"/>
        <v>0.33100000000000002</v>
      </c>
      <c r="BR295" s="321">
        <f t="shared" si="139"/>
        <v>0.40699999999999997</v>
      </c>
      <c r="BS295" s="290"/>
    </row>
    <row r="296" spans="1:71" x14ac:dyDescent="0.25">
      <c r="A296" s="290"/>
      <c r="B296" s="686"/>
      <c r="C296" s="425">
        <v>2.25</v>
      </c>
      <c r="D296" s="320">
        <v>0.53200000000000003</v>
      </c>
      <c r="E296" s="320">
        <v>0.42199999999999999</v>
      </c>
      <c r="F296" s="320">
        <v>0.33100000000000002</v>
      </c>
      <c r="G296" s="320">
        <v>0.624</v>
      </c>
      <c r="H296" s="320">
        <v>0.69299999999999995</v>
      </c>
      <c r="I296" s="320">
        <v>0.372</v>
      </c>
      <c r="J296" s="320">
        <v>0.38500000000000001</v>
      </c>
      <c r="K296" s="320">
        <v>0.55300000000000005</v>
      </c>
      <c r="L296" s="320">
        <v>0.84099999999999997</v>
      </c>
      <c r="M296" s="320">
        <f t="shared" si="140"/>
        <v>0.55300000000000005</v>
      </c>
      <c r="N296" s="320">
        <f t="shared" si="141"/>
        <v>0.38500000000000001</v>
      </c>
      <c r="O296" s="320">
        <f t="shared" si="142"/>
        <v>0.372</v>
      </c>
      <c r="P296" s="320">
        <f t="shared" si="143"/>
        <v>0.69299999999999995</v>
      </c>
      <c r="Q296" s="320">
        <f t="shared" si="144"/>
        <v>0.624</v>
      </c>
      <c r="R296" s="320">
        <f t="shared" si="145"/>
        <v>0.33100000000000002</v>
      </c>
      <c r="S296" s="321">
        <f t="shared" si="146"/>
        <v>0.42199999999999999</v>
      </c>
      <c r="T296" s="290"/>
      <c r="U296" s="322">
        <v>0.46800000000000003</v>
      </c>
      <c r="V296" s="320">
        <v>0.38900000000000001</v>
      </c>
      <c r="W296" s="320">
        <v>0.32700000000000001</v>
      </c>
      <c r="X296" s="320">
        <v>0.71699999999999997</v>
      </c>
      <c r="Y296" s="320">
        <v>0.621</v>
      </c>
      <c r="Z296" s="320">
        <v>0.34799999999999998</v>
      </c>
      <c r="AA296" s="320">
        <v>0.40100000000000002</v>
      </c>
      <c r="AB296" s="320">
        <v>0.64700000000000002</v>
      </c>
      <c r="AC296" s="320">
        <v>0.94299999999999995</v>
      </c>
      <c r="AD296" s="320">
        <f t="shared" si="119"/>
        <v>0.64700000000000002</v>
      </c>
      <c r="AE296" s="320">
        <f t="shared" si="120"/>
        <v>0.40100000000000002</v>
      </c>
      <c r="AF296" s="320">
        <f t="shared" si="121"/>
        <v>0.34799999999999998</v>
      </c>
      <c r="AG296" s="320">
        <f t="shared" si="122"/>
        <v>0.621</v>
      </c>
      <c r="AH296" s="320">
        <f t="shared" si="123"/>
        <v>0.71699999999999997</v>
      </c>
      <c r="AI296" s="320">
        <f t="shared" si="124"/>
        <v>0.32700000000000001</v>
      </c>
      <c r="AJ296" s="321">
        <f t="shared" si="125"/>
        <v>0.38900000000000001</v>
      </c>
      <c r="AK296" s="290"/>
      <c r="AL296" s="322">
        <v>0.432</v>
      </c>
      <c r="AM296" s="320">
        <v>0.36</v>
      </c>
      <c r="AN296" s="320">
        <v>0.33800000000000002</v>
      </c>
      <c r="AO296" s="320">
        <v>0.73499999999999999</v>
      </c>
      <c r="AP296" s="320">
        <v>0.58299999999999996</v>
      </c>
      <c r="AQ296" s="320">
        <v>0.32300000000000001</v>
      </c>
      <c r="AR296" s="320">
        <v>0.40600000000000003</v>
      </c>
      <c r="AS296" s="320">
        <v>0.68400000000000005</v>
      </c>
      <c r="AT296" s="320">
        <v>0.99099999999999999</v>
      </c>
      <c r="AU296" s="320">
        <f t="shared" si="126"/>
        <v>0.68400000000000005</v>
      </c>
      <c r="AV296" s="320">
        <f t="shared" si="127"/>
        <v>0.40600000000000003</v>
      </c>
      <c r="AW296" s="320">
        <f t="shared" si="128"/>
        <v>0.32300000000000001</v>
      </c>
      <c r="AX296" s="320">
        <f t="shared" si="129"/>
        <v>0.58299999999999996</v>
      </c>
      <c r="AY296" s="320">
        <f t="shared" si="130"/>
        <v>0.73499999999999999</v>
      </c>
      <c r="AZ296" s="320">
        <f t="shared" si="131"/>
        <v>0.33800000000000002</v>
      </c>
      <c r="BA296" s="321">
        <f t="shared" si="132"/>
        <v>0.36</v>
      </c>
      <c r="BB296" s="290"/>
      <c r="BC296" s="322">
        <v>0.53300000000000003</v>
      </c>
      <c r="BD296" s="320">
        <v>0.40600000000000003</v>
      </c>
      <c r="BE296" s="320">
        <v>0.33</v>
      </c>
      <c r="BF296" s="320">
        <v>0.56499999999999995</v>
      </c>
      <c r="BG296" s="320">
        <v>0.65600000000000003</v>
      </c>
      <c r="BH296" s="320">
        <v>0.41499999999999998</v>
      </c>
      <c r="BI296" s="320">
        <v>0.36099999999999999</v>
      </c>
      <c r="BJ296" s="320">
        <v>0.48</v>
      </c>
      <c r="BK296" s="320">
        <v>0.69399999999999995</v>
      </c>
      <c r="BL296" s="320">
        <f t="shared" si="133"/>
        <v>0.48</v>
      </c>
      <c r="BM296" s="320">
        <f t="shared" si="134"/>
        <v>0.36099999999999999</v>
      </c>
      <c r="BN296" s="320">
        <f t="shared" si="135"/>
        <v>0.41499999999999998</v>
      </c>
      <c r="BO296" s="320">
        <f t="shared" si="136"/>
        <v>0.65600000000000003</v>
      </c>
      <c r="BP296" s="320">
        <f t="shared" si="137"/>
        <v>0.56499999999999995</v>
      </c>
      <c r="BQ296" s="320">
        <f t="shared" si="138"/>
        <v>0.33</v>
      </c>
      <c r="BR296" s="321">
        <f t="shared" si="139"/>
        <v>0.40600000000000003</v>
      </c>
      <c r="BS296" s="290"/>
    </row>
    <row r="297" spans="1:71" x14ac:dyDescent="0.25">
      <c r="A297" s="290"/>
      <c r="B297" s="686"/>
      <c r="C297" s="425">
        <v>2.2999999999999998</v>
      </c>
      <c r="D297" s="320">
        <v>0.53200000000000003</v>
      </c>
      <c r="E297" s="320">
        <v>0.42199999999999999</v>
      </c>
      <c r="F297" s="320">
        <v>0.33</v>
      </c>
      <c r="G297" s="320">
        <v>0.61799999999999999</v>
      </c>
      <c r="H297" s="320">
        <v>0.68700000000000006</v>
      </c>
      <c r="I297" s="320">
        <v>0.37</v>
      </c>
      <c r="J297" s="320">
        <v>0.38400000000000001</v>
      </c>
      <c r="K297" s="320">
        <v>0.55200000000000005</v>
      </c>
      <c r="L297" s="320">
        <v>0.84099999999999997</v>
      </c>
      <c r="M297" s="320">
        <f t="shared" si="140"/>
        <v>0.55200000000000005</v>
      </c>
      <c r="N297" s="320">
        <f t="shared" si="141"/>
        <v>0.38400000000000001</v>
      </c>
      <c r="O297" s="320">
        <f t="shared" si="142"/>
        <v>0.37</v>
      </c>
      <c r="P297" s="320">
        <f t="shared" si="143"/>
        <v>0.68700000000000006</v>
      </c>
      <c r="Q297" s="320">
        <f t="shared" si="144"/>
        <v>0.61799999999999999</v>
      </c>
      <c r="R297" s="320">
        <f t="shared" si="145"/>
        <v>0.33</v>
      </c>
      <c r="S297" s="321">
        <f t="shared" si="146"/>
        <v>0.42199999999999999</v>
      </c>
      <c r="T297" s="290"/>
      <c r="U297" s="322">
        <v>0.46800000000000003</v>
      </c>
      <c r="V297" s="320">
        <v>0.38900000000000001</v>
      </c>
      <c r="W297" s="320">
        <v>0.32600000000000001</v>
      </c>
      <c r="X297" s="320">
        <v>0.71199999999999997</v>
      </c>
      <c r="Y297" s="320">
        <v>0.61299999999999999</v>
      </c>
      <c r="Z297" s="320">
        <v>0.34599999999999997</v>
      </c>
      <c r="AA297" s="320">
        <v>0.40100000000000002</v>
      </c>
      <c r="AB297" s="320">
        <v>0.64600000000000002</v>
      </c>
      <c r="AC297" s="320">
        <v>0.94299999999999995</v>
      </c>
      <c r="AD297" s="320">
        <f t="shared" si="119"/>
        <v>0.64600000000000002</v>
      </c>
      <c r="AE297" s="320">
        <f t="shared" si="120"/>
        <v>0.40100000000000002</v>
      </c>
      <c r="AF297" s="320">
        <f t="shared" si="121"/>
        <v>0.34599999999999997</v>
      </c>
      <c r="AG297" s="320">
        <f t="shared" si="122"/>
        <v>0.61299999999999999</v>
      </c>
      <c r="AH297" s="320">
        <f t="shared" si="123"/>
        <v>0.71199999999999997</v>
      </c>
      <c r="AI297" s="320">
        <f t="shared" si="124"/>
        <v>0.32600000000000001</v>
      </c>
      <c r="AJ297" s="321">
        <f t="shared" si="125"/>
        <v>0.38900000000000001</v>
      </c>
      <c r="AK297" s="290"/>
      <c r="AL297" s="322">
        <v>0.432</v>
      </c>
      <c r="AM297" s="320">
        <v>0.35899999999999999</v>
      </c>
      <c r="AN297" s="320">
        <v>0.33600000000000002</v>
      </c>
      <c r="AO297" s="320">
        <v>0.73</v>
      </c>
      <c r="AP297" s="320">
        <v>0.57499999999999996</v>
      </c>
      <c r="AQ297" s="320">
        <v>0.32200000000000001</v>
      </c>
      <c r="AR297" s="320">
        <v>0.40600000000000003</v>
      </c>
      <c r="AS297" s="320">
        <v>0.68400000000000005</v>
      </c>
      <c r="AT297" s="320">
        <v>0.99099999999999999</v>
      </c>
      <c r="AU297" s="320">
        <f t="shared" si="126"/>
        <v>0.68400000000000005</v>
      </c>
      <c r="AV297" s="320">
        <f t="shared" si="127"/>
        <v>0.40600000000000003</v>
      </c>
      <c r="AW297" s="320">
        <f t="shared" si="128"/>
        <v>0.32200000000000001</v>
      </c>
      <c r="AX297" s="320">
        <f t="shared" si="129"/>
        <v>0.57499999999999996</v>
      </c>
      <c r="AY297" s="320">
        <f t="shared" si="130"/>
        <v>0.73</v>
      </c>
      <c r="AZ297" s="320">
        <f t="shared" si="131"/>
        <v>0.33600000000000002</v>
      </c>
      <c r="BA297" s="321">
        <f t="shared" si="132"/>
        <v>0.35899999999999999</v>
      </c>
      <c r="BB297" s="290"/>
      <c r="BC297" s="322">
        <v>0.53300000000000003</v>
      </c>
      <c r="BD297" s="320">
        <v>0.40600000000000003</v>
      </c>
      <c r="BE297" s="320">
        <v>0.32900000000000001</v>
      </c>
      <c r="BF297" s="320">
        <v>0.56100000000000005</v>
      </c>
      <c r="BG297" s="320">
        <v>0.65</v>
      </c>
      <c r="BH297" s="320">
        <v>0.41099999999999998</v>
      </c>
      <c r="BI297" s="320">
        <v>0.36</v>
      </c>
      <c r="BJ297" s="320">
        <v>0.47899999999999998</v>
      </c>
      <c r="BK297" s="320">
        <v>0.69399999999999995</v>
      </c>
      <c r="BL297" s="320">
        <f t="shared" si="133"/>
        <v>0.47899999999999998</v>
      </c>
      <c r="BM297" s="320">
        <f t="shared" si="134"/>
        <v>0.36</v>
      </c>
      <c r="BN297" s="320">
        <f t="shared" si="135"/>
        <v>0.41099999999999998</v>
      </c>
      <c r="BO297" s="320">
        <f t="shared" si="136"/>
        <v>0.65</v>
      </c>
      <c r="BP297" s="320">
        <f t="shared" si="137"/>
        <v>0.56100000000000005</v>
      </c>
      <c r="BQ297" s="320">
        <f t="shared" si="138"/>
        <v>0.32900000000000001</v>
      </c>
      <c r="BR297" s="321">
        <f t="shared" si="139"/>
        <v>0.40600000000000003</v>
      </c>
      <c r="BS297" s="290"/>
    </row>
    <row r="298" spans="1:71" x14ac:dyDescent="0.25">
      <c r="A298" s="290"/>
      <c r="B298" s="686"/>
      <c r="C298" s="425">
        <v>2.35</v>
      </c>
      <c r="D298" s="320">
        <v>0.53200000000000003</v>
      </c>
      <c r="E298" s="320">
        <v>0.42199999999999999</v>
      </c>
      <c r="F298" s="320">
        <v>0.33</v>
      </c>
      <c r="G298" s="320">
        <v>0.61199999999999999</v>
      </c>
      <c r="H298" s="320">
        <v>0.68</v>
      </c>
      <c r="I298" s="320">
        <v>0.36799999999999999</v>
      </c>
      <c r="J298" s="320">
        <v>0.38400000000000001</v>
      </c>
      <c r="K298" s="320">
        <v>0.55200000000000005</v>
      </c>
      <c r="L298" s="320">
        <v>0.84099999999999997</v>
      </c>
      <c r="M298" s="320">
        <f t="shared" si="140"/>
        <v>0.55200000000000005</v>
      </c>
      <c r="N298" s="320">
        <f t="shared" si="141"/>
        <v>0.38400000000000001</v>
      </c>
      <c r="O298" s="320">
        <f t="shared" si="142"/>
        <v>0.36799999999999999</v>
      </c>
      <c r="P298" s="320">
        <f t="shared" si="143"/>
        <v>0.68</v>
      </c>
      <c r="Q298" s="320">
        <f t="shared" si="144"/>
        <v>0.61199999999999999</v>
      </c>
      <c r="R298" s="320">
        <f t="shared" si="145"/>
        <v>0.33</v>
      </c>
      <c r="S298" s="321">
        <f t="shared" si="146"/>
        <v>0.42199999999999999</v>
      </c>
      <c r="T298" s="290"/>
      <c r="U298" s="322">
        <v>0.46800000000000003</v>
      </c>
      <c r="V298" s="320">
        <v>0.38800000000000001</v>
      </c>
      <c r="W298" s="320">
        <v>0.32600000000000001</v>
      </c>
      <c r="X298" s="320">
        <v>0.70699999999999996</v>
      </c>
      <c r="Y298" s="320">
        <v>0.60499999999999998</v>
      </c>
      <c r="Z298" s="320">
        <v>0.34499999999999997</v>
      </c>
      <c r="AA298" s="320">
        <v>0.40100000000000002</v>
      </c>
      <c r="AB298" s="320">
        <v>0.64600000000000002</v>
      </c>
      <c r="AC298" s="320">
        <v>0.94299999999999995</v>
      </c>
      <c r="AD298" s="320">
        <f t="shared" si="119"/>
        <v>0.64600000000000002</v>
      </c>
      <c r="AE298" s="320">
        <f t="shared" si="120"/>
        <v>0.40100000000000002</v>
      </c>
      <c r="AF298" s="320">
        <f t="shared" si="121"/>
        <v>0.34499999999999997</v>
      </c>
      <c r="AG298" s="320">
        <f t="shared" si="122"/>
        <v>0.60499999999999998</v>
      </c>
      <c r="AH298" s="320">
        <f t="shared" si="123"/>
        <v>0.70699999999999996</v>
      </c>
      <c r="AI298" s="320">
        <f t="shared" si="124"/>
        <v>0.32600000000000001</v>
      </c>
      <c r="AJ298" s="321">
        <f t="shared" si="125"/>
        <v>0.38800000000000001</v>
      </c>
      <c r="AK298" s="290"/>
      <c r="AL298" s="322">
        <v>0.432</v>
      </c>
      <c r="AM298" s="320">
        <v>0.35899999999999999</v>
      </c>
      <c r="AN298" s="320">
        <v>0.33500000000000002</v>
      </c>
      <c r="AO298" s="320">
        <v>0.72399999999999998</v>
      </c>
      <c r="AP298" s="320">
        <v>0.56799999999999995</v>
      </c>
      <c r="AQ298" s="320">
        <v>0.32100000000000001</v>
      </c>
      <c r="AR298" s="320">
        <v>0.40600000000000003</v>
      </c>
      <c r="AS298" s="320">
        <v>0.68400000000000005</v>
      </c>
      <c r="AT298" s="320">
        <v>0.99099999999999999</v>
      </c>
      <c r="AU298" s="320">
        <f t="shared" si="126"/>
        <v>0.68400000000000005</v>
      </c>
      <c r="AV298" s="320">
        <f t="shared" si="127"/>
        <v>0.40600000000000003</v>
      </c>
      <c r="AW298" s="320">
        <f t="shared" si="128"/>
        <v>0.32100000000000001</v>
      </c>
      <c r="AX298" s="320">
        <f t="shared" si="129"/>
        <v>0.56799999999999995</v>
      </c>
      <c r="AY298" s="320">
        <f t="shared" si="130"/>
        <v>0.72399999999999998</v>
      </c>
      <c r="AZ298" s="320">
        <f t="shared" si="131"/>
        <v>0.33500000000000002</v>
      </c>
      <c r="BA298" s="321">
        <f t="shared" si="132"/>
        <v>0.35899999999999999</v>
      </c>
      <c r="BB298" s="290"/>
      <c r="BC298" s="322">
        <v>0.53300000000000003</v>
      </c>
      <c r="BD298" s="320">
        <v>0.40500000000000003</v>
      </c>
      <c r="BE298" s="320">
        <v>0.32900000000000001</v>
      </c>
      <c r="BF298" s="320">
        <v>0.55600000000000005</v>
      </c>
      <c r="BG298" s="320">
        <v>0.64300000000000002</v>
      </c>
      <c r="BH298" s="320">
        <v>0.40799999999999997</v>
      </c>
      <c r="BI298" s="320">
        <v>0.36</v>
      </c>
      <c r="BJ298" s="320">
        <v>0.47799999999999998</v>
      </c>
      <c r="BK298" s="320">
        <v>0.69399999999999995</v>
      </c>
      <c r="BL298" s="320">
        <f t="shared" si="133"/>
        <v>0.47799999999999998</v>
      </c>
      <c r="BM298" s="320">
        <f t="shared" si="134"/>
        <v>0.36</v>
      </c>
      <c r="BN298" s="320">
        <f t="shared" si="135"/>
        <v>0.40799999999999997</v>
      </c>
      <c r="BO298" s="320">
        <f t="shared" si="136"/>
        <v>0.64300000000000002</v>
      </c>
      <c r="BP298" s="320">
        <f t="shared" si="137"/>
        <v>0.55600000000000005</v>
      </c>
      <c r="BQ298" s="320">
        <f t="shared" si="138"/>
        <v>0.32900000000000001</v>
      </c>
      <c r="BR298" s="321">
        <f t="shared" si="139"/>
        <v>0.40500000000000003</v>
      </c>
      <c r="BS298" s="290"/>
    </row>
    <row r="299" spans="1:71" x14ac:dyDescent="0.25">
      <c r="A299" s="290"/>
      <c r="B299" s="686"/>
      <c r="C299" s="425">
        <v>2.4</v>
      </c>
      <c r="D299" s="320">
        <v>0.53200000000000003</v>
      </c>
      <c r="E299" s="320">
        <v>0.42199999999999999</v>
      </c>
      <c r="F299" s="320">
        <v>0.32900000000000001</v>
      </c>
      <c r="G299" s="320">
        <v>0.60599999999999998</v>
      </c>
      <c r="H299" s="320">
        <v>0.67400000000000004</v>
      </c>
      <c r="I299" s="320">
        <v>0.36699999999999999</v>
      </c>
      <c r="J299" s="320">
        <v>0.38300000000000001</v>
      </c>
      <c r="K299" s="320">
        <v>0.55100000000000005</v>
      </c>
      <c r="L299" s="320">
        <v>0.84099999999999997</v>
      </c>
      <c r="M299" s="320">
        <f t="shared" si="140"/>
        <v>0.55100000000000005</v>
      </c>
      <c r="N299" s="320">
        <f t="shared" si="141"/>
        <v>0.38300000000000001</v>
      </c>
      <c r="O299" s="320">
        <f t="shared" si="142"/>
        <v>0.36699999999999999</v>
      </c>
      <c r="P299" s="320">
        <f t="shared" si="143"/>
        <v>0.67400000000000004</v>
      </c>
      <c r="Q299" s="320">
        <f t="shared" si="144"/>
        <v>0.60599999999999998</v>
      </c>
      <c r="R299" s="320">
        <f t="shared" si="145"/>
        <v>0.32900000000000001</v>
      </c>
      <c r="S299" s="321">
        <f t="shared" si="146"/>
        <v>0.42199999999999999</v>
      </c>
      <c r="T299" s="290"/>
      <c r="U299" s="322">
        <v>0.46800000000000003</v>
      </c>
      <c r="V299" s="320">
        <v>0.38800000000000001</v>
      </c>
      <c r="W299" s="320">
        <v>0.32500000000000001</v>
      </c>
      <c r="X299" s="320">
        <v>0.70199999999999996</v>
      </c>
      <c r="Y299" s="320">
        <v>0.59699999999999998</v>
      </c>
      <c r="Z299" s="320">
        <v>0.34399999999999997</v>
      </c>
      <c r="AA299" s="320">
        <v>0.40100000000000002</v>
      </c>
      <c r="AB299" s="320">
        <v>0.64600000000000002</v>
      </c>
      <c r="AC299" s="320">
        <v>0.94299999999999995</v>
      </c>
      <c r="AD299" s="320">
        <f t="shared" si="119"/>
        <v>0.64600000000000002</v>
      </c>
      <c r="AE299" s="320">
        <f t="shared" si="120"/>
        <v>0.40100000000000002</v>
      </c>
      <c r="AF299" s="320">
        <f t="shared" si="121"/>
        <v>0.34399999999999997</v>
      </c>
      <c r="AG299" s="320">
        <f t="shared" si="122"/>
        <v>0.59699999999999998</v>
      </c>
      <c r="AH299" s="320">
        <f t="shared" si="123"/>
        <v>0.70199999999999996</v>
      </c>
      <c r="AI299" s="320">
        <f t="shared" si="124"/>
        <v>0.32500000000000001</v>
      </c>
      <c r="AJ299" s="321">
        <f t="shared" si="125"/>
        <v>0.38800000000000001</v>
      </c>
      <c r="AK299" s="290"/>
      <c r="AL299" s="322">
        <v>0.432</v>
      </c>
      <c r="AM299" s="320">
        <v>0.35799999999999998</v>
      </c>
      <c r="AN299" s="320">
        <v>0.33400000000000002</v>
      </c>
      <c r="AO299" s="320">
        <v>0.71899999999999997</v>
      </c>
      <c r="AP299" s="320">
        <v>0.56000000000000005</v>
      </c>
      <c r="AQ299" s="320">
        <v>0.32100000000000001</v>
      </c>
      <c r="AR299" s="320">
        <v>0.40600000000000003</v>
      </c>
      <c r="AS299" s="320">
        <v>0.68400000000000005</v>
      </c>
      <c r="AT299" s="320">
        <v>0.99099999999999999</v>
      </c>
      <c r="AU299" s="320">
        <f t="shared" si="126"/>
        <v>0.68400000000000005</v>
      </c>
      <c r="AV299" s="320">
        <f t="shared" si="127"/>
        <v>0.40600000000000003</v>
      </c>
      <c r="AW299" s="320">
        <f t="shared" si="128"/>
        <v>0.32100000000000001</v>
      </c>
      <c r="AX299" s="320">
        <f t="shared" si="129"/>
        <v>0.56000000000000005</v>
      </c>
      <c r="AY299" s="320">
        <f t="shared" si="130"/>
        <v>0.71899999999999997</v>
      </c>
      <c r="AZ299" s="320">
        <f t="shared" si="131"/>
        <v>0.33400000000000002</v>
      </c>
      <c r="BA299" s="321">
        <f t="shared" si="132"/>
        <v>0.35799999999999998</v>
      </c>
      <c r="BB299" s="290"/>
      <c r="BC299" s="322">
        <v>0.53300000000000003</v>
      </c>
      <c r="BD299" s="320">
        <v>0.40500000000000003</v>
      </c>
      <c r="BE299" s="320">
        <v>0.32900000000000001</v>
      </c>
      <c r="BF299" s="320">
        <v>0.55200000000000005</v>
      </c>
      <c r="BG299" s="320">
        <v>0.63600000000000001</v>
      </c>
      <c r="BH299" s="320">
        <v>0.40400000000000003</v>
      </c>
      <c r="BI299" s="320">
        <v>0.36</v>
      </c>
      <c r="BJ299" s="320">
        <v>0.47799999999999998</v>
      </c>
      <c r="BK299" s="320">
        <v>0.69399999999999995</v>
      </c>
      <c r="BL299" s="320">
        <f t="shared" si="133"/>
        <v>0.47799999999999998</v>
      </c>
      <c r="BM299" s="320">
        <f t="shared" si="134"/>
        <v>0.36</v>
      </c>
      <c r="BN299" s="320">
        <f t="shared" si="135"/>
        <v>0.40400000000000003</v>
      </c>
      <c r="BO299" s="320">
        <f t="shared" si="136"/>
        <v>0.63600000000000001</v>
      </c>
      <c r="BP299" s="320">
        <f t="shared" si="137"/>
        <v>0.55200000000000005</v>
      </c>
      <c r="BQ299" s="320">
        <f t="shared" si="138"/>
        <v>0.32900000000000001</v>
      </c>
      <c r="BR299" s="321">
        <f t="shared" si="139"/>
        <v>0.40500000000000003</v>
      </c>
      <c r="BS299" s="290"/>
    </row>
    <row r="300" spans="1:71" x14ac:dyDescent="0.25">
      <c r="A300" s="290"/>
      <c r="B300" s="686"/>
      <c r="C300" s="425">
        <v>2.4500000000000002</v>
      </c>
      <c r="D300" s="320">
        <v>0.53200000000000003</v>
      </c>
      <c r="E300" s="320">
        <v>0.42199999999999999</v>
      </c>
      <c r="F300" s="320">
        <v>0.32900000000000001</v>
      </c>
      <c r="G300" s="320">
        <v>0.6</v>
      </c>
      <c r="H300" s="320">
        <v>0.66700000000000004</v>
      </c>
      <c r="I300" s="320">
        <v>0.36499999999999999</v>
      </c>
      <c r="J300" s="320">
        <v>0.38300000000000001</v>
      </c>
      <c r="K300" s="320">
        <v>0.55100000000000005</v>
      </c>
      <c r="L300" s="320">
        <v>0.84099999999999997</v>
      </c>
      <c r="M300" s="320">
        <f t="shared" si="140"/>
        <v>0.55100000000000005</v>
      </c>
      <c r="N300" s="320">
        <f t="shared" si="141"/>
        <v>0.38300000000000001</v>
      </c>
      <c r="O300" s="320">
        <f t="shared" si="142"/>
        <v>0.36499999999999999</v>
      </c>
      <c r="P300" s="320">
        <f t="shared" si="143"/>
        <v>0.66700000000000004</v>
      </c>
      <c r="Q300" s="320">
        <f t="shared" si="144"/>
        <v>0.6</v>
      </c>
      <c r="R300" s="320">
        <f t="shared" si="145"/>
        <v>0.32900000000000001</v>
      </c>
      <c r="S300" s="321">
        <f t="shared" si="146"/>
        <v>0.42199999999999999</v>
      </c>
      <c r="T300" s="290"/>
      <c r="U300" s="322">
        <v>0.46800000000000003</v>
      </c>
      <c r="V300" s="320">
        <v>0.38800000000000001</v>
      </c>
      <c r="W300" s="320">
        <v>0.32500000000000001</v>
      </c>
      <c r="X300" s="320">
        <v>0.69699999999999995</v>
      </c>
      <c r="Y300" s="320">
        <v>0.58899999999999997</v>
      </c>
      <c r="Z300" s="320">
        <v>0.34300000000000003</v>
      </c>
      <c r="AA300" s="320">
        <v>0.40100000000000002</v>
      </c>
      <c r="AB300" s="320">
        <v>0.64600000000000002</v>
      </c>
      <c r="AC300" s="320">
        <v>0.94299999999999995</v>
      </c>
      <c r="AD300" s="320">
        <f t="shared" si="119"/>
        <v>0.64600000000000002</v>
      </c>
      <c r="AE300" s="320">
        <f t="shared" si="120"/>
        <v>0.40100000000000002</v>
      </c>
      <c r="AF300" s="320">
        <f t="shared" si="121"/>
        <v>0.34300000000000003</v>
      </c>
      <c r="AG300" s="320">
        <f t="shared" si="122"/>
        <v>0.58899999999999997</v>
      </c>
      <c r="AH300" s="320">
        <f t="shared" si="123"/>
        <v>0.69699999999999995</v>
      </c>
      <c r="AI300" s="320">
        <f t="shared" si="124"/>
        <v>0.32500000000000001</v>
      </c>
      <c r="AJ300" s="321">
        <f t="shared" si="125"/>
        <v>0.38800000000000001</v>
      </c>
      <c r="AK300" s="290"/>
      <c r="AL300" s="322">
        <v>0.432</v>
      </c>
      <c r="AM300" s="320">
        <v>0.35799999999999998</v>
      </c>
      <c r="AN300" s="320">
        <v>0.33200000000000002</v>
      </c>
      <c r="AO300" s="320">
        <v>0.71399999999999997</v>
      </c>
      <c r="AP300" s="320">
        <v>0.55300000000000005</v>
      </c>
      <c r="AQ300" s="320">
        <v>0.32</v>
      </c>
      <c r="AR300" s="320">
        <v>0.40600000000000003</v>
      </c>
      <c r="AS300" s="320">
        <v>0.68400000000000005</v>
      </c>
      <c r="AT300" s="320">
        <v>0.99099999999999999</v>
      </c>
      <c r="AU300" s="320">
        <f t="shared" si="126"/>
        <v>0.68400000000000005</v>
      </c>
      <c r="AV300" s="320">
        <f t="shared" si="127"/>
        <v>0.40600000000000003</v>
      </c>
      <c r="AW300" s="320">
        <f t="shared" si="128"/>
        <v>0.32</v>
      </c>
      <c r="AX300" s="320">
        <f t="shared" si="129"/>
        <v>0.55300000000000005</v>
      </c>
      <c r="AY300" s="320">
        <f t="shared" si="130"/>
        <v>0.71399999999999997</v>
      </c>
      <c r="AZ300" s="320">
        <f t="shared" si="131"/>
        <v>0.33200000000000002</v>
      </c>
      <c r="BA300" s="321">
        <f t="shared" si="132"/>
        <v>0.35799999999999998</v>
      </c>
      <c r="BB300" s="290"/>
      <c r="BC300" s="322">
        <v>0.53300000000000003</v>
      </c>
      <c r="BD300" s="320">
        <v>0.40500000000000003</v>
      </c>
      <c r="BE300" s="320">
        <v>0.32800000000000001</v>
      </c>
      <c r="BF300" s="320">
        <v>0.54700000000000004</v>
      </c>
      <c r="BG300" s="320">
        <v>0.63</v>
      </c>
      <c r="BH300" s="320">
        <v>0.40100000000000002</v>
      </c>
      <c r="BI300" s="320">
        <v>0.35899999999999999</v>
      </c>
      <c r="BJ300" s="320">
        <v>0.47799999999999998</v>
      </c>
      <c r="BK300" s="320">
        <v>0.69399999999999995</v>
      </c>
      <c r="BL300" s="320">
        <f t="shared" si="133"/>
        <v>0.47799999999999998</v>
      </c>
      <c r="BM300" s="320">
        <f t="shared" si="134"/>
        <v>0.35899999999999999</v>
      </c>
      <c r="BN300" s="320">
        <f t="shared" si="135"/>
        <v>0.40100000000000002</v>
      </c>
      <c r="BO300" s="320">
        <f t="shared" si="136"/>
        <v>0.63</v>
      </c>
      <c r="BP300" s="320">
        <f t="shared" si="137"/>
        <v>0.54700000000000004</v>
      </c>
      <c r="BQ300" s="320">
        <f t="shared" si="138"/>
        <v>0.32800000000000001</v>
      </c>
      <c r="BR300" s="321">
        <f t="shared" si="139"/>
        <v>0.40500000000000003</v>
      </c>
      <c r="BS300" s="290"/>
    </row>
    <row r="301" spans="1:71" x14ac:dyDescent="0.25">
      <c r="A301" s="290"/>
      <c r="B301" s="686"/>
      <c r="C301" s="425">
        <v>2.5</v>
      </c>
      <c r="D301" s="320">
        <v>0.53200000000000003</v>
      </c>
      <c r="E301" s="320">
        <v>0.42199999999999999</v>
      </c>
      <c r="F301" s="320">
        <v>0.32900000000000001</v>
      </c>
      <c r="G301" s="320">
        <v>0.59299999999999997</v>
      </c>
      <c r="H301" s="320">
        <v>0.66100000000000003</v>
      </c>
      <c r="I301" s="320">
        <v>0.36399999999999999</v>
      </c>
      <c r="J301" s="320">
        <v>0.38200000000000001</v>
      </c>
      <c r="K301" s="320">
        <v>0.55100000000000005</v>
      </c>
      <c r="L301" s="320">
        <v>0.84099999999999997</v>
      </c>
      <c r="M301" s="320">
        <f t="shared" si="140"/>
        <v>0.55100000000000005</v>
      </c>
      <c r="N301" s="320">
        <f t="shared" si="141"/>
        <v>0.38200000000000001</v>
      </c>
      <c r="O301" s="320">
        <f t="shared" si="142"/>
        <v>0.36399999999999999</v>
      </c>
      <c r="P301" s="320">
        <f t="shared" si="143"/>
        <v>0.66100000000000003</v>
      </c>
      <c r="Q301" s="320">
        <f t="shared" si="144"/>
        <v>0.59299999999999997</v>
      </c>
      <c r="R301" s="320">
        <f t="shared" si="145"/>
        <v>0.32900000000000001</v>
      </c>
      <c r="S301" s="321">
        <f t="shared" si="146"/>
        <v>0.42199999999999999</v>
      </c>
      <c r="T301" s="290"/>
      <c r="U301" s="322">
        <v>0.46800000000000003</v>
      </c>
      <c r="V301" s="320">
        <v>0.38800000000000001</v>
      </c>
      <c r="W301" s="320">
        <v>0.32400000000000001</v>
      </c>
      <c r="X301" s="320">
        <v>0.69199999999999995</v>
      </c>
      <c r="Y301" s="320">
        <v>0.58199999999999996</v>
      </c>
      <c r="Z301" s="320">
        <v>0.34200000000000003</v>
      </c>
      <c r="AA301" s="320">
        <v>0.40100000000000002</v>
      </c>
      <c r="AB301" s="320">
        <v>0.64600000000000002</v>
      </c>
      <c r="AC301" s="320">
        <v>0.94299999999999995</v>
      </c>
      <c r="AD301" s="320">
        <f t="shared" si="119"/>
        <v>0.64600000000000002</v>
      </c>
      <c r="AE301" s="320">
        <f t="shared" si="120"/>
        <v>0.40100000000000002</v>
      </c>
      <c r="AF301" s="320">
        <f t="shared" si="121"/>
        <v>0.34200000000000003</v>
      </c>
      <c r="AG301" s="320">
        <f t="shared" si="122"/>
        <v>0.58199999999999996</v>
      </c>
      <c r="AH301" s="320">
        <f t="shared" si="123"/>
        <v>0.69199999999999995</v>
      </c>
      <c r="AI301" s="320">
        <f t="shared" si="124"/>
        <v>0.32400000000000001</v>
      </c>
      <c r="AJ301" s="321">
        <f t="shared" si="125"/>
        <v>0.38800000000000001</v>
      </c>
      <c r="AK301" s="290"/>
      <c r="AL301" s="322">
        <v>0.432</v>
      </c>
      <c r="AM301" s="320">
        <v>0.35799999999999998</v>
      </c>
      <c r="AN301" s="320">
        <v>0.33100000000000002</v>
      </c>
      <c r="AO301" s="320">
        <v>0.70899999999999996</v>
      </c>
      <c r="AP301" s="320">
        <v>0.54600000000000004</v>
      </c>
      <c r="AQ301" s="320">
        <v>0.32</v>
      </c>
      <c r="AR301" s="320">
        <v>0.40600000000000003</v>
      </c>
      <c r="AS301" s="320">
        <v>0.68400000000000005</v>
      </c>
      <c r="AT301" s="320">
        <v>0.99099999999999999</v>
      </c>
      <c r="AU301" s="320">
        <f t="shared" si="126"/>
        <v>0.68400000000000005</v>
      </c>
      <c r="AV301" s="320">
        <f t="shared" si="127"/>
        <v>0.40600000000000003</v>
      </c>
      <c r="AW301" s="320">
        <f t="shared" si="128"/>
        <v>0.32</v>
      </c>
      <c r="AX301" s="320">
        <f t="shared" si="129"/>
        <v>0.54600000000000004</v>
      </c>
      <c r="AY301" s="320">
        <f t="shared" si="130"/>
        <v>0.70899999999999996</v>
      </c>
      <c r="AZ301" s="320">
        <f t="shared" si="131"/>
        <v>0.33100000000000002</v>
      </c>
      <c r="BA301" s="321">
        <f t="shared" si="132"/>
        <v>0.35799999999999998</v>
      </c>
      <c r="BB301" s="290"/>
      <c r="BC301" s="322">
        <v>0.53300000000000003</v>
      </c>
      <c r="BD301" s="320">
        <v>0.40500000000000003</v>
      </c>
      <c r="BE301" s="320">
        <v>0.32800000000000001</v>
      </c>
      <c r="BF301" s="320">
        <v>0.54300000000000004</v>
      </c>
      <c r="BG301" s="320">
        <v>0.623</v>
      </c>
      <c r="BH301" s="320">
        <v>0.39800000000000002</v>
      </c>
      <c r="BI301" s="320">
        <v>0.35899999999999999</v>
      </c>
      <c r="BJ301" s="320">
        <v>0.47799999999999998</v>
      </c>
      <c r="BK301" s="320">
        <v>0.69399999999999995</v>
      </c>
      <c r="BL301" s="320">
        <f t="shared" si="133"/>
        <v>0.47799999999999998</v>
      </c>
      <c r="BM301" s="320">
        <f t="shared" si="134"/>
        <v>0.35899999999999999</v>
      </c>
      <c r="BN301" s="320">
        <f t="shared" si="135"/>
        <v>0.39800000000000002</v>
      </c>
      <c r="BO301" s="320">
        <f t="shared" si="136"/>
        <v>0.623</v>
      </c>
      <c r="BP301" s="320">
        <f t="shared" si="137"/>
        <v>0.54300000000000004</v>
      </c>
      <c r="BQ301" s="320">
        <f t="shared" si="138"/>
        <v>0.32800000000000001</v>
      </c>
      <c r="BR301" s="321">
        <f t="shared" si="139"/>
        <v>0.40500000000000003</v>
      </c>
      <c r="BS301" s="290"/>
    </row>
    <row r="302" spans="1:71" x14ac:dyDescent="0.25">
      <c r="A302" s="290"/>
      <c r="B302" s="686"/>
      <c r="C302" s="425">
        <v>2.5499999999999998</v>
      </c>
      <c r="D302" s="320">
        <v>0.53200000000000003</v>
      </c>
      <c r="E302" s="320">
        <v>0.42199999999999999</v>
      </c>
      <c r="F302" s="320">
        <v>0.32900000000000001</v>
      </c>
      <c r="G302" s="320">
        <v>0.58699999999999997</v>
      </c>
      <c r="H302" s="320">
        <v>0.65600000000000003</v>
      </c>
      <c r="I302" s="320">
        <v>0.36199999999999999</v>
      </c>
      <c r="J302" s="320">
        <v>0.38200000000000001</v>
      </c>
      <c r="K302" s="320">
        <v>0.55100000000000005</v>
      </c>
      <c r="L302" s="320">
        <v>0.84099999999999997</v>
      </c>
      <c r="M302" s="320">
        <f t="shared" si="140"/>
        <v>0.55100000000000005</v>
      </c>
      <c r="N302" s="320">
        <f t="shared" si="141"/>
        <v>0.38200000000000001</v>
      </c>
      <c r="O302" s="320">
        <f t="shared" si="142"/>
        <v>0.36199999999999999</v>
      </c>
      <c r="P302" s="320">
        <f t="shared" si="143"/>
        <v>0.65600000000000003</v>
      </c>
      <c r="Q302" s="320">
        <f t="shared" si="144"/>
        <v>0.58699999999999997</v>
      </c>
      <c r="R302" s="320">
        <f t="shared" si="145"/>
        <v>0.32900000000000001</v>
      </c>
      <c r="S302" s="321">
        <f t="shared" si="146"/>
        <v>0.42199999999999999</v>
      </c>
      <c r="T302" s="290"/>
      <c r="U302" s="322">
        <v>0.46800000000000003</v>
      </c>
      <c r="V302" s="320">
        <v>0.38800000000000001</v>
      </c>
      <c r="W302" s="320">
        <v>0.32400000000000001</v>
      </c>
      <c r="X302" s="320">
        <v>0.68700000000000006</v>
      </c>
      <c r="Y302" s="320">
        <v>0.57399999999999995</v>
      </c>
      <c r="Z302" s="320">
        <v>0.34100000000000003</v>
      </c>
      <c r="AA302" s="320">
        <v>0.40100000000000002</v>
      </c>
      <c r="AB302" s="320">
        <v>0.64600000000000002</v>
      </c>
      <c r="AC302" s="320">
        <v>0.94299999999999995</v>
      </c>
      <c r="AD302" s="320">
        <f t="shared" si="119"/>
        <v>0.64600000000000002</v>
      </c>
      <c r="AE302" s="320">
        <f t="shared" si="120"/>
        <v>0.40100000000000002</v>
      </c>
      <c r="AF302" s="320">
        <f t="shared" si="121"/>
        <v>0.34100000000000003</v>
      </c>
      <c r="AG302" s="320">
        <f t="shared" si="122"/>
        <v>0.57399999999999995</v>
      </c>
      <c r="AH302" s="320">
        <f t="shared" si="123"/>
        <v>0.68700000000000006</v>
      </c>
      <c r="AI302" s="320">
        <f t="shared" si="124"/>
        <v>0.32400000000000001</v>
      </c>
      <c r="AJ302" s="321">
        <f t="shared" si="125"/>
        <v>0.38800000000000001</v>
      </c>
      <c r="AK302" s="290"/>
      <c r="AL302" s="322">
        <v>0.432</v>
      </c>
      <c r="AM302" s="320">
        <v>0.35799999999999998</v>
      </c>
      <c r="AN302" s="320">
        <v>0.32900000000000001</v>
      </c>
      <c r="AO302" s="320">
        <v>0.70399999999999996</v>
      </c>
      <c r="AP302" s="320">
        <v>0.53800000000000003</v>
      </c>
      <c r="AQ302" s="320">
        <v>0.31900000000000001</v>
      </c>
      <c r="AR302" s="320">
        <v>0.40600000000000003</v>
      </c>
      <c r="AS302" s="320">
        <v>0.68400000000000005</v>
      </c>
      <c r="AT302" s="320">
        <v>0.99099999999999999</v>
      </c>
      <c r="AU302" s="320">
        <f t="shared" si="126"/>
        <v>0.68400000000000005</v>
      </c>
      <c r="AV302" s="320">
        <f t="shared" si="127"/>
        <v>0.40600000000000003</v>
      </c>
      <c r="AW302" s="320">
        <f t="shared" si="128"/>
        <v>0.31900000000000001</v>
      </c>
      <c r="AX302" s="320">
        <f t="shared" si="129"/>
        <v>0.53800000000000003</v>
      </c>
      <c r="AY302" s="320">
        <f t="shared" si="130"/>
        <v>0.70399999999999996</v>
      </c>
      <c r="AZ302" s="320">
        <f t="shared" si="131"/>
        <v>0.32900000000000001</v>
      </c>
      <c r="BA302" s="321">
        <f t="shared" si="132"/>
        <v>0.35799999999999998</v>
      </c>
      <c r="BB302" s="290"/>
      <c r="BC302" s="322">
        <v>0.53300000000000003</v>
      </c>
      <c r="BD302" s="320">
        <v>0.40500000000000003</v>
      </c>
      <c r="BE302" s="320">
        <v>0.32800000000000001</v>
      </c>
      <c r="BF302" s="320">
        <v>0.53800000000000003</v>
      </c>
      <c r="BG302" s="320">
        <v>0.61699999999999999</v>
      </c>
      <c r="BH302" s="320">
        <v>0.39400000000000002</v>
      </c>
      <c r="BI302" s="320">
        <v>0.35899999999999999</v>
      </c>
      <c r="BJ302" s="320">
        <v>0.47799999999999998</v>
      </c>
      <c r="BK302" s="320">
        <v>0.69399999999999995</v>
      </c>
      <c r="BL302" s="320">
        <f t="shared" si="133"/>
        <v>0.47799999999999998</v>
      </c>
      <c r="BM302" s="320">
        <f t="shared" si="134"/>
        <v>0.35899999999999999</v>
      </c>
      <c r="BN302" s="320">
        <f t="shared" si="135"/>
        <v>0.39400000000000002</v>
      </c>
      <c r="BO302" s="320">
        <f t="shared" si="136"/>
        <v>0.61699999999999999</v>
      </c>
      <c r="BP302" s="320">
        <f t="shared" si="137"/>
        <v>0.53800000000000003</v>
      </c>
      <c r="BQ302" s="320">
        <f t="shared" si="138"/>
        <v>0.32800000000000001</v>
      </c>
      <c r="BR302" s="321">
        <f t="shared" si="139"/>
        <v>0.40500000000000003</v>
      </c>
      <c r="BS302" s="290"/>
    </row>
    <row r="303" spans="1:71" x14ac:dyDescent="0.25">
      <c r="A303" s="290"/>
      <c r="B303" s="686"/>
      <c r="C303" s="425">
        <v>2.6</v>
      </c>
      <c r="D303" s="320">
        <v>0.53200000000000003</v>
      </c>
      <c r="E303" s="320">
        <v>0.42199999999999999</v>
      </c>
      <c r="F303" s="320">
        <v>0.32900000000000001</v>
      </c>
      <c r="G303" s="320">
        <v>0.58199999999999996</v>
      </c>
      <c r="H303" s="320">
        <v>0.65</v>
      </c>
      <c r="I303" s="320">
        <v>0.36099999999999999</v>
      </c>
      <c r="J303" s="320">
        <v>0.38200000000000001</v>
      </c>
      <c r="K303" s="320">
        <v>0.55100000000000005</v>
      </c>
      <c r="L303" s="320">
        <v>0.84099999999999997</v>
      </c>
      <c r="M303" s="320">
        <f t="shared" si="140"/>
        <v>0.55100000000000005</v>
      </c>
      <c r="N303" s="320">
        <f t="shared" si="141"/>
        <v>0.38200000000000001</v>
      </c>
      <c r="O303" s="320">
        <f t="shared" si="142"/>
        <v>0.36099999999999999</v>
      </c>
      <c r="P303" s="320">
        <f t="shared" si="143"/>
        <v>0.65</v>
      </c>
      <c r="Q303" s="320">
        <f t="shared" si="144"/>
        <v>0.58199999999999996</v>
      </c>
      <c r="R303" s="320">
        <f t="shared" si="145"/>
        <v>0.32900000000000001</v>
      </c>
      <c r="S303" s="321">
        <f t="shared" si="146"/>
        <v>0.42199999999999999</v>
      </c>
      <c r="T303" s="290"/>
      <c r="U303" s="322">
        <v>0.46800000000000003</v>
      </c>
      <c r="V303" s="320">
        <v>0.38800000000000001</v>
      </c>
      <c r="W303" s="320">
        <v>0.32400000000000001</v>
      </c>
      <c r="X303" s="320">
        <v>0.68300000000000005</v>
      </c>
      <c r="Y303" s="320">
        <v>0.56599999999999995</v>
      </c>
      <c r="Z303" s="320">
        <v>0.34</v>
      </c>
      <c r="AA303" s="320">
        <v>0.40100000000000002</v>
      </c>
      <c r="AB303" s="320">
        <v>0.64600000000000002</v>
      </c>
      <c r="AC303" s="320">
        <v>0.94299999999999995</v>
      </c>
      <c r="AD303" s="320">
        <f t="shared" si="119"/>
        <v>0.64600000000000002</v>
      </c>
      <c r="AE303" s="320">
        <f t="shared" si="120"/>
        <v>0.40100000000000002</v>
      </c>
      <c r="AF303" s="320">
        <f t="shared" si="121"/>
        <v>0.34</v>
      </c>
      <c r="AG303" s="320">
        <f t="shared" si="122"/>
        <v>0.56599999999999995</v>
      </c>
      <c r="AH303" s="320">
        <f t="shared" si="123"/>
        <v>0.68300000000000005</v>
      </c>
      <c r="AI303" s="320">
        <f t="shared" si="124"/>
        <v>0.32400000000000001</v>
      </c>
      <c r="AJ303" s="321">
        <f t="shared" si="125"/>
        <v>0.38800000000000001</v>
      </c>
      <c r="AK303" s="290"/>
      <c r="AL303" s="322">
        <v>0.432</v>
      </c>
      <c r="AM303" s="320">
        <v>0.35799999999999998</v>
      </c>
      <c r="AN303" s="320">
        <v>0.32800000000000001</v>
      </c>
      <c r="AO303" s="320">
        <v>0.69899999999999995</v>
      </c>
      <c r="AP303" s="320">
        <v>0.53100000000000003</v>
      </c>
      <c r="AQ303" s="320">
        <v>0.31900000000000001</v>
      </c>
      <c r="AR303" s="320">
        <v>0.40600000000000003</v>
      </c>
      <c r="AS303" s="320">
        <v>0.68400000000000005</v>
      </c>
      <c r="AT303" s="320">
        <v>0.99099999999999999</v>
      </c>
      <c r="AU303" s="320">
        <f t="shared" si="126"/>
        <v>0.68400000000000005</v>
      </c>
      <c r="AV303" s="320">
        <f t="shared" si="127"/>
        <v>0.40600000000000003</v>
      </c>
      <c r="AW303" s="320">
        <f t="shared" si="128"/>
        <v>0.31900000000000001</v>
      </c>
      <c r="AX303" s="320">
        <f t="shared" si="129"/>
        <v>0.53100000000000003</v>
      </c>
      <c r="AY303" s="320">
        <f t="shared" si="130"/>
        <v>0.69899999999999995</v>
      </c>
      <c r="AZ303" s="320">
        <f t="shared" si="131"/>
        <v>0.32800000000000001</v>
      </c>
      <c r="BA303" s="321">
        <f t="shared" si="132"/>
        <v>0.35799999999999998</v>
      </c>
      <c r="BB303" s="290"/>
      <c r="BC303" s="322">
        <v>0.53300000000000003</v>
      </c>
      <c r="BD303" s="320">
        <v>0.40500000000000003</v>
      </c>
      <c r="BE303" s="320">
        <v>0.32700000000000001</v>
      </c>
      <c r="BF303" s="320">
        <v>0.53300000000000003</v>
      </c>
      <c r="BG303" s="320">
        <v>0.61099999999999999</v>
      </c>
      <c r="BH303" s="320">
        <v>0.39100000000000001</v>
      </c>
      <c r="BI303" s="320">
        <v>0.35799999999999998</v>
      </c>
      <c r="BJ303" s="320">
        <v>0.47799999999999998</v>
      </c>
      <c r="BK303" s="320">
        <v>0.69399999999999995</v>
      </c>
      <c r="BL303" s="320">
        <f t="shared" si="133"/>
        <v>0.47799999999999998</v>
      </c>
      <c r="BM303" s="320">
        <f t="shared" si="134"/>
        <v>0.35799999999999998</v>
      </c>
      <c r="BN303" s="320">
        <f t="shared" si="135"/>
        <v>0.39100000000000001</v>
      </c>
      <c r="BO303" s="320">
        <f t="shared" si="136"/>
        <v>0.61099999999999999</v>
      </c>
      <c r="BP303" s="320">
        <f t="shared" si="137"/>
        <v>0.53300000000000003</v>
      </c>
      <c r="BQ303" s="320">
        <f t="shared" si="138"/>
        <v>0.32700000000000001</v>
      </c>
      <c r="BR303" s="321">
        <f t="shared" si="139"/>
        <v>0.40500000000000003</v>
      </c>
      <c r="BS303" s="290"/>
    </row>
    <row r="304" spans="1:71" x14ac:dyDescent="0.25">
      <c r="A304" s="290"/>
      <c r="B304" s="686"/>
      <c r="C304" s="425">
        <v>2.65</v>
      </c>
      <c r="D304" s="320">
        <v>0.53200000000000003</v>
      </c>
      <c r="E304" s="320">
        <v>0.42199999999999999</v>
      </c>
      <c r="F304" s="320">
        <v>0.32900000000000001</v>
      </c>
      <c r="G304" s="320">
        <v>0.57599999999999996</v>
      </c>
      <c r="H304" s="320">
        <v>0.64400000000000002</v>
      </c>
      <c r="I304" s="320">
        <v>0.35899999999999999</v>
      </c>
      <c r="J304" s="320">
        <v>0.38100000000000001</v>
      </c>
      <c r="K304" s="320">
        <v>0.55100000000000005</v>
      </c>
      <c r="L304" s="320">
        <v>0.84099999999999997</v>
      </c>
      <c r="M304" s="320">
        <f t="shared" si="140"/>
        <v>0.55100000000000005</v>
      </c>
      <c r="N304" s="320">
        <f t="shared" si="141"/>
        <v>0.38100000000000001</v>
      </c>
      <c r="O304" s="320">
        <f t="shared" si="142"/>
        <v>0.35899999999999999</v>
      </c>
      <c r="P304" s="320">
        <f t="shared" si="143"/>
        <v>0.64400000000000002</v>
      </c>
      <c r="Q304" s="320">
        <f t="shared" si="144"/>
        <v>0.57599999999999996</v>
      </c>
      <c r="R304" s="320">
        <f t="shared" si="145"/>
        <v>0.32900000000000001</v>
      </c>
      <c r="S304" s="321">
        <f t="shared" si="146"/>
        <v>0.42199999999999999</v>
      </c>
      <c r="T304" s="290"/>
      <c r="U304" s="322">
        <v>0.46800000000000003</v>
      </c>
      <c r="V304" s="320">
        <v>0.38800000000000001</v>
      </c>
      <c r="W304" s="320">
        <v>0.32300000000000001</v>
      </c>
      <c r="X304" s="320">
        <v>0.67900000000000005</v>
      </c>
      <c r="Y304" s="320">
        <v>0.55900000000000005</v>
      </c>
      <c r="Z304" s="320">
        <v>0.33900000000000002</v>
      </c>
      <c r="AA304" s="320">
        <v>0.40100000000000002</v>
      </c>
      <c r="AB304" s="320">
        <v>0.64600000000000002</v>
      </c>
      <c r="AC304" s="320">
        <v>0.94299999999999995</v>
      </c>
      <c r="AD304" s="320">
        <f t="shared" si="119"/>
        <v>0.64600000000000002</v>
      </c>
      <c r="AE304" s="320">
        <f t="shared" si="120"/>
        <v>0.40100000000000002</v>
      </c>
      <c r="AF304" s="320">
        <f t="shared" si="121"/>
        <v>0.33900000000000002</v>
      </c>
      <c r="AG304" s="320">
        <f t="shared" si="122"/>
        <v>0.55900000000000005</v>
      </c>
      <c r="AH304" s="320">
        <f t="shared" si="123"/>
        <v>0.67900000000000005</v>
      </c>
      <c r="AI304" s="320">
        <f t="shared" si="124"/>
        <v>0.32300000000000001</v>
      </c>
      <c r="AJ304" s="321">
        <f t="shared" si="125"/>
        <v>0.38800000000000001</v>
      </c>
      <c r="AK304" s="290"/>
      <c r="AL304" s="322">
        <v>0.432</v>
      </c>
      <c r="AM304" s="320">
        <v>0.35799999999999998</v>
      </c>
      <c r="AN304" s="320">
        <v>0.32700000000000001</v>
      </c>
      <c r="AO304" s="320">
        <v>0.69399999999999995</v>
      </c>
      <c r="AP304" s="320">
        <v>0.52400000000000002</v>
      </c>
      <c r="AQ304" s="320">
        <v>0.318</v>
      </c>
      <c r="AR304" s="320">
        <v>0.40600000000000003</v>
      </c>
      <c r="AS304" s="320">
        <v>0.68400000000000005</v>
      </c>
      <c r="AT304" s="320">
        <v>0.99099999999999999</v>
      </c>
      <c r="AU304" s="320">
        <f t="shared" si="126"/>
        <v>0.68400000000000005</v>
      </c>
      <c r="AV304" s="320">
        <f t="shared" si="127"/>
        <v>0.40600000000000003</v>
      </c>
      <c r="AW304" s="320">
        <f t="shared" si="128"/>
        <v>0.318</v>
      </c>
      <c r="AX304" s="320">
        <f t="shared" si="129"/>
        <v>0.52400000000000002</v>
      </c>
      <c r="AY304" s="320">
        <f t="shared" si="130"/>
        <v>0.69399999999999995</v>
      </c>
      <c r="AZ304" s="320">
        <f t="shared" si="131"/>
        <v>0.32700000000000001</v>
      </c>
      <c r="BA304" s="321">
        <f t="shared" si="132"/>
        <v>0.35799999999999998</v>
      </c>
      <c r="BB304" s="290"/>
      <c r="BC304" s="322">
        <v>0.53300000000000003</v>
      </c>
      <c r="BD304" s="320">
        <v>0.40500000000000003</v>
      </c>
      <c r="BE304" s="320">
        <v>0.32700000000000001</v>
      </c>
      <c r="BF304" s="320">
        <v>0.52900000000000003</v>
      </c>
      <c r="BG304" s="320">
        <v>0.60499999999999998</v>
      </c>
      <c r="BH304" s="320">
        <v>0.38800000000000001</v>
      </c>
      <c r="BI304" s="320">
        <v>0.35799999999999998</v>
      </c>
      <c r="BJ304" s="320">
        <v>0.47799999999999998</v>
      </c>
      <c r="BK304" s="320">
        <v>0.69399999999999995</v>
      </c>
      <c r="BL304" s="320">
        <f t="shared" si="133"/>
        <v>0.47799999999999998</v>
      </c>
      <c r="BM304" s="320">
        <f t="shared" si="134"/>
        <v>0.35799999999999998</v>
      </c>
      <c r="BN304" s="320">
        <f t="shared" si="135"/>
        <v>0.38800000000000001</v>
      </c>
      <c r="BO304" s="320">
        <f t="shared" si="136"/>
        <v>0.60499999999999998</v>
      </c>
      <c r="BP304" s="320">
        <f t="shared" si="137"/>
        <v>0.52900000000000003</v>
      </c>
      <c r="BQ304" s="320">
        <f t="shared" si="138"/>
        <v>0.32700000000000001</v>
      </c>
      <c r="BR304" s="321">
        <f t="shared" si="139"/>
        <v>0.40500000000000003</v>
      </c>
      <c r="BS304" s="290"/>
    </row>
    <row r="305" spans="1:71" x14ac:dyDescent="0.25">
      <c r="A305" s="290"/>
      <c r="B305" s="686"/>
      <c r="C305" s="425">
        <v>2.7</v>
      </c>
      <c r="D305" s="320">
        <v>0.53200000000000003</v>
      </c>
      <c r="E305" s="320">
        <v>0.42199999999999999</v>
      </c>
      <c r="F305" s="320">
        <v>0.32900000000000001</v>
      </c>
      <c r="G305" s="320">
        <v>0.57199999999999995</v>
      </c>
      <c r="H305" s="320">
        <v>0.63800000000000001</v>
      </c>
      <c r="I305" s="320">
        <v>0.35799999999999998</v>
      </c>
      <c r="J305" s="320">
        <v>0.38100000000000001</v>
      </c>
      <c r="K305" s="320">
        <v>0.55100000000000005</v>
      </c>
      <c r="L305" s="320">
        <v>0.84099999999999997</v>
      </c>
      <c r="M305" s="320">
        <f t="shared" si="140"/>
        <v>0.55100000000000005</v>
      </c>
      <c r="N305" s="320">
        <f t="shared" si="141"/>
        <v>0.38100000000000001</v>
      </c>
      <c r="O305" s="320">
        <f t="shared" si="142"/>
        <v>0.35799999999999998</v>
      </c>
      <c r="P305" s="320">
        <f t="shared" si="143"/>
        <v>0.63800000000000001</v>
      </c>
      <c r="Q305" s="320">
        <f t="shared" si="144"/>
        <v>0.57199999999999995</v>
      </c>
      <c r="R305" s="320">
        <f t="shared" si="145"/>
        <v>0.32900000000000001</v>
      </c>
      <c r="S305" s="321">
        <f t="shared" si="146"/>
        <v>0.42199999999999999</v>
      </c>
      <c r="T305" s="290"/>
      <c r="U305" s="322">
        <v>0.46800000000000003</v>
      </c>
      <c r="V305" s="320">
        <v>0.38800000000000001</v>
      </c>
      <c r="W305" s="320">
        <v>0.32300000000000001</v>
      </c>
      <c r="X305" s="320">
        <v>0.67500000000000004</v>
      </c>
      <c r="Y305" s="320">
        <v>0.55100000000000005</v>
      </c>
      <c r="Z305" s="320">
        <v>0.33800000000000002</v>
      </c>
      <c r="AA305" s="320">
        <v>0.40100000000000002</v>
      </c>
      <c r="AB305" s="320">
        <v>0.64600000000000002</v>
      </c>
      <c r="AC305" s="320">
        <v>0.94299999999999995</v>
      </c>
      <c r="AD305" s="320">
        <f t="shared" si="119"/>
        <v>0.64600000000000002</v>
      </c>
      <c r="AE305" s="320">
        <f t="shared" si="120"/>
        <v>0.40100000000000002</v>
      </c>
      <c r="AF305" s="320">
        <f t="shared" si="121"/>
        <v>0.33800000000000002</v>
      </c>
      <c r="AG305" s="320">
        <f t="shared" si="122"/>
        <v>0.55100000000000005</v>
      </c>
      <c r="AH305" s="320">
        <f t="shared" si="123"/>
        <v>0.67500000000000004</v>
      </c>
      <c r="AI305" s="320">
        <f t="shared" si="124"/>
        <v>0.32300000000000001</v>
      </c>
      <c r="AJ305" s="321">
        <f t="shared" si="125"/>
        <v>0.38800000000000001</v>
      </c>
      <c r="AK305" s="290"/>
      <c r="AL305" s="322">
        <v>0.432</v>
      </c>
      <c r="AM305" s="320">
        <v>0.35799999999999998</v>
      </c>
      <c r="AN305" s="320">
        <v>0.32600000000000001</v>
      </c>
      <c r="AO305" s="320">
        <v>0.69</v>
      </c>
      <c r="AP305" s="320">
        <v>0.51900000000000002</v>
      </c>
      <c r="AQ305" s="320">
        <v>0.318</v>
      </c>
      <c r="AR305" s="320">
        <v>0.40600000000000003</v>
      </c>
      <c r="AS305" s="320">
        <v>0.68400000000000005</v>
      </c>
      <c r="AT305" s="320">
        <v>0.99099999999999999</v>
      </c>
      <c r="AU305" s="320">
        <f t="shared" si="126"/>
        <v>0.68400000000000005</v>
      </c>
      <c r="AV305" s="320">
        <f t="shared" si="127"/>
        <v>0.40600000000000003</v>
      </c>
      <c r="AW305" s="320">
        <f t="shared" si="128"/>
        <v>0.318</v>
      </c>
      <c r="AX305" s="320">
        <f t="shared" si="129"/>
        <v>0.51900000000000002</v>
      </c>
      <c r="AY305" s="320">
        <f t="shared" si="130"/>
        <v>0.69</v>
      </c>
      <c r="AZ305" s="320">
        <f t="shared" si="131"/>
        <v>0.32600000000000001</v>
      </c>
      <c r="BA305" s="321">
        <f t="shared" si="132"/>
        <v>0.35799999999999998</v>
      </c>
      <c r="BB305" s="290"/>
      <c r="BC305" s="322">
        <v>0.53300000000000003</v>
      </c>
      <c r="BD305" s="320">
        <v>0.40500000000000003</v>
      </c>
      <c r="BE305" s="320">
        <v>0.32700000000000001</v>
      </c>
      <c r="BF305" s="320">
        <v>0.52400000000000002</v>
      </c>
      <c r="BG305" s="320">
        <v>0.59899999999999998</v>
      </c>
      <c r="BH305" s="320">
        <v>0.38400000000000001</v>
      </c>
      <c r="BI305" s="320">
        <v>0.35799999999999998</v>
      </c>
      <c r="BJ305" s="320">
        <v>0.47799999999999998</v>
      </c>
      <c r="BK305" s="320">
        <v>0.69399999999999995</v>
      </c>
      <c r="BL305" s="320">
        <f t="shared" si="133"/>
        <v>0.47799999999999998</v>
      </c>
      <c r="BM305" s="320">
        <f t="shared" si="134"/>
        <v>0.35799999999999998</v>
      </c>
      <c r="BN305" s="320">
        <f t="shared" si="135"/>
        <v>0.38400000000000001</v>
      </c>
      <c r="BO305" s="320">
        <f t="shared" si="136"/>
        <v>0.59899999999999998</v>
      </c>
      <c r="BP305" s="320">
        <f t="shared" si="137"/>
        <v>0.52400000000000002</v>
      </c>
      <c r="BQ305" s="320">
        <f t="shared" si="138"/>
        <v>0.32700000000000001</v>
      </c>
      <c r="BR305" s="321">
        <f t="shared" si="139"/>
        <v>0.40500000000000003</v>
      </c>
      <c r="BS305" s="290"/>
    </row>
    <row r="306" spans="1:71" x14ac:dyDescent="0.25">
      <c r="A306" s="290"/>
      <c r="B306" s="686"/>
      <c r="C306" s="425">
        <v>2.75</v>
      </c>
      <c r="D306" s="320">
        <v>0.53200000000000003</v>
      </c>
      <c r="E306" s="320">
        <v>0.42199999999999999</v>
      </c>
      <c r="F306" s="320">
        <v>0.32900000000000001</v>
      </c>
      <c r="G306" s="320">
        <v>0.56699999999999995</v>
      </c>
      <c r="H306" s="320">
        <v>0.63200000000000001</v>
      </c>
      <c r="I306" s="320">
        <v>0.35599999999999998</v>
      </c>
      <c r="J306" s="320">
        <v>0.38</v>
      </c>
      <c r="K306" s="320">
        <v>0.55100000000000005</v>
      </c>
      <c r="L306" s="320">
        <v>0.84099999999999997</v>
      </c>
      <c r="M306" s="320">
        <f t="shared" si="140"/>
        <v>0.55100000000000005</v>
      </c>
      <c r="N306" s="320">
        <f t="shared" si="141"/>
        <v>0.38</v>
      </c>
      <c r="O306" s="320">
        <f t="shared" si="142"/>
        <v>0.35599999999999998</v>
      </c>
      <c r="P306" s="320">
        <f t="shared" si="143"/>
        <v>0.63200000000000001</v>
      </c>
      <c r="Q306" s="320">
        <f t="shared" si="144"/>
        <v>0.56699999999999995</v>
      </c>
      <c r="R306" s="320">
        <f t="shared" si="145"/>
        <v>0.32900000000000001</v>
      </c>
      <c r="S306" s="321">
        <f t="shared" si="146"/>
        <v>0.42199999999999999</v>
      </c>
      <c r="T306" s="290"/>
      <c r="U306" s="322">
        <v>0.46800000000000003</v>
      </c>
      <c r="V306" s="320">
        <v>0.38800000000000001</v>
      </c>
      <c r="W306" s="320">
        <v>0.32300000000000001</v>
      </c>
      <c r="X306" s="320">
        <v>0.67100000000000004</v>
      </c>
      <c r="Y306" s="320">
        <v>0.54400000000000004</v>
      </c>
      <c r="Z306" s="320">
        <v>0.33700000000000002</v>
      </c>
      <c r="AA306" s="320">
        <v>0.40100000000000002</v>
      </c>
      <c r="AB306" s="320">
        <v>0.64600000000000002</v>
      </c>
      <c r="AC306" s="320">
        <v>0.94299999999999995</v>
      </c>
      <c r="AD306" s="320">
        <f t="shared" si="119"/>
        <v>0.64600000000000002</v>
      </c>
      <c r="AE306" s="320">
        <f t="shared" si="120"/>
        <v>0.40100000000000002</v>
      </c>
      <c r="AF306" s="320">
        <f t="shared" si="121"/>
        <v>0.33700000000000002</v>
      </c>
      <c r="AG306" s="320">
        <f t="shared" si="122"/>
        <v>0.54400000000000004</v>
      </c>
      <c r="AH306" s="320">
        <f t="shared" si="123"/>
        <v>0.67100000000000004</v>
      </c>
      <c r="AI306" s="320">
        <f t="shared" si="124"/>
        <v>0.32300000000000001</v>
      </c>
      <c r="AJ306" s="321">
        <f t="shared" si="125"/>
        <v>0.38800000000000001</v>
      </c>
      <c r="AK306" s="290"/>
      <c r="AL306" s="322">
        <v>0.432</v>
      </c>
      <c r="AM306" s="320">
        <v>0.35799999999999998</v>
      </c>
      <c r="AN306" s="320">
        <v>0.32400000000000001</v>
      </c>
      <c r="AO306" s="320">
        <v>0.68500000000000005</v>
      </c>
      <c r="AP306" s="320">
        <v>0.51400000000000001</v>
      </c>
      <c r="AQ306" s="320">
        <v>0.318</v>
      </c>
      <c r="AR306" s="320">
        <v>0.40600000000000003</v>
      </c>
      <c r="AS306" s="320">
        <v>0.68400000000000005</v>
      </c>
      <c r="AT306" s="320">
        <v>0.99099999999999999</v>
      </c>
      <c r="AU306" s="320">
        <f t="shared" si="126"/>
        <v>0.68400000000000005</v>
      </c>
      <c r="AV306" s="320">
        <f t="shared" si="127"/>
        <v>0.40600000000000003</v>
      </c>
      <c r="AW306" s="320">
        <f t="shared" si="128"/>
        <v>0.318</v>
      </c>
      <c r="AX306" s="320">
        <f t="shared" si="129"/>
        <v>0.51400000000000001</v>
      </c>
      <c r="AY306" s="320">
        <f t="shared" si="130"/>
        <v>0.68500000000000005</v>
      </c>
      <c r="AZ306" s="320">
        <f t="shared" si="131"/>
        <v>0.32400000000000001</v>
      </c>
      <c r="BA306" s="321">
        <f t="shared" si="132"/>
        <v>0.35799999999999998</v>
      </c>
      <c r="BB306" s="290"/>
      <c r="BC306" s="322">
        <v>0.53300000000000003</v>
      </c>
      <c r="BD306" s="320">
        <v>0.40500000000000003</v>
      </c>
      <c r="BE306" s="320">
        <v>0.32700000000000001</v>
      </c>
      <c r="BF306" s="320">
        <v>0.52</v>
      </c>
      <c r="BG306" s="320">
        <v>0.59299999999999997</v>
      </c>
      <c r="BH306" s="320">
        <v>0.38100000000000001</v>
      </c>
      <c r="BI306" s="320">
        <v>0.35699999999999998</v>
      </c>
      <c r="BJ306" s="320">
        <v>0.47799999999999998</v>
      </c>
      <c r="BK306" s="320">
        <v>0.69399999999999995</v>
      </c>
      <c r="BL306" s="320">
        <f t="shared" si="133"/>
        <v>0.47799999999999998</v>
      </c>
      <c r="BM306" s="320">
        <f t="shared" si="134"/>
        <v>0.35699999999999998</v>
      </c>
      <c r="BN306" s="320">
        <f t="shared" si="135"/>
        <v>0.38100000000000001</v>
      </c>
      <c r="BO306" s="320">
        <f t="shared" si="136"/>
        <v>0.59299999999999997</v>
      </c>
      <c r="BP306" s="320">
        <f t="shared" si="137"/>
        <v>0.52</v>
      </c>
      <c r="BQ306" s="320">
        <f t="shared" si="138"/>
        <v>0.32700000000000001</v>
      </c>
      <c r="BR306" s="321">
        <f t="shared" si="139"/>
        <v>0.40500000000000003</v>
      </c>
      <c r="BS306" s="290"/>
    </row>
    <row r="307" spans="1:71" x14ac:dyDescent="0.25">
      <c r="A307" s="290"/>
      <c r="B307" s="686"/>
      <c r="C307" s="425">
        <v>2.8</v>
      </c>
      <c r="D307" s="320">
        <v>0.53200000000000003</v>
      </c>
      <c r="E307" s="320">
        <v>0.42199999999999999</v>
      </c>
      <c r="F307" s="320">
        <v>0.32900000000000001</v>
      </c>
      <c r="G307" s="320">
        <v>0.56200000000000006</v>
      </c>
      <c r="H307" s="320">
        <v>0.626</v>
      </c>
      <c r="I307" s="320">
        <v>0.35499999999999998</v>
      </c>
      <c r="J307" s="320">
        <v>0.38</v>
      </c>
      <c r="K307" s="320">
        <v>0.55100000000000005</v>
      </c>
      <c r="L307" s="320">
        <v>0.84099999999999997</v>
      </c>
      <c r="M307" s="320">
        <f t="shared" si="140"/>
        <v>0.55100000000000005</v>
      </c>
      <c r="N307" s="320">
        <f t="shared" si="141"/>
        <v>0.38</v>
      </c>
      <c r="O307" s="320">
        <f t="shared" si="142"/>
        <v>0.35499999999999998</v>
      </c>
      <c r="P307" s="320">
        <f t="shared" si="143"/>
        <v>0.626</v>
      </c>
      <c r="Q307" s="320">
        <f t="shared" si="144"/>
        <v>0.56200000000000006</v>
      </c>
      <c r="R307" s="320">
        <f t="shared" si="145"/>
        <v>0.32900000000000001</v>
      </c>
      <c r="S307" s="321">
        <f t="shared" si="146"/>
        <v>0.42199999999999999</v>
      </c>
      <c r="T307" s="290"/>
      <c r="U307" s="322">
        <v>0.46800000000000003</v>
      </c>
      <c r="V307" s="320">
        <v>0.38800000000000001</v>
      </c>
      <c r="W307" s="320">
        <v>0.32200000000000001</v>
      </c>
      <c r="X307" s="320">
        <v>0.66700000000000004</v>
      </c>
      <c r="Y307" s="320">
        <v>0.53700000000000003</v>
      </c>
      <c r="Z307" s="320">
        <v>0.33600000000000002</v>
      </c>
      <c r="AA307" s="320">
        <v>0.40100000000000002</v>
      </c>
      <c r="AB307" s="320">
        <v>0.64600000000000002</v>
      </c>
      <c r="AC307" s="320">
        <v>0.94299999999999995</v>
      </c>
      <c r="AD307" s="320">
        <f t="shared" si="119"/>
        <v>0.64600000000000002</v>
      </c>
      <c r="AE307" s="320">
        <f t="shared" si="120"/>
        <v>0.40100000000000002</v>
      </c>
      <c r="AF307" s="320">
        <f t="shared" si="121"/>
        <v>0.33600000000000002</v>
      </c>
      <c r="AG307" s="320">
        <f t="shared" si="122"/>
        <v>0.53700000000000003</v>
      </c>
      <c r="AH307" s="320">
        <f t="shared" si="123"/>
        <v>0.66700000000000004</v>
      </c>
      <c r="AI307" s="320">
        <f t="shared" si="124"/>
        <v>0.32200000000000001</v>
      </c>
      <c r="AJ307" s="321">
        <f t="shared" si="125"/>
        <v>0.38800000000000001</v>
      </c>
      <c r="AK307" s="290"/>
      <c r="AL307" s="322">
        <v>0.432</v>
      </c>
      <c r="AM307" s="320">
        <v>0.35799999999999998</v>
      </c>
      <c r="AN307" s="320">
        <v>0.32400000000000001</v>
      </c>
      <c r="AO307" s="320">
        <v>0.68100000000000005</v>
      </c>
      <c r="AP307" s="320">
        <v>0.50900000000000001</v>
      </c>
      <c r="AQ307" s="320">
        <v>0.318</v>
      </c>
      <c r="AR307" s="320">
        <v>0.40600000000000003</v>
      </c>
      <c r="AS307" s="320">
        <v>0.68400000000000005</v>
      </c>
      <c r="AT307" s="320">
        <v>0.99099999999999999</v>
      </c>
      <c r="AU307" s="320">
        <f t="shared" si="126"/>
        <v>0.68400000000000005</v>
      </c>
      <c r="AV307" s="320">
        <f t="shared" si="127"/>
        <v>0.40600000000000003</v>
      </c>
      <c r="AW307" s="320">
        <f t="shared" si="128"/>
        <v>0.318</v>
      </c>
      <c r="AX307" s="320">
        <f t="shared" si="129"/>
        <v>0.50900000000000001</v>
      </c>
      <c r="AY307" s="320">
        <f t="shared" si="130"/>
        <v>0.68100000000000005</v>
      </c>
      <c r="AZ307" s="320">
        <f t="shared" si="131"/>
        <v>0.32400000000000001</v>
      </c>
      <c r="BA307" s="321">
        <f t="shared" si="132"/>
        <v>0.35799999999999998</v>
      </c>
      <c r="BB307" s="290"/>
      <c r="BC307" s="322">
        <v>0.53300000000000003</v>
      </c>
      <c r="BD307" s="320">
        <v>0.40500000000000003</v>
      </c>
      <c r="BE307" s="320">
        <v>0.32600000000000001</v>
      </c>
      <c r="BF307" s="320">
        <v>0.51500000000000001</v>
      </c>
      <c r="BG307" s="320">
        <v>0.58699999999999997</v>
      </c>
      <c r="BH307" s="320">
        <v>0.378</v>
      </c>
      <c r="BI307" s="320">
        <v>0.35699999999999998</v>
      </c>
      <c r="BJ307" s="320">
        <v>0.47799999999999998</v>
      </c>
      <c r="BK307" s="320">
        <v>0.69399999999999995</v>
      </c>
      <c r="BL307" s="320">
        <f t="shared" si="133"/>
        <v>0.47799999999999998</v>
      </c>
      <c r="BM307" s="320">
        <f t="shared" si="134"/>
        <v>0.35699999999999998</v>
      </c>
      <c r="BN307" s="320">
        <f t="shared" si="135"/>
        <v>0.378</v>
      </c>
      <c r="BO307" s="320">
        <f t="shared" si="136"/>
        <v>0.58699999999999997</v>
      </c>
      <c r="BP307" s="320">
        <f t="shared" si="137"/>
        <v>0.51500000000000001</v>
      </c>
      <c r="BQ307" s="320">
        <f t="shared" si="138"/>
        <v>0.32600000000000001</v>
      </c>
      <c r="BR307" s="321">
        <f t="shared" si="139"/>
        <v>0.40500000000000003</v>
      </c>
      <c r="BS307" s="290"/>
    </row>
    <row r="308" spans="1:71" x14ac:dyDescent="0.25">
      <c r="A308" s="290"/>
      <c r="B308" s="686"/>
      <c r="C308" s="425">
        <v>2.85</v>
      </c>
      <c r="D308" s="320">
        <v>0.53200000000000003</v>
      </c>
      <c r="E308" s="320">
        <v>0.42199999999999999</v>
      </c>
      <c r="F308" s="320">
        <v>0.32900000000000001</v>
      </c>
      <c r="G308" s="320">
        <v>0.55800000000000005</v>
      </c>
      <c r="H308" s="320">
        <v>0.62</v>
      </c>
      <c r="I308" s="320">
        <v>0.35299999999999998</v>
      </c>
      <c r="J308" s="320">
        <v>0.379</v>
      </c>
      <c r="K308" s="320">
        <v>0.55100000000000005</v>
      </c>
      <c r="L308" s="320">
        <v>0.84099999999999997</v>
      </c>
      <c r="M308" s="320">
        <f t="shared" si="140"/>
        <v>0.55100000000000005</v>
      </c>
      <c r="N308" s="320">
        <f t="shared" si="141"/>
        <v>0.379</v>
      </c>
      <c r="O308" s="320">
        <f t="shared" si="142"/>
        <v>0.35299999999999998</v>
      </c>
      <c r="P308" s="320">
        <f t="shared" si="143"/>
        <v>0.62</v>
      </c>
      <c r="Q308" s="320">
        <f t="shared" si="144"/>
        <v>0.55800000000000005</v>
      </c>
      <c r="R308" s="320">
        <f t="shared" si="145"/>
        <v>0.32900000000000001</v>
      </c>
      <c r="S308" s="321">
        <f t="shared" si="146"/>
        <v>0.42199999999999999</v>
      </c>
      <c r="T308" s="290"/>
      <c r="U308" s="322">
        <v>0.46800000000000003</v>
      </c>
      <c r="V308" s="320">
        <v>0.38800000000000001</v>
      </c>
      <c r="W308" s="320">
        <v>0.32200000000000001</v>
      </c>
      <c r="X308" s="320">
        <v>0.66300000000000003</v>
      </c>
      <c r="Y308" s="320">
        <v>0.53100000000000003</v>
      </c>
      <c r="Z308" s="320">
        <v>0.33500000000000002</v>
      </c>
      <c r="AA308" s="320">
        <v>0.40100000000000002</v>
      </c>
      <c r="AB308" s="320">
        <v>0.64600000000000002</v>
      </c>
      <c r="AC308" s="320">
        <v>0.94299999999999995</v>
      </c>
      <c r="AD308" s="320">
        <f t="shared" si="119"/>
        <v>0.64600000000000002</v>
      </c>
      <c r="AE308" s="320">
        <f t="shared" si="120"/>
        <v>0.40100000000000002</v>
      </c>
      <c r="AF308" s="320">
        <f t="shared" si="121"/>
        <v>0.33500000000000002</v>
      </c>
      <c r="AG308" s="320">
        <f t="shared" si="122"/>
        <v>0.53100000000000003</v>
      </c>
      <c r="AH308" s="320">
        <f t="shared" si="123"/>
        <v>0.66300000000000003</v>
      </c>
      <c r="AI308" s="320">
        <f t="shared" si="124"/>
        <v>0.32200000000000001</v>
      </c>
      <c r="AJ308" s="321">
        <f t="shared" si="125"/>
        <v>0.38800000000000001</v>
      </c>
      <c r="AK308" s="290"/>
      <c r="AL308" s="322">
        <v>0.432</v>
      </c>
      <c r="AM308" s="320">
        <v>0.35799999999999998</v>
      </c>
      <c r="AN308" s="320">
        <v>0.32400000000000001</v>
      </c>
      <c r="AO308" s="320">
        <v>0.67600000000000005</v>
      </c>
      <c r="AP308" s="320">
        <v>0.505</v>
      </c>
      <c r="AQ308" s="320">
        <v>0.318</v>
      </c>
      <c r="AR308" s="320">
        <v>0.40600000000000003</v>
      </c>
      <c r="AS308" s="320">
        <v>0.68400000000000005</v>
      </c>
      <c r="AT308" s="320">
        <v>0.99099999999999999</v>
      </c>
      <c r="AU308" s="320">
        <f t="shared" si="126"/>
        <v>0.68400000000000005</v>
      </c>
      <c r="AV308" s="320">
        <f t="shared" si="127"/>
        <v>0.40600000000000003</v>
      </c>
      <c r="AW308" s="320">
        <f t="shared" si="128"/>
        <v>0.318</v>
      </c>
      <c r="AX308" s="320">
        <f t="shared" si="129"/>
        <v>0.505</v>
      </c>
      <c r="AY308" s="320">
        <f t="shared" si="130"/>
        <v>0.67600000000000005</v>
      </c>
      <c r="AZ308" s="320">
        <f t="shared" si="131"/>
        <v>0.32400000000000001</v>
      </c>
      <c r="BA308" s="321">
        <f t="shared" si="132"/>
        <v>0.35799999999999998</v>
      </c>
      <c r="BB308" s="290"/>
      <c r="BC308" s="322">
        <v>0.53300000000000003</v>
      </c>
      <c r="BD308" s="320">
        <v>0.40500000000000003</v>
      </c>
      <c r="BE308" s="320">
        <v>0.32600000000000001</v>
      </c>
      <c r="BF308" s="320">
        <v>0.51100000000000001</v>
      </c>
      <c r="BG308" s="320">
        <v>0.58099999999999996</v>
      </c>
      <c r="BH308" s="320">
        <v>0.375</v>
      </c>
      <c r="BI308" s="320">
        <v>0.35699999999999998</v>
      </c>
      <c r="BJ308" s="320">
        <v>0.47799999999999998</v>
      </c>
      <c r="BK308" s="320">
        <v>0.69399999999999995</v>
      </c>
      <c r="BL308" s="320">
        <f t="shared" si="133"/>
        <v>0.47799999999999998</v>
      </c>
      <c r="BM308" s="320">
        <f t="shared" si="134"/>
        <v>0.35699999999999998</v>
      </c>
      <c r="BN308" s="320">
        <f t="shared" si="135"/>
        <v>0.375</v>
      </c>
      <c r="BO308" s="320">
        <f t="shared" si="136"/>
        <v>0.58099999999999996</v>
      </c>
      <c r="BP308" s="320">
        <f t="shared" si="137"/>
        <v>0.51100000000000001</v>
      </c>
      <c r="BQ308" s="320">
        <f t="shared" si="138"/>
        <v>0.32600000000000001</v>
      </c>
      <c r="BR308" s="321">
        <f t="shared" si="139"/>
        <v>0.40500000000000003</v>
      </c>
      <c r="BS308" s="290"/>
    </row>
    <row r="309" spans="1:71" x14ac:dyDescent="0.25">
      <c r="A309" s="290"/>
      <c r="B309" s="686"/>
      <c r="C309" s="425">
        <v>2.9</v>
      </c>
      <c r="D309" s="320">
        <v>0.53200000000000003</v>
      </c>
      <c r="E309" s="320">
        <v>0.42199999999999999</v>
      </c>
      <c r="F309" s="320">
        <v>0.32900000000000001</v>
      </c>
      <c r="G309" s="320">
        <v>0.55300000000000005</v>
      </c>
      <c r="H309" s="320">
        <v>0.61499999999999999</v>
      </c>
      <c r="I309" s="320">
        <v>0.35199999999999998</v>
      </c>
      <c r="J309" s="320">
        <v>0.379</v>
      </c>
      <c r="K309" s="320">
        <v>0.55100000000000005</v>
      </c>
      <c r="L309" s="320">
        <v>0.84099999999999997</v>
      </c>
      <c r="M309" s="320">
        <f t="shared" si="140"/>
        <v>0.55100000000000005</v>
      </c>
      <c r="N309" s="320">
        <f t="shared" si="141"/>
        <v>0.379</v>
      </c>
      <c r="O309" s="320">
        <f t="shared" si="142"/>
        <v>0.35199999999999998</v>
      </c>
      <c r="P309" s="320">
        <f t="shared" si="143"/>
        <v>0.61499999999999999</v>
      </c>
      <c r="Q309" s="320">
        <f t="shared" si="144"/>
        <v>0.55300000000000005</v>
      </c>
      <c r="R309" s="320">
        <f t="shared" si="145"/>
        <v>0.32900000000000001</v>
      </c>
      <c r="S309" s="321">
        <f t="shared" si="146"/>
        <v>0.42199999999999999</v>
      </c>
      <c r="T309" s="290"/>
      <c r="U309" s="322">
        <v>0.46800000000000003</v>
      </c>
      <c r="V309" s="320">
        <v>0.38800000000000001</v>
      </c>
      <c r="W309" s="320">
        <v>0.32200000000000001</v>
      </c>
      <c r="X309" s="320">
        <v>0.65900000000000003</v>
      </c>
      <c r="Y309" s="320">
        <v>0.52600000000000002</v>
      </c>
      <c r="Z309" s="320">
        <v>0.33500000000000002</v>
      </c>
      <c r="AA309" s="320">
        <v>0.40100000000000002</v>
      </c>
      <c r="AB309" s="320">
        <v>0.64600000000000002</v>
      </c>
      <c r="AC309" s="320">
        <v>0.94299999999999995</v>
      </c>
      <c r="AD309" s="320">
        <f t="shared" si="119"/>
        <v>0.64600000000000002</v>
      </c>
      <c r="AE309" s="320">
        <f t="shared" si="120"/>
        <v>0.40100000000000002</v>
      </c>
      <c r="AF309" s="320">
        <f t="shared" si="121"/>
        <v>0.33500000000000002</v>
      </c>
      <c r="AG309" s="320">
        <f t="shared" si="122"/>
        <v>0.52600000000000002</v>
      </c>
      <c r="AH309" s="320">
        <f t="shared" si="123"/>
        <v>0.65900000000000003</v>
      </c>
      <c r="AI309" s="320">
        <f t="shared" si="124"/>
        <v>0.32200000000000001</v>
      </c>
      <c r="AJ309" s="321">
        <f t="shared" si="125"/>
        <v>0.38800000000000001</v>
      </c>
      <c r="AK309" s="290"/>
      <c r="AL309" s="322">
        <v>0.432</v>
      </c>
      <c r="AM309" s="320">
        <v>0.35799999999999998</v>
      </c>
      <c r="AN309" s="320">
        <v>0.32300000000000001</v>
      </c>
      <c r="AO309" s="320">
        <v>0.67200000000000004</v>
      </c>
      <c r="AP309" s="320">
        <v>0.501</v>
      </c>
      <c r="AQ309" s="320">
        <v>0.318</v>
      </c>
      <c r="AR309" s="320">
        <v>0.40600000000000003</v>
      </c>
      <c r="AS309" s="320">
        <v>0.68400000000000005</v>
      </c>
      <c r="AT309" s="320">
        <v>0.99099999999999999</v>
      </c>
      <c r="AU309" s="320">
        <f t="shared" si="126"/>
        <v>0.68400000000000005</v>
      </c>
      <c r="AV309" s="320">
        <f t="shared" si="127"/>
        <v>0.40600000000000003</v>
      </c>
      <c r="AW309" s="320">
        <f t="shared" si="128"/>
        <v>0.318</v>
      </c>
      <c r="AX309" s="320">
        <f t="shared" si="129"/>
        <v>0.501</v>
      </c>
      <c r="AY309" s="320">
        <f t="shared" si="130"/>
        <v>0.67200000000000004</v>
      </c>
      <c r="AZ309" s="320">
        <f t="shared" si="131"/>
        <v>0.32300000000000001</v>
      </c>
      <c r="BA309" s="321">
        <f t="shared" si="132"/>
        <v>0.35799999999999998</v>
      </c>
      <c r="BB309" s="290"/>
      <c r="BC309" s="322">
        <v>0.53300000000000003</v>
      </c>
      <c r="BD309" s="320">
        <v>0.40500000000000003</v>
      </c>
      <c r="BE309" s="320">
        <v>0.32600000000000001</v>
      </c>
      <c r="BF309" s="320">
        <v>0.50600000000000001</v>
      </c>
      <c r="BG309" s="320">
        <v>0.57499999999999996</v>
      </c>
      <c r="BH309" s="320">
        <v>0.373</v>
      </c>
      <c r="BI309" s="320">
        <v>0.35599999999999998</v>
      </c>
      <c r="BJ309" s="320">
        <v>0.47799999999999998</v>
      </c>
      <c r="BK309" s="320">
        <v>0.69399999999999995</v>
      </c>
      <c r="BL309" s="320">
        <f t="shared" si="133"/>
        <v>0.47799999999999998</v>
      </c>
      <c r="BM309" s="320">
        <f t="shared" si="134"/>
        <v>0.35599999999999998</v>
      </c>
      <c r="BN309" s="320">
        <f t="shared" si="135"/>
        <v>0.373</v>
      </c>
      <c r="BO309" s="320">
        <f t="shared" si="136"/>
        <v>0.57499999999999996</v>
      </c>
      <c r="BP309" s="320">
        <f t="shared" si="137"/>
        <v>0.50600000000000001</v>
      </c>
      <c r="BQ309" s="320">
        <f t="shared" si="138"/>
        <v>0.32600000000000001</v>
      </c>
      <c r="BR309" s="321">
        <f t="shared" si="139"/>
        <v>0.40500000000000003</v>
      </c>
      <c r="BS309" s="290"/>
    </row>
    <row r="310" spans="1:71" x14ac:dyDescent="0.25">
      <c r="A310" s="290"/>
      <c r="B310" s="686"/>
      <c r="C310" s="425">
        <v>2.95</v>
      </c>
      <c r="D310" s="320">
        <v>0.53200000000000003</v>
      </c>
      <c r="E310" s="320">
        <v>0.42199999999999999</v>
      </c>
      <c r="F310" s="320">
        <v>0.32900000000000001</v>
      </c>
      <c r="G310" s="320">
        <v>0.54800000000000004</v>
      </c>
      <c r="H310" s="320">
        <v>0.60899999999999999</v>
      </c>
      <c r="I310" s="320">
        <v>0.35</v>
      </c>
      <c r="J310" s="320">
        <v>0.378</v>
      </c>
      <c r="K310" s="320">
        <v>0.55100000000000005</v>
      </c>
      <c r="L310" s="320">
        <v>0.84099999999999997</v>
      </c>
      <c r="M310" s="320">
        <f t="shared" si="140"/>
        <v>0.55100000000000005</v>
      </c>
      <c r="N310" s="320">
        <f t="shared" si="141"/>
        <v>0.378</v>
      </c>
      <c r="O310" s="320">
        <f t="shared" si="142"/>
        <v>0.35</v>
      </c>
      <c r="P310" s="320">
        <f t="shared" si="143"/>
        <v>0.60899999999999999</v>
      </c>
      <c r="Q310" s="320">
        <f t="shared" si="144"/>
        <v>0.54800000000000004</v>
      </c>
      <c r="R310" s="320">
        <f t="shared" si="145"/>
        <v>0.32900000000000001</v>
      </c>
      <c r="S310" s="321">
        <f t="shared" si="146"/>
        <v>0.42199999999999999</v>
      </c>
      <c r="T310" s="290"/>
      <c r="U310" s="322">
        <v>0.46800000000000003</v>
      </c>
      <c r="V310" s="320">
        <v>0.38800000000000001</v>
      </c>
      <c r="W310" s="320">
        <v>0.32100000000000001</v>
      </c>
      <c r="X310" s="320">
        <v>0.65600000000000003</v>
      </c>
      <c r="Y310" s="320">
        <v>0.52</v>
      </c>
      <c r="Z310" s="320">
        <v>0.33400000000000002</v>
      </c>
      <c r="AA310" s="320">
        <v>0.40100000000000002</v>
      </c>
      <c r="AB310" s="320">
        <v>0.64600000000000002</v>
      </c>
      <c r="AC310" s="320">
        <v>0.94299999999999995</v>
      </c>
      <c r="AD310" s="320">
        <f t="shared" si="119"/>
        <v>0.64600000000000002</v>
      </c>
      <c r="AE310" s="320">
        <f t="shared" si="120"/>
        <v>0.40100000000000002</v>
      </c>
      <c r="AF310" s="320">
        <f t="shared" si="121"/>
        <v>0.33400000000000002</v>
      </c>
      <c r="AG310" s="320">
        <f t="shared" si="122"/>
        <v>0.52</v>
      </c>
      <c r="AH310" s="320">
        <f t="shared" si="123"/>
        <v>0.65600000000000003</v>
      </c>
      <c r="AI310" s="320">
        <f t="shared" si="124"/>
        <v>0.32100000000000001</v>
      </c>
      <c r="AJ310" s="321">
        <f t="shared" si="125"/>
        <v>0.38800000000000001</v>
      </c>
      <c r="AK310" s="290"/>
      <c r="AL310" s="322">
        <v>0.432</v>
      </c>
      <c r="AM310" s="320">
        <v>0.35799999999999998</v>
      </c>
      <c r="AN310" s="320">
        <v>0.32300000000000001</v>
      </c>
      <c r="AO310" s="320">
        <v>0.66800000000000004</v>
      </c>
      <c r="AP310" s="320">
        <v>0.496</v>
      </c>
      <c r="AQ310" s="320">
        <v>0.318</v>
      </c>
      <c r="AR310" s="320">
        <v>0.40600000000000003</v>
      </c>
      <c r="AS310" s="320">
        <v>0.68400000000000005</v>
      </c>
      <c r="AT310" s="320">
        <v>0.99099999999999999</v>
      </c>
      <c r="AU310" s="320">
        <f t="shared" si="126"/>
        <v>0.68400000000000005</v>
      </c>
      <c r="AV310" s="320">
        <f t="shared" si="127"/>
        <v>0.40600000000000003</v>
      </c>
      <c r="AW310" s="320">
        <f t="shared" si="128"/>
        <v>0.318</v>
      </c>
      <c r="AX310" s="320">
        <f t="shared" si="129"/>
        <v>0.496</v>
      </c>
      <c r="AY310" s="320">
        <f t="shared" si="130"/>
        <v>0.66800000000000004</v>
      </c>
      <c r="AZ310" s="320">
        <f t="shared" si="131"/>
        <v>0.32300000000000001</v>
      </c>
      <c r="BA310" s="321">
        <f t="shared" si="132"/>
        <v>0.35799999999999998</v>
      </c>
      <c r="BB310" s="290"/>
      <c r="BC310" s="322">
        <v>0.53300000000000003</v>
      </c>
      <c r="BD310" s="320">
        <v>0.40500000000000003</v>
      </c>
      <c r="BE310" s="320">
        <v>0.32500000000000001</v>
      </c>
      <c r="BF310" s="320">
        <v>0.501</v>
      </c>
      <c r="BG310" s="320">
        <v>0.56999999999999995</v>
      </c>
      <c r="BH310" s="320">
        <v>0.371</v>
      </c>
      <c r="BI310" s="320">
        <v>0.35599999999999998</v>
      </c>
      <c r="BJ310" s="320">
        <v>0.47799999999999998</v>
      </c>
      <c r="BK310" s="320">
        <v>0.69399999999999995</v>
      </c>
      <c r="BL310" s="320">
        <f t="shared" si="133"/>
        <v>0.47799999999999998</v>
      </c>
      <c r="BM310" s="320">
        <f t="shared" si="134"/>
        <v>0.35599999999999998</v>
      </c>
      <c r="BN310" s="320">
        <f t="shared" si="135"/>
        <v>0.371</v>
      </c>
      <c r="BO310" s="320">
        <f t="shared" si="136"/>
        <v>0.56999999999999995</v>
      </c>
      <c r="BP310" s="320">
        <f t="shared" si="137"/>
        <v>0.501</v>
      </c>
      <c r="BQ310" s="320">
        <f t="shared" si="138"/>
        <v>0.32500000000000001</v>
      </c>
      <c r="BR310" s="321">
        <f t="shared" si="139"/>
        <v>0.40500000000000003</v>
      </c>
      <c r="BS310" s="290"/>
    </row>
    <row r="311" spans="1:71" x14ac:dyDescent="0.25">
      <c r="A311" s="290"/>
      <c r="B311" s="687"/>
      <c r="C311" s="426">
        <v>3</v>
      </c>
      <c r="D311" s="324">
        <v>0.53200000000000003</v>
      </c>
      <c r="E311" s="324">
        <v>0.42199999999999999</v>
      </c>
      <c r="F311" s="324">
        <v>0.32900000000000001</v>
      </c>
      <c r="G311" s="324">
        <v>0.54300000000000004</v>
      </c>
      <c r="H311" s="324">
        <v>0.60399999999999998</v>
      </c>
      <c r="I311" s="324">
        <v>0.34899999999999998</v>
      </c>
      <c r="J311" s="324">
        <v>0.378</v>
      </c>
      <c r="K311" s="324">
        <v>0.55100000000000005</v>
      </c>
      <c r="L311" s="324">
        <v>0.84099999999999997</v>
      </c>
      <c r="M311" s="324">
        <f t="shared" si="140"/>
        <v>0.55100000000000005</v>
      </c>
      <c r="N311" s="324">
        <f t="shared" si="141"/>
        <v>0.378</v>
      </c>
      <c r="O311" s="324">
        <f t="shared" si="142"/>
        <v>0.34899999999999998</v>
      </c>
      <c r="P311" s="324">
        <f t="shared" si="143"/>
        <v>0.60399999999999998</v>
      </c>
      <c r="Q311" s="324">
        <f t="shared" si="144"/>
        <v>0.54300000000000004</v>
      </c>
      <c r="R311" s="324">
        <f t="shared" si="145"/>
        <v>0.32900000000000001</v>
      </c>
      <c r="S311" s="325">
        <f t="shared" si="146"/>
        <v>0.42199999999999999</v>
      </c>
      <c r="T311" s="290"/>
      <c r="U311" s="326">
        <v>0.46800000000000003</v>
      </c>
      <c r="V311" s="324">
        <v>0.38800000000000001</v>
      </c>
      <c r="W311" s="324">
        <v>0.32100000000000001</v>
      </c>
      <c r="X311" s="324">
        <v>0.65200000000000002</v>
      </c>
      <c r="Y311" s="324">
        <v>0.51500000000000001</v>
      </c>
      <c r="Z311" s="324">
        <v>0.33400000000000002</v>
      </c>
      <c r="AA311" s="324">
        <v>0.40100000000000002</v>
      </c>
      <c r="AB311" s="324">
        <v>0.64600000000000002</v>
      </c>
      <c r="AC311" s="324">
        <v>0.94299999999999995</v>
      </c>
      <c r="AD311" s="324">
        <f t="shared" si="119"/>
        <v>0.64600000000000002</v>
      </c>
      <c r="AE311" s="324">
        <f t="shared" si="120"/>
        <v>0.40100000000000002</v>
      </c>
      <c r="AF311" s="324">
        <f t="shared" si="121"/>
        <v>0.33400000000000002</v>
      </c>
      <c r="AG311" s="324">
        <f t="shared" si="122"/>
        <v>0.51500000000000001</v>
      </c>
      <c r="AH311" s="324">
        <f t="shared" si="123"/>
        <v>0.65200000000000002</v>
      </c>
      <c r="AI311" s="324">
        <f t="shared" si="124"/>
        <v>0.32100000000000001</v>
      </c>
      <c r="AJ311" s="325">
        <f t="shared" si="125"/>
        <v>0.38800000000000001</v>
      </c>
      <c r="AK311" s="290"/>
      <c r="AL311" s="326">
        <v>0.432</v>
      </c>
      <c r="AM311" s="324">
        <v>0.35799999999999998</v>
      </c>
      <c r="AN311" s="324">
        <v>0.32200000000000001</v>
      </c>
      <c r="AO311" s="324">
        <v>0.66400000000000003</v>
      </c>
      <c r="AP311" s="324">
        <v>0.49199999999999999</v>
      </c>
      <c r="AQ311" s="324">
        <v>0.318</v>
      </c>
      <c r="AR311" s="324">
        <v>0.40600000000000003</v>
      </c>
      <c r="AS311" s="324">
        <v>0.68400000000000005</v>
      </c>
      <c r="AT311" s="324">
        <v>0.99099999999999999</v>
      </c>
      <c r="AU311" s="324">
        <f t="shared" si="126"/>
        <v>0.68400000000000005</v>
      </c>
      <c r="AV311" s="324">
        <f t="shared" si="127"/>
        <v>0.40600000000000003</v>
      </c>
      <c r="AW311" s="324">
        <f t="shared" si="128"/>
        <v>0.318</v>
      </c>
      <c r="AX311" s="324">
        <f t="shared" si="129"/>
        <v>0.49199999999999999</v>
      </c>
      <c r="AY311" s="324">
        <f t="shared" si="130"/>
        <v>0.66400000000000003</v>
      </c>
      <c r="AZ311" s="324">
        <f t="shared" si="131"/>
        <v>0.32200000000000001</v>
      </c>
      <c r="BA311" s="325">
        <f t="shared" si="132"/>
        <v>0.35799999999999998</v>
      </c>
      <c r="BB311" s="290"/>
      <c r="BC311" s="326">
        <v>0.53300000000000003</v>
      </c>
      <c r="BD311" s="324">
        <v>0.40500000000000003</v>
      </c>
      <c r="BE311" s="324">
        <v>0.32500000000000001</v>
      </c>
      <c r="BF311" s="324">
        <v>0.497</v>
      </c>
      <c r="BG311" s="324">
        <v>0.56399999999999995</v>
      </c>
      <c r="BH311" s="324">
        <v>0.36799999999999999</v>
      </c>
      <c r="BI311" s="324">
        <v>0.35599999999999998</v>
      </c>
      <c r="BJ311" s="324">
        <v>0.47799999999999998</v>
      </c>
      <c r="BK311" s="324">
        <v>0.69399999999999995</v>
      </c>
      <c r="BL311" s="324">
        <f t="shared" si="133"/>
        <v>0.47799999999999998</v>
      </c>
      <c r="BM311" s="324">
        <f t="shared" si="134"/>
        <v>0.35599999999999998</v>
      </c>
      <c r="BN311" s="324">
        <f t="shared" si="135"/>
        <v>0.36799999999999999</v>
      </c>
      <c r="BO311" s="324">
        <f t="shared" si="136"/>
        <v>0.56399999999999995</v>
      </c>
      <c r="BP311" s="324">
        <f t="shared" si="137"/>
        <v>0.497</v>
      </c>
      <c r="BQ311" s="324">
        <f t="shared" si="138"/>
        <v>0.32500000000000001</v>
      </c>
      <c r="BR311" s="325">
        <f t="shared" si="139"/>
        <v>0.40500000000000003</v>
      </c>
      <c r="BS311" s="290"/>
    </row>
    <row r="312" spans="1:71" x14ac:dyDescent="0.25">
      <c r="A312" s="290"/>
      <c r="B312" s="290"/>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290"/>
      <c r="Z312" s="290"/>
      <c r="AA312" s="290"/>
      <c r="AB312" s="290"/>
      <c r="AC312" s="290"/>
      <c r="AD312" s="290"/>
      <c r="AE312" s="290"/>
      <c r="AF312" s="290"/>
      <c r="AG312" s="290"/>
      <c r="AH312" s="290"/>
      <c r="AI312" s="290"/>
      <c r="AJ312" s="290"/>
      <c r="AK312" s="290"/>
      <c r="AL312" s="290"/>
      <c r="AM312" s="290"/>
      <c r="AN312" s="290"/>
      <c r="AO312" s="290"/>
      <c r="AP312" s="290"/>
      <c r="AQ312" s="290"/>
      <c r="AR312" s="290"/>
      <c r="AS312" s="290"/>
      <c r="AT312" s="290"/>
      <c r="AU312" s="290"/>
      <c r="AV312" s="290"/>
      <c r="AW312" s="290"/>
      <c r="AX312" s="290"/>
      <c r="AY312" s="290"/>
      <c r="AZ312" s="290"/>
      <c r="BA312" s="290"/>
      <c r="BB312" s="290"/>
      <c r="BC312" s="290"/>
      <c r="BD312" s="290"/>
      <c r="BE312" s="290"/>
      <c r="BF312" s="290"/>
      <c r="BG312" s="290"/>
      <c r="BH312" s="290"/>
      <c r="BI312" s="290"/>
      <c r="BJ312" s="290"/>
      <c r="BK312" s="290"/>
      <c r="BL312" s="290"/>
      <c r="BM312" s="290"/>
      <c r="BN312" s="290"/>
      <c r="BO312" s="290"/>
      <c r="BP312" s="290"/>
      <c r="BQ312" s="290"/>
      <c r="BR312" s="290"/>
      <c r="BS312" s="290"/>
    </row>
    <row r="313" spans="1:71" x14ac:dyDescent="0.25">
      <c r="A313" s="290"/>
      <c r="B313" s="290"/>
      <c r="C313" s="290"/>
      <c r="D313" s="290"/>
      <c r="E313" s="290"/>
      <c r="F313" s="290"/>
      <c r="G313" s="290"/>
      <c r="H313" s="290"/>
      <c r="I313" s="290"/>
      <c r="J313" s="290"/>
      <c r="K313" s="290"/>
      <c r="L313" s="290"/>
      <c r="M313" s="290"/>
      <c r="N313" s="290"/>
      <c r="O313" s="290"/>
      <c r="P313" s="290"/>
      <c r="Q313" s="290"/>
      <c r="R313" s="290"/>
      <c r="S313" s="290"/>
      <c r="T313" s="290"/>
      <c r="U313" s="290"/>
      <c r="V313" s="290"/>
      <c r="W313" s="290"/>
      <c r="X313" s="290"/>
      <c r="Y313" s="290"/>
      <c r="Z313" s="290"/>
      <c r="AA313" s="290"/>
      <c r="AB313" s="290"/>
      <c r="AC313" s="290"/>
      <c r="AD313" s="290"/>
      <c r="AE313" s="290"/>
      <c r="AF313" s="290"/>
      <c r="AG313" s="290"/>
      <c r="AH313" s="290"/>
      <c r="AI313" s="290"/>
      <c r="AJ313" s="290"/>
      <c r="AK313" s="290"/>
      <c r="AL313" s="290"/>
      <c r="AM313" s="290"/>
      <c r="AN313" s="290"/>
      <c r="AO313" s="290"/>
      <c r="AP313" s="290"/>
      <c r="AQ313" s="290"/>
      <c r="AR313" s="290"/>
      <c r="AS313" s="290"/>
      <c r="AT313" s="290"/>
      <c r="AU313" s="290"/>
      <c r="AV313" s="290"/>
      <c r="AW313" s="290"/>
      <c r="AX313" s="290"/>
      <c r="AY313" s="290"/>
      <c r="AZ313" s="290"/>
      <c r="BA313" s="290"/>
      <c r="BB313" s="290"/>
      <c r="BC313" s="290"/>
      <c r="BD313" s="290"/>
      <c r="BE313" s="290"/>
      <c r="BF313" s="290"/>
      <c r="BG313" s="290"/>
      <c r="BH313" s="290"/>
      <c r="BI313" s="290"/>
      <c r="BJ313" s="290"/>
      <c r="BK313" s="290"/>
      <c r="BL313" s="290"/>
      <c r="BM313" s="290"/>
      <c r="BN313" s="290"/>
      <c r="BO313" s="290"/>
      <c r="BP313" s="290"/>
      <c r="BQ313" s="290"/>
      <c r="BR313" s="290"/>
      <c r="BS313" s="290"/>
    </row>
    <row r="314" spans="1:71" hidden="1" x14ac:dyDescent="0.25"/>
    <row r="315" spans="1:71" hidden="1" x14ac:dyDescent="0.25"/>
    <row r="316" spans="1:71" hidden="1" x14ac:dyDescent="0.25"/>
    <row r="317" spans="1:71" hidden="1" x14ac:dyDescent="0.25"/>
    <row r="318" spans="1:71" hidden="1" x14ac:dyDescent="0.25"/>
    <row r="319" spans="1:71" hidden="1" x14ac:dyDescent="0.25"/>
    <row r="320" spans="1:71"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sheetData>
  <sheetProtection algorithmName="SHA-512" hashValue="0GywxyZuumaUHMRUmoFzWaHmfDr/qE2+wrH6rNGknUNUYMBAOgn3lkOByBbyP986BkXHrfpMkaAoJCie+l64Mw==" saltValue="lQ7T5nTdlpHPmIwwn4534g==" spinCount="100000" sheet="1" objects="1" scenarios="1"/>
  <mergeCells count="10">
    <mergeCell ref="A1:BS2"/>
    <mergeCell ref="D6:S6"/>
    <mergeCell ref="B253:B311"/>
    <mergeCell ref="U6:AJ6"/>
    <mergeCell ref="BC6:BR6"/>
    <mergeCell ref="AL6:BA6"/>
    <mergeCell ref="B8:B66"/>
    <mergeCell ref="B69:B127"/>
    <mergeCell ref="B130:B188"/>
    <mergeCell ref="B191:B24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6"/>
  <dimension ref="A1:E3"/>
  <sheetViews>
    <sheetView workbookViewId="0">
      <selection activeCell="C18" sqref="C18"/>
    </sheetView>
  </sheetViews>
  <sheetFormatPr defaultColWidth="11.42578125" defaultRowHeight="15" x14ac:dyDescent="0.25"/>
  <cols>
    <col min="3" max="3" width="93.7109375" customWidth="1"/>
    <col min="5" max="5" width="38.7109375" bestFit="1" customWidth="1"/>
  </cols>
  <sheetData>
    <row r="1" spans="1:5" x14ac:dyDescent="0.25">
      <c r="A1" t="s">
        <v>247</v>
      </c>
      <c r="B1" t="s">
        <v>248</v>
      </c>
      <c r="C1" t="s">
        <v>249</v>
      </c>
      <c r="D1" t="s">
        <v>250</v>
      </c>
      <c r="E1" t="s">
        <v>251</v>
      </c>
    </row>
    <row r="2" spans="1:5" x14ac:dyDescent="0.25">
      <c r="A2" s="141">
        <v>41071</v>
      </c>
      <c r="B2" t="s">
        <v>260</v>
      </c>
      <c r="C2" t="s">
        <v>253</v>
      </c>
      <c r="D2" t="s">
        <v>254</v>
      </c>
      <c r="E2" t="s">
        <v>255</v>
      </c>
    </row>
    <row r="3" spans="1:5" ht="90" x14ac:dyDescent="0.25">
      <c r="A3" s="142">
        <v>41255</v>
      </c>
      <c r="B3" s="143" t="s">
        <v>252</v>
      </c>
      <c r="C3" s="144" t="s">
        <v>259</v>
      </c>
      <c r="D3" s="143" t="s">
        <v>257</v>
      </c>
      <c r="E3" s="143" t="s">
        <v>256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XFD102"/>
  <sheetViews>
    <sheetView showGridLines="0" showRowColHeaders="0" zoomScaleNormal="100" zoomScaleSheetLayoutView="95" workbookViewId="0">
      <pane ySplit="2" topLeftCell="A3" activePane="bottomLeft" state="frozen"/>
      <selection pane="bottomLeft" activeCell="I8" sqref="I8"/>
    </sheetView>
  </sheetViews>
  <sheetFormatPr defaultColWidth="0" defaultRowHeight="15" zeroHeight="1" x14ac:dyDescent="0.25"/>
  <cols>
    <col min="1" max="1" width="1.7109375" style="148" customWidth="1"/>
    <col min="2" max="2" width="1.7109375" style="147" customWidth="1"/>
    <col min="3" max="3" width="11.85546875" style="147" customWidth="1"/>
    <col min="4" max="4" width="21.140625" style="147" customWidth="1"/>
    <col min="5" max="5" width="7.85546875" style="147" customWidth="1"/>
    <col min="6" max="6" width="8.140625" style="147" customWidth="1"/>
    <col min="7" max="7" width="8.28515625" style="147" customWidth="1"/>
    <col min="8" max="8" width="8.7109375" style="147" customWidth="1"/>
    <col min="9" max="9" width="8.42578125" style="147" customWidth="1"/>
    <col min="10" max="20" width="7.85546875" style="147" customWidth="1"/>
    <col min="21" max="21" width="8.28515625" style="147" customWidth="1"/>
    <col min="22" max="22" width="9.42578125" style="147" customWidth="1"/>
    <col min="23" max="23" width="8.5703125" style="147" customWidth="1"/>
    <col min="24" max="25" width="8" style="147" customWidth="1"/>
    <col min="26" max="26" width="5.5703125" style="147" customWidth="1"/>
    <col min="27" max="27" width="4.42578125" style="147" customWidth="1"/>
    <col min="28" max="28" width="2" style="147" customWidth="1"/>
    <col min="29" max="29" width="5" style="149" customWidth="1"/>
    <col min="30" max="30" width="5.85546875" style="145" hidden="1"/>
    <col min="31" max="31" width="8.140625" style="146" hidden="1"/>
    <col min="32" max="32" width="8.140625" style="145" hidden="1"/>
    <col min="33" max="33" width="11.7109375" style="145" hidden="1"/>
    <col min="34" max="34" width="9.140625" style="145" hidden="1"/>
    <col min="35" max="35" width="11" style="145" hidden="1"/>
    <col min="36" max="36" width="9.85546875" style="145" hidden="1"/>
    <col min="37" max="38" width="8.140625" style="145" hidden="1"/>
    <col min="39" max="56" width="9.140625" style="145" hidden="1"/>
    <col min="57" max="97" width="9.140625" style="147" hidden="1"/>
    <col min="98" max="16382" width="9.140625" hidden="1"/>
  </cols>
  <sheetData>
    <row r="1" spans="1:77" ht="15" customHeight="1" x14ac:dyDescent="0.25">
      <c r="A1" s="537" t="s">
        <v>369</v>
      </c>
      <c r="B1" s="538"/>
      <c r="C1" s="538"/>
      <c r="D1" s="538"/>
      <c r="E1" s="538"/>
      <c r="F1" s="203"/>
      <c r="G1" s="203"/>
      <c r="H1" s="203"/>
      <c r="I1" s="203"/>
      <c r="J1" s="204"/>
      <c r="K1" s="203"/>
      <c r="L1" s="203"/>
      <c r="M1" s="203"/>
      <c r="N1" s="203"/>
      <c r="O1" s="203"/>
      <c r="P1" s="203"/>
      <c r="Q1" s="203"/>
      <c r="R1" s="203"/>
      <c r="S1" s="203"/>
      <c r="T1" s="203"/>
      <c r="U1" s="203"/>
      <c r="V1" s="203"/>
      <c r="W1" s="536"/>
      <c r="X1" s="536"/>
      <c r="Y1" s="284"/>
      <c r="Z1" s="536"/>
      <c r="AA1" s="536"/>
      <c r="AB1" s="203"/>
      <c r="AC1" s="205"/>
      <c r="BD1"/>
      <c r="BE1"/>
      <c r="BF1"/>
      <c r="BG1"/>
      <c r="BH1"/>
      <c r="BI1"/>
      <c r="BJ1"/>
      <c r="BK1"/>
      <c r="BL1"/>
      <c r="BM1"/>
      <c r="BN1"/>
      <c r="BO1"/>
      <c r="BP1"/>
      <c r="BQ1"/>
      <c r="BR1"/>
      <c r="BS1"/>
      <c r="BT1"/>
      <c r="BU1"/>
      <c r="BV1"/>
      <c r="BW1"/>
      <c r="BX1"/>
      <c r="BY1"/>
    </row>
    <row r="2" spans="1:77" ht="15" customHeight="1" x14ac:dyDescent="0.25">
      <c r="A2" s="539"/>
      <c r="B2" s="540"/>
      <c r="C2" s="540"/>
      <c r="D2" s="540"/>
      <c r="E2" s="540"/>
      <c r="F2" s="206"/>
      <c r="G2" s="206"/>
      <c r="H2" s="206"/>
      <c r="I2" s="206"/>
      <c r="J2" s="207"/>
      <c r="K2" s="206"/>
      <c r="L2" s="206"/>
      <c r="M2" s="206"/>
      <c r="N2" s="206"/>
      <c r="O2" s="206"/>
      <c r="P2" s="206"/>
      <c r="Q2" s="206"/>
      <c r="R2" s="206"/>
      <c r="S2" s="206"/>
      <c r="T2" s="206"/>
      <c r="U2" s="206"/>
      <c r="V2" s="206"/>
      <c r="W2" s="208"/>
      <c r="X2" s="208"/>
      <c r="Y2" s="208"/>
      <c r="Z2" s="208"/>
      <c r="AA2" s="206"/>
      <c r="AB2" s="206"/>
      <c r="AC2" s="209"/>
      <c r="BD2"/>
      <c r="BE2"/>
      <c r="BF2"/>
      <c r="BG2"/>
      <c r="BH2"/>
      <c r="BI2"/>
      <c r="BJ2"/>
      <c r="BK2"/>
      <c r="BL2"/>
      <c r="BM2"/>
      <c r="BN2"/>
      <c r="BO2"/>
      <c r="BP2"/>
      <c r="BQ2"/>
      <c r="BR2"/>
      <c r="BS2"/>
      <c r="BT2"/>
      <c r="BU2"/>
      <c r="BV2"/>
      <c r="BW2"/>
      <c r="BX2"/>
      <c r="BY2"/>
    </row>
    <row r="3" spans="1:77" ht="16.5" customHeight="1" x14ac:dyDescent="0.25">
      <c r="B3" s="150"/>
      <c r="C3" s="150"/>
      <c r="D3" s="150"/>
      <c r="E3" s="150"/>
      <c r="F3" s="150"/>
      <c r="G3" s="150"/>
      <c r="H3" s="150"/>
      <c r="I3" s="150"/>
      <c r="J3" s="150"/>
      <c r="K3" s="150"/>
      <c r="AE3" s="359"/>
      <c r="AF3" s="360"/>
      <c r="AG3" s="360"/>
      <c r="AH3" s="360"/>
      <c r="AI3" s="151"/>
      <c r="AJ3" s="151"/>
      <c r="AK3" s="151"/>
      <c r="AL3" s="151"/>
      <c r="AM3" s="151"/>
      <c r="AN3" s="154"/>
      <c r="AO3" s="154"/>
      <c r="AP3" s="154"/>
      <c r="AQ3" s="154"/>
      <c r="AR3" s="154"/>
      <c r="AS3" s="154"/>
      <c r="AT3" s="154"/>
      <c r="AU3" s="154"/>
      <c r="AV3" s="154"/>
      <c r="AW3" s="154"/>
      <c r="AX3" s="373"/>
      <c r="AY3" s="373"/>
      <c r="AZ3" s="373"/>
      <c r="BA3" s="373"/>
      <c r="BB3" s="373"/>
      <c r="BC3" s="147"/>
      <c r="BD3"/>
      <c r="BE3"/>
      <c r="BF3"/>
      <c r="BG3"/>
      <c r="BH3"/>
      <c r="BI3"/>
      <c r="BJ3"/>
      <c r="BK3"/>
      <c r="BL3"/>
      <c r="BM3"/>
      <c r="BN3"/>
      <c r="BO3"/>
      <c r="BP3"/>
      <c r="BQ3"/>
      <c r="BR3"/>
      <c r="BS3"/>
      <c r="BT3"/>
      <c r="BU3"/>
      <c r="BV3"/>
      <c r="BW3"/>
      <c r="BX3"/>
      <c r="BY3"/>
    </row>
    <row r="4" spans="1:77" ht="21" customHeight="1" x14ac:dyDescent="0.25">
      <c r="B4" s="543" t="s">
        <v>79</v>
      </c>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5"/>
      <c r="AD4" s="152"/>
      <c r="AE4" s="359" t="s">
        <v>17</v>
      </c>
      <c r="AF4" s="360"/>
      <c r="AG4" s="360"/>
      <c r="AH4" s="360"/>
      <c r="AI4" s="153"/>
      <c r="AJ4" s="153"/>
      <c r="AK4" s="154"/>
      <c r="AL4" s="151"/>
      <c r="AM4" s="151"/>
      <c r="AN4" s="154"/>
      <c r="AO4" s="154"/>
      <c r="AP4" s="154"/>
      <c r="AQ4" s="154"/>
      <c r="AR4" s="154"/>
      <c r="AS4" s="154"/>
      <c r="AT4" s="154"/>
      <c r="AU4" s="154"/>
      <c r="AV4" s="154"/>
      <c r="AW4" s="154"/>
      <c r="AX4" s="373"/>
      <c r="AY4" s="373"/>
      <c r="AZ4" s="373"/>
      <c r="BA4" s="373"/>
      <c r="BB4" s="373"/>
      <c r="BC4" s="147"/>
      <c r="BD4"/>
      <c r="BE4"/>
      <c r="BF4"/>
      <c r="BG4"/>
      <c r="BH4"/>
      <c r="BI4"/>
      <c r="BJ4"/>
      <c r="BK4"/>
      <c r="BL4"/>
      <c r="BM4"/>
      <c r="BN4"/>
      <c r="BO4"/>
      <c r="BP4"/>
      <c r="BQ4"/>
      <c r="BR4"/>
      <c r="BS4"/>
      <c r="BT4"/>
      <c r="BU4"/>
      <c r="BV4"/>
      <c r="BW4"/>
      <c r="BX4"/>
      <c r="BY4"/>
    </row>
    <row r="5" spans="1:77" ht="12" customHeight="1" x14ac:dyDescent="0.35">
      <c r="B5" s="210"/>
      <c r="C5" s="211"/>
      <c r="D5" s="212"/>
      <c r="E5" s="212"/>
      <c r="F5" s="212"/>
      <c r="G5" s="212"/>
      <c r="H5" s="212"/>
      <c r="I5" s="212"/>
      <c r="J5" s="212"/>
      <c r="K5" s="212"/>
      <c r="L5" s="212"/>
      <c r="M5" s="212"/>
      <c r="N5" s="212"/>
      <c r="O5" s="212"/>
      <c r="P5" s="212"/>
      <c r="Q5" s="212"/>
      <c r="R5" s="212"/>
      <c r="S5" s="212"/>
      <c r="T5" s="212"/>
      <c r="U5" s="212"/>
      <c r="V5" s="212"/>
      <c r="W5" s="212"/>
      <c r="X5" s="212"/>
      <c r="Y5" s="212"/>
      <c r="Z5" s="212"/>
      <c r="AA5" s="212"/>
      <c r="AB5" s="213"/>
      <c r="AD5" s="152"/>
      <c r="AE5" s="361" t="s">
        <v>106</v>
      </c>
      <c r="AF5" s="360"/>
      <c r="AG5" s="362" t="s">
        <v>70</v>
      </c>
      <c r="AH5" s="360"/>
      <c r="AI5" s="153"/>
      <c r="AJ5" s="153"/>
      <c r="AK5" s="154"/>
      <c r="AL5" s="151"/>
      <c r="AM5" s="151"/>
      <c r="AN5" s="154"/>
      <c r="AO5" s="154"/>
      <c r="AP5" s="154"/>
      <c r="AQ5" s="154"/>
      <c r="AR5" s="154"/>
      <c r="AS5" s="154"/>
      <c r="AT5" s="154"/>
      <c r="AU5" s="154"/>
      <c r="AV5" s="154"/>
      <c r="AW5" s="154"/>
      <c r="AX5" s="373"/>
      <c r="AY5" s="373"/>
      <c r="AZ5" s="373"/>
      <c r="BA5" s="373"/>
      <c r="BB5" s="373"/>
      <c r="BC5" s="147"/>
      <c r="BD5"/>
      <c r="BE5"/>
      <c r="BF5"/>
      <c r="BG5"/>
      <c r="BH5"/>
      <c r="BI5"/>
      <c r="BJ5"/>
      <c r="BK5"/>
      <c r="BL5"/>
      <c r="BM5"/>
      <c r="BN5"/>
      <c r="BO5"/>
      <c r="BP5"/>
      <c r="BQ5"/>
      <c r="BR5"/>
      <c r="BS5"/>
      <c r="BT5"/>
      <c r="BU5"/>
      <c r="BV5"/>
      <c r="BW5"/>
      <c r="BX5"/>
      <c r="BY5"/>
    </row>
    <row r="6" spans="1:77" ht="15.75" customHeight="1" x14ac:dyDescent="0.35">
      <c r="B6" s="214"/>
      <c r="C6" s="560" t="s">
        <v>80</v>
      </c>
      <c r="D6" s="561"/>
      <c r="E6" s="552" t="s">
        <v>161</v>
      </c>
      <c r="F6" s="553"/>
      <c r="G6" s="212"/>
      <c r="H6" s="212"/>
      <c r="I6" s="212"/>
      <c r="J6" s="212"/>
      <c r="K6" s="212"/>
      <c r="L6" s="212"/>
      <c r="M6" s="212"/>
      <c r="N6" s="212"/>
      <c r="O6" s="212"/>
      <c r="P6" s="212"/>
      <c r="Q6" s="212"/>
      <c r="R6" s="212"/>
      <c r="S6" s="212"/>
      <c r="T6" s="212"/>
      <c r="U6" s="212"/>
      <c r="V6" s="212"/>
      <c r="W6" s="212"/>
      <c r="X6" s="212"/>
      <c r="Y6" s="212"/>
      <c r="Z6" s="212"/>
      <c r="AA6" s="212"/>
      <c r="AB6" s="213"/>
      <c r="AE6" s="359" t="s">
        <v>161</v>
      </c>
      <c r="AF6" s="360"/>
      <c r="AG6" s="360" t="s">
        <v>161</v>
      </c>
      <c r="AH6" s="362"/>
      <c r="AI6" s="155"/>
      <c r="AJ6" s="155"/>
      <c r="AK6" s="154"/>
      <c r="AL6" s="151"/>
      <c r="AM6" s="151"/>
      <c r="AO6" s="376"/>
      <c r="AP6" s="376"/>
      <c r="AQ6" s="376" t="s">
        <v>76</v>
      </c>
      <c r="AR6" s="154"/>
      <c r="AS6" s="154"/>
      <c r="AT6" s="154"/>
      <c r="AU6" s="154"/>
      <c r="AV6" s="154"/>
      <c r="AW6" s="154"/>
      <c r="AX6" s="154"/>
      <c r="AY6" s="154"/>
      <c r="AZ6" s="154"/>
      <c r="BA6" s="154"/>
      <c r="BB6" s="154"/>
      <c r="BC6" s="147"/>
      <c r="BD6"/>
      <c r="BE6"/>
      <c r="BF6"/>
      <c r="BG6"/>
      <c r="BH6"/>
      <c r="BI6"/>
      <c r="BJ6"/>
      <c r="BK6"/>
      <c r="BL6"/>
      <c r="BM6"/>
      <c r="BN6"/>
      <c r="BO6"/>
      <c r="BP6"/>
      <c r="BQ6"/>
      <c r="BR6"/>
      <c r="BS6"/>
      <c r="BT6"/>
      <c r="BU6"/>
      <c r="BV6"/>
      <c r="BW6"/>
      <c r="BX6"/>
      <c r="BY6"/>
    </row>
    <row r="7" spans="1:77" ht="9" customHeight="1" x14ac:dyDescent="0.25">
      <c r="B7" s="214"/>
      <c r="C7" s="217"/>
      <c r="D7" s="212"/>
      <c r="E7" s="212"/>
      <c r="F7" s="212"/>
      <c r="G7" s="212"/>
      <c r="H7" s="212"/>
      <c r="I7" s="212"/>
      <c r="J7" s="212"/>
      <c r="K7" s="212"/>
      <c r="L7" s="212"/>
      <c r="M7" s="212"/>
      <c r="N7" s="212"/>
      <c r="O7" s="212"/>
      <c r="P7" s="212"/>
      <c r="Q7" s="212"/>
      <c r="R7" s="212"/>
      <c r="S7" s="212"/>
      <c r="T7" s="212"/>
      <c r="U7" s="212"/>
      <c r="V7" s="212"/>
      <c r="W7" s="212"/>
      <c r="X7" s="212"/>
      <c r="Y7" s="218"/>
      <c r="Z7" s="212"/>
      <c r="AA7" s="212"/>
      <c r="AB7" s="213"/>
      <c r="AD7" s="152"/>
      <c r="AE7" s="359" t="s">
        <v>104</v>
      </c>
      <c r="AF7" s="360"/>
      <c r="AG7" s="154" t="s">
        <v>87</v>
      </c>
      <c r="AH7" s="154" t="s">
        <v>90</v>
      </c>
      <c r="AI7" s="154" t="s">
        <v>88</v>
      </c>
      <c r="AJ7" s="154" t="s">
        <v>93</v>
      </c>
      <c r="AK7" s="154" t="s">
        <v>89</v>
      </c>
      <c r="AL7" s="154" t="s">
        <v>91</v>
      </c>
      <c r="AM7" s="154" t="s">
        <v>92</v>
      </c>
      <c r="AN7" s="145" t="s">
        <v>94</v>
      </c>
      <c r="AO7" s="154"/>
      <c r="AP7" s="154"/>
      <c r="AQ7" s="154" t="s">
        <v>77</v>
      </c>
      <c r="AR7" s="154"/>
      <c r="AS7" s="154"/>
      <c r="AT7" s="154"/>
      <c r="AU7" s="154"/>
      <c r="AV7"/>
      <c r="AW7" s="154"/>
      <c r="AX7" s="154"/>
      <c r="AY7" s="154"/>
      <c r="AZ7" s="154"/>
      <c r="BA7" s="154"/>
      <c r="BB7" s="154"/>
      <c r="BC7" s="147"/>
      <c r="BD7"/>
      <c r="BE7"/>
      <c r="BF7"/>
      <c r="BG7"/>
      <c r="BH7"/>
      <c r="BI7"/>
      <c r="BJ7"/>
      <c r="BK7"/>
      <c r="BL7"/>
      <c r="BM7"/>
      <c r="BN7"/>
      <c r="BO7"/>
      <c r="BP7"/>
      <c r="BQ7"/>
      <c r="BR7"/>
      <c r="BS7"/>
      <c r="BT7"/>
      <c r="BU7"/>
      <c r="BV7"/>
      <c r="BW7"/>
      <c r="BX7"/>
      <c r="BY7"/>
    </row>
    <row r="8" spans="1:77" ht="15" customHeight="1" x14ac:dyDescent="0.25">
      <c r="B8" s="214"/>
      <c r="C8" s="531" t="s">
        <v>0</v>
      </c>
      <c r="D8" s="531"/>
      <c r="E8" s="559" t="str">
        <f>IFERROR(VLOOKUP($E$6,'Database and example values'!$C$15:$D$18,2,FALSE),"")</f>
        <v/>
      </c>
      <c r="F8" s="559"/>
      <c r="G8" s="224"/>
      <c r="H8" s="212"/>
      <c r="I8" s="212"/>
      <c r="J8" s="212"/>
      <c r="K8" s="212"/>
      <c r="L8" s="212"/>
      <c r="M8" s="212"/>
      <c r="N8" s="212"/>
      <c r="O8" s="212"/>
      <c r="P8" s="212"/>
      <c r="Q8" s="212"/>
      <c r="R8" s="212"/>
      <c r="S8" s="212"/>
      <c r="T8" s="212"/>
      <c r="U8" s="212"/>
      <c r="V8" s="212"/>
      <c r="W8" s="212"/>
      <c r="X8" s="212"/>
      <c r="Y8" s="212"/>
      <c r="Z8" s="212"/>
      <c r="AA8" s="212"/>
      <c r="AB8" s="213"/>
      <c r="AD8" s="152"/>
      <c r="AE8" s="359" t="s">
        <v>71</v>
      </c>
      <c r="AF8" s="360"/>
      <c r="AG8" s="154" t="s">
        <v>96</v>
      </c>
      <c r="AH8" s="154" t="s">
        <v>98</v>
      </c>
      <c r="AI8" s="154" t="s">
        <v>100</v>
      </c>
      <c r="AJ8" s="154" t="s">
        <v>102</v>
      </c>
      <c r="AK8" s="145" t="s">
        <v>97</v>
      </c>
      <c r="AL8" s="154" t="s">
        <v>99</v>
      </c>
      <c r="AM8" s="154" t="s">
        <v>101</v>
      </c>
      <c r="AN8" s="154" t="s">
        <v>103</v>
      </c>
      <c r="AO8" s="154"/>
      <c r="AP8" s="154"/>
      <c r="AQ8" s="154" t="s">
        <v>75</v>
      </c>
      <c r="AR8" s="154"/>
      <c r="AS8" s="154"/>
      <c r="AT8" s="154"/>
      <c r="AU8" s="154"/>
      <c r="AV8"/>
      <c r="AW8" s="154"/>
      <c r="AX8" s="154"/>
      <c r="AY8" s="154"/>
      <c r="AZ8" s="154"/>
      <c r="BA8" s="154"/>
      <c r="BB8" s="154"/>
      <c r="BC8" s="147"/>
      <c r="BD8"/>
      <c r="BE8"/>
      <c r="BF8"/>
      <c r="BG8"/>
      <c r="BH8"/>
      <c r="BI8"/>
      <c r="BJ8"/>
      <c r="BK8"/>
      <c r="BL8"/>
      <c r="BM8"/>
      <c r="BN8"/>
      <c r="BO8"/>
      <c r="BP8"/>
      <c r="BQ8"/>
      <c r="BR8"/>
      <c r="BS8"/>
      <c r="BT8"/>
      <c r="BU8"/>
      <c r="BV8"/>
      <c r="BW8"/>
      <c r="BX8"/>
      <c r="BY8"/>
    </row>
    <row r="9" spans="1:77" ht="9" customHeight="1" x14ac:dyDescent="0.25">
      <c r="B9" s="215"/>
      <c r="C9" s="219"/>
      <c r="D9" s="219"/>
      <c r="E9" s="430"/>
      <c r="F9" s="212"/>
      <c r="G9" s="212"/>
      <c r="H9" s="212"/>
      <c r="I9" s="212"/>
      <c r="J9" s="212"/>
      <c r="K9" s="212"/>
      <c r="L9" s="212"/>
      <c r="M9" s="212"/>
      <c r="N9" s="212"/>
      <c r="O9" s="212"/>
      <c r="P9" s="212"/>
      <c r="Q9" s="212"/>
      <c r="R9" s="212"/>
      <c r="S9" s="212"/>
      <c r="T9" s="212"/>
      <c r="U9" s="212"/>
      <c r="V9" s="212"/>
      <c r="W9" s="212"/>
      <c r="X9" s="212"/>
      <c r="Y9" s="212"/>
      <c r="Z9" s="212"/>
      <c r="AA9" s="212"/>
      <c r="AB9" s="213"/>
      <c r="AD9" s="152"/>
      <c r="AE9" s="359" t="s">
        <v>105</v>
      </c>
      <c r="AF9" s="360"/>
      <c r="AG9" s="154" t="s">
        <v>89</v>
      </c>
      <c r="AH9" s="154" t="s">
        <v>94</v>
      </c>
      <c r="AI9" s="154" t="s">
        <v>92</v>
      </c>
      <c r="AJ9" s="154" t="s">
        <v>91</v>
      </c>
      <c r="AK9" s="154" t="s">
        <v>90</v>
      </c>
      <c r="AL9" s="154" t="s">
        <v>87</v>
      </c>
      <c r="AM9" s="154" t="s">
        <v>93</v>
      </c>
      <c r="AN9" s="145" t="s">
        <v>88</v>
      </c>
      <c r="AO9" s="154"/>
      <c r="AP9" s="154"/>
      <c r="AQ9" s="154"/>
      <c r="AR9" s="154"/>
      <c r="AS9" s="154"/>
      <c r="AT9" s="154"/>
      <c r="AU9" s="154"/>
      <c r="AV9"/>
      <c r="AW9" s="154"/>
      <c r="AX9" s="154"/>
      <c r="AY9" s="154"/>
      <c r="AZ9" s="154"/>
      <c r="BA9" s="154"/>
      <c r="BB9" s="154"/>
      <c r="BC9" s="147"/>
      <c r="BD9"/>
      <c r="BE9"/>
      <c r="BF9"/>
      <c r="BG9"/>
      <c r="BH9"/>
      <c r="BI9"/>
      <c r="BJ9"/>
      <c r="BK9"/>
      <c r="BL9"/>
      <c r="BM9"/>
      <c r="BN9"/>
      <c r="BO9"/>
      <c r="BP9"/>
      <c r="BQ9"/>
      <c r="BR9"/>
      <c r="BS9"/>
      <c r="BT9"/>
      <c r="BU9"/>
      <c r="BV9"/>
      <c r="BW9"/>
      <c r="BX9"/>
      <c r="BY9"/>
    </row>
    <row r="10" spans="1:77" ht="15" customHeight="1" x14ac:dyDescent="0.25">
      <c r="B10" s="215"/>
      <c r="C10" s="478" t="s">
        <v>382</v>
      </c>
      <c r="D10" s="479"/>
      <c r="E10" s="576" t="s">
        <v>381</v>
      </c>
      <c r="F10" s="577"/>
      <c r="G10" s="577"/>
      <c r="H10" s="577"/>
      <c r="I10" s="577"/>
      <c r="J10" s="577"/>
      <c r="K10" s="577"/>
      <c r="L10" s="577"/>
      <c r="M10" s="577"/>
      <c r="N10" s="577"/>
      <c r="O10" s="577"/>
      <c r="P10" s="577"/>
      <c r="Q10" s="577"/>
      <c r="R10" s="577"/>
      <c r="S10" s="577"/>
      <c r="T10" s="577"/>
      <c r="U10" s="212"/>
      <c r="V10" s="567" t="s">
        <v>65</v>
      </c>
      <c r="W10" s="568"/>
      <c r="X10" s="212"/>
      <c r="Y10" s="212"/>
      <c r="Z10" s="212"/>
      <c r="AA10" s="212"/>
      <c r="AB10" s="213"/>
      <c r="AD10" s="152"/>
      <c r="AE10" s="359" t="s">
        <v>107</v>
      </c>
      <c r="AF10" s="360"/>
      <c r="AG10" s="154" t="s">
        <v>97</v>
      </c>
      <c r="AH10" s="154" t="s">
        <v>99</v>
      </c>
      <c r="AI10" s="154" t="s">
        <v>101</v>
      </c>
      <c r="AJ10" s="154" t="s">
        <v>103</v>
      </c>
      <c r="AK10" s="154" t="s">
        <v>98</v>
      </c>
      <c r="AL10" s="154" t="s">
        <v>100</v>
      </c>
      <c r="AM10" s="154" t="s">
        <v>102</v>
      </c>
      <c r="AN10" s="154" t="s">
        <v>96</v>
      </c>
      <c r="AO10" s="154"/>
      <c r="AP10" s="154"/>
      <c r="AQ10" s="154"/>
      <c r="AR10" s="154"/>
      <c r="AS10" s="154"/>
      <c r="AT10" s="154"/>
      <c r="AU10" s="154"/>
      <c r="AV10" s="154"/>
      <c r="AW10" s="154"/>
      <c r="AX10" s="154"/>
      <c r="AY10" s="154"/>
      <c r="AZ10" s="154"/>
      <c r="BA10" s="154"/>
      <c r="BB10" s="154"/>
      <c r="BC10" s="147"/>
      <c r="BD10"/>
      <c r="BE10"/>
      <c r="BF10"/>
      <c r="BG10"/>
      <c r="BH10"/>
      <c r="BI10"/>
      <c r="BJ10"/>
      <c r="BK10"/>
      <c r="BL10"/>
      <c r="BM10"/>
      <c r="BN10"/>
      <c r="BO10"/>
      <c r="BP10"/>
      <c r="BQ10"/>
      <c r="BR10"/>
      <c r="BS10"/>
      <c r="BT10"/>
      <c r="BU10"/>
      <c r="BV10"/>
      <c r="BW10"/>
      <c r="BX10"/>
      <c r="BY10"/>
    </row>
    <row r="11" spans="1:77" ht="15.75" customHeight="1" x14ac:dyDescent="0.25">
      <c r="B11" s="214"/>
      <c r="C11" s="578" t="s">
        <v>78</v>
      </c>
      <c r="D11" s="579"/>
      <c r="E11" s="564" t="s">
        <v>87</v>
      </c>
      <c r="F11" s="565"/>
      <c r="G11" s="521" t="str">
        <f>IFERROR(VLOOKUP($E$11,AG7:AJ22,2,FALSE),"")</f>
        <v>E</v>
      </c>
      <c r="H11" s="521"/>
      <c r="I11" s="521" t="str">
        <f>IFERROR(VLOOKUP($E$11,AG7:AJ22,3,FALSE),"")</f>
        <v>S</v>
      </c>
      <c r="J11" s="521"/>
      <c r="K11" s="521" t="str">
        <f>IFERROR(VLOOKUP($E$11,AG7:AJ22,4,FALSE),"")</f>
        <v>W</v>
      </c>
      <c r="L11" s="522"/>
      <c r="M11" s="521" t="str">
        <f>IFERROR(VLOOKUP($E$11,$AG$7:$AN$22,5,FALSE),"")</f>
        <v>NE</v>
      </c>
      <c r="N11" s="522"/>
      <c r="O11" s="521" t="str">
        <f>IFERROR(VLOOKUP($E$11,$AG$7:$AN$22,6,FALSE),"")</f>
        <v>SE</v>
      </c>
      <c r="P11" s="522"/>
      <c r="Q11" s="521" t="str">
        <f>IFERROR(VLOOKUP($E$11,$AG$7:$AN$22,7,FALSE),"")</f>
        <v>SW</v>
      </c>
      <c r="R11" s="522"/>
      <c r="S11" s="521" t="str">
        <f>IFERROR(VLOOKUP($E$11,$AG$7:$AN$22,8,FALSE),"")</f>
        <v>NW</v>
      </c>
      <c r="T11" s="522"/>
      <c r="U11" s="212"/>
      <c r="V11" s="554" t="s">
        <v>64</v>
      </c>
      <c r="W11" s="555"/>
      <c r="X11" s="212"/>
      <c r="Y11" s="212"/>
      <c r="Z11" s="212"/>
      <c r="AA11" s="212"/>
      <c r="AB11" s="213"/>
      <c r="AD11" s="152"/>
      <c r="AE11" s="359"/>
      <c r="AF11" s="360"/>
      <c r="AG11" s="154" t="s">
        <v>90</v>
      </c>
      <c r="AH11" s="154" t="s">
        <v>87</v>
      </c>
      <c r="AI11" s="154" t="s">
        <v>93</v>
      </c>
      <c r="AJ11" s="154" t="s">
        <v>88</v>
      </c>
      <c r="AK11" s="154" t="s">
        <v>91</v>
      </c>
      <c r="AL11" s="154" t="s">
        <v>92</v>
      </c>
      <c r="AM11" s="154" t="s">
        <v>94</v>
      </c>
      <c r="AN11" s="145" t="s">
        <v>89</v>
      </c>
      <c r="AO11" s="154"/>
      <c r="AP11" s="154"/>
      <c r="AQ11" s="154" t="s">
        <v>74</v>
      </c>
      <c r="AR11" s="154"/>
      <c r="AS11" s="154"/>
      <c r="AT11" s="154"/>
      <c r="AU11" s="154"/>
      <c r="AV11" s="154"/>
      <c r="AW11" s="154"/>
      <c r="AX11" s="154"/>
      <c r="AY11" s="154"/>
      <c r="AZ11" s="154"/>
      <c r="BA11" s="154"/>
      <c r="BB11" s="154"/>
      <c r="BC11" s="147"/>
      <c r="BD11"/>
      <c r="BE11"/>
      <c r="BF11"/>
      <c r="BG11"/>
      <c r="BH11"/>
      <c r="BI11"/>
      <c r="BJ11"/>
      <c r="BK11"/>
      <c r="BL11"/>
      <c r="BM11"/>
      <c r="BN11"/>
      <c r="BO11"/>
      <c r="BP11"/>
      <c r="BQ11"/>
      <c r="BR11"/>
      <c r="BS11"/>
      <c r="BT11"/>
      <c r="BU11"/>
      <c r="BV11"/>
      <c r="BW11"/>
      <c r="BX11"/>
      <c r="BY11"/>
    </row>
    <row r="12" spans="1:77" ht="6" customHeight="1" x14ac:dyDescent="0.25">
      <c r="B12" s="214"/>
      <c r="C12" s="157"/>
      <c r="D12" s="156"/>
      <c r="E12" s="156"/>
      <c r="F12" s="156"/>
      <c r="G12" s="156"/>
      <c r="U12" s="212"/>
      <c r="X12" s="212"/>
      <c r="Y12" s="212"/>
      <c r="Z12" s="212"/>
      <c r="AA12" s="212"/>
      <c r="AB12" s="213"/>
      <c r="AD12" s="152"/>
      <c r="AE12" s="359"/>
      <c r="AF12" s="360"/>
      <c r="AG12" s="154" t="s">
        <v>98</v>
      </c>
      <c r="AH12" s="154" t="s">
        <v>100</v>
      </c>
      <c r="AI12" s="154" t="s">
        <v>102</v>
      </c>
      <c r="AJ12" s="154" t="s">
        <v>96</v>
      </c>
      <c r="AK12" s="154" t="s">
        <v>99</v>
      </c>
      <c r="AL12" s="154" t="s">
        <v>101</v>
      </c>
      <c r="AM12" s="154" t="s">
        <v>103</v>
      </c>
      <c r="AN12" s="154" t="s">
        <v>97</v>
      </c>
      <c r="AO12" s="154"/>
      <c r="AP12" s="154"/>
      <c r="AQ12" s="154" t="s">
        <v>75</v>
      </c>
      <c r="AR12" s="154"/>
      <c r="AS12" s="154"/>
      <c r="AT12" s="154"/>
      <c r="AU12" s="154"/>
      <c r="AV12" s="154"/>
      <c r="AW12" s="154"/>
      <c r="AX12" s="154"/>
      <c r="AY12" s="154"/>
      <c r="AZ12" s="154"/>
      <c r="BA12" s="154"/>
      <c r="BB12" s="154"/>
      <c r="BC12" s="147"/>
      <c r="BD12"/>
      <c r="BE12"/>
      <c r="BF12"/>
      <c r="BG12"/>
      <c r="BH12"/>
      <c r="BI12"/>
      <c r="BJ12"/>
      <c r="BK12"/>
      <c r="BL12"/>
      <c r="BM12"/>
      <c r="BN12"/>
      <c r="BO12"/>
      <c r="BP12"/>
      <c r="BQ12"/>
      <c r="BR12"/>
      <c r="BS12"/>
      <c r="BT12"/>
      <c r="BU12"/>
      <c r="BV12"/>
      <c r="BW12"/>
      <c r="BX12"/>
      <c r="BY12"/>
    </row>
    <row r="13" spans="1:77" ht="15" customHeight="1" x14ac:dyDescent="0.25">
      <c r="B13" s="214"/>
      <c r="C13" s="571" t="s">
        <v>84</v>
      </c>
      <c r="D13" s="572"/>
      <c r="E13" s="573" t="str">
        <f>IFERROR(INDEX('Database and example values'!$C$7:$T$11,MATCH($E$6,'Database and example values'!$C$7:$C$11,0),MATCH(E11,'Database and example values'!$C$7:$T$7,0)),"")</f>
        <v/>
      </c>
      <c r="F13" s="535"/>
      <c r="G13" s="523" t="str">
        <f>IFERROR(INDEX('Database and example values'!$C$7:$T$11,MATCH($E$6,'Database and example values'!$C$7:$C$11,0),MATCH(G11,'Database and example values'!$C$7:$T$7,0)),"")</f>
        <v/>
      </c>
      <c r="H13" s="535"/>
      <c r="I13" s="523" t="str">
        <f>IFERROR(INDEX('Database and example values'!$C$7:$T$11,MATCH($E$6,'Database and example values'!$C$7:$C$11,0),MATCH(I11,'Database and example values'!$C$7:$T$7,0)),"")</f>
        <v/>
      </c>
      <c r="J13" s="535"/>
      <c r="K13" s="523" t="str">
        <f>IFERROR(INDEX('Database and example values'!$C$7:$T$11,MATCH($E$6,'Database and example values'!$C$7:$C$11,0),MATCH(K11,'Database and example values'!$C$7:$T$7,0)),"")</f>
        <v/>
      </c>
      <c r="L13" s="524"/>
      <c r="M13" s="523" t="str">
        <f>IFERROR(INDEX('Database and example values'!$C$7:$T$11,MATCH($E$6,'Database and example values'!$C$7:$C$11,0),MATCH(M11,'Database and example values'!$C$7:$T$7,0)),"")</f>
        <v/>
      </c>
      <c r="N13" s="524"/>
      <c r="O13" s="523" t="str">
        <f>IFERROR(INDEX('Database and example values'!$C$7:$T$11,MATCH($E$6,'Database and example values'!$C$7:$C$11,0),MATCH(O11,'Database and example values'!$C$7:$T$7,0)),"")</f>
        <v/>
      </c>
      <c r="P13" s="524"/>
      <c r="Q13" s="523" t="str">
        <f>IFERROR(INDEX('Database and example values'!$C$7:$T$11,MATCH($E$6,'Database and example values'!$C$7:$C$11,0),MATCH(Q11,'Database and example values'!$C$7:$T$7,0)),"")</f>
        <v/>
      </c>
      <c r="R13" s="524"/>
      <c r="S13" s="523" t="str">
        <f>IFERROR(INDEX('Database and example values'!$C$7:$T$11,MATCH($E$6,'Database and example values'!$C$7:$C$11,0),MATCH(S11,'Database and example values'!$C$7:$T$7,0)),"")</f>
        <v/>
      </c>
      <c r="T13" s="524"/>
      <c r="U13" s="220"/>
      <c r="V13" s="569" t="str">
        <f>IFERROR(INDEX('Database and example values'!$C$7:$T$11,MATCH($E$6,'Database and example values'!$C$7:$C$11,0),MATCH(V11,'Database and example values'!$C$7:$T$7,0)),"")</f>
        <v/>
      </c>
      <c r="W13" s="570"/>
      <c r="X13" s="212"/>
      <c r="Y13" s="212"/>
      <c r="Z13" s="212"/>
      <c r="AA13" s="212"/>
      <c r="AB13" s="213"/>
      <c r="AD13" s="152"/>
      <c r="AE13" s="359"/>
      <c r="AF13" s="360"/>
      <c r="AG13" s="154" t="s">
        <v>91</v>
      </c>
      <c r="AH13" s="154" t="s">
        <v>92</v>
      </c>
      <c r="AI13" s="154" t="s">
        <v>94</v>
      </c>
      <c r="AJ13" s="154" t="s">
        <v>89</v>
      </c>
      <c r="AK13" s="154" t="s">
        <v>88</v>
      </c>
      <c r="AL13" s="154" t="s">
        <v>90</v>
      </c>
      <c r="AM13" s="154" t="s">
        <v>87</v>
      </c>
      <c r="AN13" s="154" t="s">
        <v>93</v>
      </c>
      <c r="AO13" s="154"/>
      <c r="AP13" s="154"/>
      <c r="AQ13" s="154"/>
      <c r="AR13" s="154"/>
      <c r="AS13" s="154"/>
      <c r="AT13" s="154"/>
      <c r="AU13" s="154"/>
      <c r="AV13" s="154"/>
      <c r="AW13" s="154"/>
      <c r="AX13" s="154"/>
      <c r="AY13" s="154"/>
      <c r="AZ13" s="154"/>
      <c r="BA13" s="154"/>
      <c r="BB13" s="154"/>
      <c r="BC13" s="147"/>
      <c r="BD13"/>
      <c r="BE13"/>
      <c r="BF13"/>
      <c r="BG13"/>
      <c r="BH13"/>
      <c r="BI13"/>
      <c r="BJ13"/>
      <c r="BK13"/>
      <c r="BL13"/>
      <c r="BM13"/>
      <c r="BN13"/>
      <c r="BO13"/>
      <c r="BP13"/>
      <c r="BQ13"/>
      <c r="BR13"/>
      <c r="BS13"/>
      <c r="BT13"/>
      <c r="BU13"/>
      <c r="BV13"/>
      <c r="BW13"/>
      <c r="BX13"/>
      <c r="BY13"/>
    </row>
    <row r="14" spans="1:77" ht="15" customHeight="1" x14ac:dyDescent="0.25">
      <c r="B14" s="214"/>
      <c r="C14" s="562" t="s">
        <v>81</v>
      </c>
      <c r="D14" s="563"/>
      <c r="E14" s="529" t="str">
        <f>IFERROR(INDEX('Database and example values'!$C$28:$T$32,MATCH($E$6,'Database and example values'!$C$28:$C$32,0),MATCH(E11,'Database and example values'!$C$28:$T$28,0)),"")</f>
        <v/>
      </c>
      <c r="F14" s="530"/>
      <c r="G14" s="525" t="str">
        <f>IFERROR(INDEX('Database and example values'!$C$28:$T$32,MATCH($E$6,'Database and example values'!$C$28:$C$32,0),MATCH(G11,'Database and example values'!$C$28:$T$28,0)),"")</f>
        <v/>
      </c>
      <c r="H14" s="530"/>
      <c r="I14" s="525" t="str">
        <f>IFERROR(INDEX('Database and example values'!$C$28:$T$32,MATCH($E$6,'Database and example values'!$C$28:$C$32,0),MATCH(I11,'Database and example values'!$C$28:$T$28,0)),"")</f>
        <v/>
      </c>
      <c r="J14" s="530"/>
      <c r="K14" s="525" t="str">
        <f>IFERROR(INDEX('Database and example values'!$C$28:$T$32,MATCH($E$6,'Database and example values'!$C$28:$C$32,0),MATCH(K11,'Database and example values'!$C$28:$T$28,0)),"")</f>
        <v/>
      </c>
      <c r="L14" s="526"/>
      <c r="M14" s="525" t="str">
        <f>IFERROR(INDEX('Database and example values'!$C$28:$T$32,MATCH($E$6,'Database and example values'!$C$28:$C$32,0),MATCH(M11,'Database and example values'!$C$28:$T$28,0)),"")</f>
        <v/>
      </c>
      <c r="N14" s="526"/>
      <c r="O14" s="525" t="str">
        <f>IFERROR(INDEX('Database and example values'!$C$28:$T$32,MATCH($E$6,'Database and example values'!$C$28:$C$32,0),MATCH(O11,'Database and example values'!$C$28:$T$28,0)),"")</f>
        <v/>
      </c>
      <c r="P14" s="526"/>
      <c r="Q14" s="525" t="str">
        <f>IFERROR(INDEX('Database and example values'!$C$28:$T$32,MATCH($E$6,'Database and example values'!$C$28:$C$32,0),MATCH(Q11,'Database and example values'!$C$28:$T$28,0)),"")</f>
        <v/>
      </c>
      <c r="R14" s="526"/>
      <c r="S14" s="525" t="str">
        <f>IFERROR(INDEX('Database and example values'!$C$28:$T$32,MATCH($E$6,'Database and example values'!$C$28:$C$32,0),MATCH(S11,'Database and example values'!$C$28:$T$28,0)),"")</f>
        <v/>
      </c>
      <c r="T14" s="526"/>
      <c r="U14" s="220"/>
      <c r="V14" s="574" t="str">
        <f>IFERROR(INDEX('Database and example values'!$C$28:$T$32,MATCH($E$6,'Database and example values'!$C$28:$C$32,0),MATCH(V11,'Database and example values'!$C$28:$T$28,0)),"")</f>
        <v/>
      </c>
      <c r="W14" s="575"/>
      <c r="X14" s="212"/>
      <c r="Y14" s="212"/>
      <c r="Z14" s="212"/>
      <c r="AA14" s="212"/>
      <c r="AB14" s="213"/>
      <c r="AD14" s="152"/>
      <c r="AE14" s="359"/>
      <c r="AF14" s="360"/>
      <c r="AG14" s="154" t="s">
        <v>99</v>
      </c>
      <c r="AH14" s="154" t="s">
        <v>101</v>
      </c>
      <c r="AI14" s="154" t="s">
        <v>103</v>
      </c>
      <c r="AJ14" s="154" t="s">
        <v>97</v>
      </c>
      <c r="AK14" s="154" t="s">
        <v>100</v>
      </c>
      <c r="AL14" s="367" t="s">
        <v>102</v>
      </c>
      <c r="AM14" s="367" t="s">
        <v>96</v>
      </c>
      <c r="AN14" s="367" t="s">
        <v>98</v>
      </c>
      <c r="AO14" s="154"/>
      <c r="AP14" s="154"/>
      <c r="AQ14" s="154"/>
      <c r="AR14" s="154"/>
      <c r="AS14" s="154"/>
      <c r="AT14" s="154"/>
      <c r="AU14" s="154"/>
      <c r="AV14" s="154"/>
      <c r="AW14" s="154"/>
      <c r="AX14" s="154"/>
      <c r="AY14" s="154"/>
      <c r="AZ14" s="154"/>
      <c r="BA14" s="154"/>
      <c r="BB14" s="154"/>
      <c r="BC14" s="147"/>
      <c r="BD14"/>
      <c r="BE14"/>
      <c r="BF14"/>
      <c r="BG14"/>
      <c r="BH14"/>
      <c r="BI14"/>
      <c r="BJ14"/>
      <c r="BK14"/>
      <c r="BL14"/>
      <c r="BM14"/>
      <c r="BN14"/>
      <c r="BO14"/>
      <c r="BP14"/>
      <c r="BQ14"/>
      <c r="BR14"/>
      <c r="BS14"/>
      <c r="BT14"/>
      <c r="BU14"/>
      <c r="BV14"/>
      <c r="BW14"/>
      <c r="BX14"/>
      <c r="BY14"/>
    </row>
    <row r="15" spans="1:77" ht="6" customHeight="1" x14ac:dyDescent="0.25">
      <c r="B15" s="215"/>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3"/>
      <c r="AD15" s="152"/>
      <c r="AE15" s="359"/>
      <c r="AF15" s="360"/>
      <c r="AG15" s="154" t="s">
        <v>88</v>
      </c>
      <c r="AH15" s="154" t="s">
        <v>93</v>
      </c>
      <c r="AI15" s="154" t="s">
        <v>87</v>
      </c>
      <c r="AJ15" s="154" t="s">
        <v>90</v>
      </c>
      <c r="AK15" s="154" t="s">
        <v>92</v>
      </c>
      <c r="AL15" s="367" t="s">
        <v>91</v>
      </c>
      <c r="AM15" s="367" t="s">
        <v>89</v>
      </c>
      <c r="AN15" s="367" t="s">
        <v>94</v>
      </c>
      <c r="AO15" s="154"/>
      <c r="AP15" s="154"/>
      <c r="AQ15" s="154"/>
      <c r="AR15" s="154"/>
      <c r="AS15" s="154"/>
      <c r="AT15" s="154"/>
      <c r="AU15" s="154"/>
      <c r="AV15" s="154"/>
      <c r="AW15" s="154"/>
      <c r="AX15" s="154"/>
      <c r="AY15" s="154"/>
      <c r="AZ15" s="154"/>
      <c r="BA15" s="154"/>
      <c r="BB15" s="154"/>
      <c r="BC15" s="147"/>
      <c r="BD15"/>
      <c r="BE15"/>
      <c r="BF15"/>
      <c r="BG15"/>
      <c r="BH15"/>
      <c r="BI15"/>
      <c r="BJ15"/>
      <c r="BK15"/>
      <c r="BL15"/>
      <c r="BM15"/>
      <c r="BN15"/>
      <c r="BO15"/>
      <c r="BP15"/>
      <c r="BQ15"/>
      <c r="BR15"/>
      <c r="BS15"/>
      <c r="BT15"/>
      <c r="BU15"/>
      <c r="BV15"/>
      <c r="BW15"/>
      <c r="BX15"/>
      <c r="BY15"/>
    </row>
    <row r="16" spans="1:77" ht="15.75" customHeight="1" x14ac:dyDescent="0.25">
      <c r="B16" s="215"/>
      <c r="C16" s="557" t="s">
        <v>269</v>
      </c>
      <c r="D16" s="558"/>
      <c r="E16" s="527"/>
      <c r="F16" s="528"/>
      <c r="G16" s="527"/>
      <c r="H16" s="528"/>
      <c r="I16" s="527"/>
      <c r="J16" s="528"/>
      <c r="K16" s="527"/>
      <c r="L16" s="528"/>
      <c r="M16" s="527"/>
      <c r="N16" s="528"/>
      <c r="O16" s="527"/>
      <c r="P16" s="528"/>
      <c r="Q16" s="527"/>
      <c r="R16" s="528"/>
      <c r="S16" s="527"/>
      <c r="T16" s="528"/>
      <c r="U16" s="221"/>
      <c r="V16" s="527"/>
      <c r="W16" s="528"/>
      <c r="X16" s="212"/>
      <c r="Y16" s="212"/>
      <c r="Z16" s="221"/>
      <c r="AA16" s="221"/>
      <c r="AB16" s="213"/>
      <c r="AD16" s="152"/>
      <c r="AE16" s="359"/>
      <c r="AF16" s="360"/>
      <c r="AG16" s="154" t="s">
        <v>100</v>
      </c>
      <c r="AH16" s="367" t="s">
        <v>102</v>
      </c>
      <c r="AI16" s="367" t="s">
        <v>96</v>
      </c>
      <c r="AJ16" s="367" t="s">
        <v>98</v>
      </c>
      <c r="AK16" s="154" t="s">
        <v>101</v>
      </c>
      <c r="AL16" s="367" t="s">
        <v>103</v>
      </c>
      <c r="AM16" s="367" t="s">
        <v>97</v>
      </c>
      <c r="AN16" s="367" t="s">
        <v>99</v>
      </c>
      <c r="AO16" s="154"/>
      <c r="AP16" s="154"/>
      <c r="AQ16" s="154"/>
      <c r="AR16" s="154"/>
      <c r="AS16" s="154"/>
      <c r="AT16" s="154"/>
      <c r="AU16" s="154"/>
      <c r="AV16" s="154"/>
      <c r="AW16" s="154"/>
      <c r="AX16" s="154"/>
      <c r="AY16" s="154"/>
      <c r="AZ16" s="154"/>
      <c r="BA16" s="154"/>
      <c r="BB16" s="154"/>
      <c r="BC16" s="147"/>
      <c r="BD16"/>
      <c r="BE16"/>
      <c r="BF16"/>
      <c r="BG16"/>
      <c r="BH16"/>
      <c r="BI16"/>
      <c r="BJ16"/>
      <c r="BK16"/>
      <c r="BL16"/>
      <c r="BM16"/>
      <c r="BN16"/>
      <c r="BO16"/>
      <c r="BP16"/>
      <c r="BQ16"/>
      <c r="BR16"/>
      <c r="BS16"/>
      <c r="BT16"/>
      <c r="BU16"/>
      <c r="BV16"/>
      <c r="BW16"/>
      <c r="BX16"/>
      <c r="BY16"/>
    </row>
    <row r="17" spans="1:16384" ht="15.75" customHeight="1" x14ac:dyDescent="0.25">
      <c r="B17" s="214"/>
      <c r="C17" s="557" t="s">
        <v>270</v>
      </c>
      <c r="D17" s="558"/>
      <c r="E17" s="529">
        <f>IF(E16="",'Solid wall information'!C38+SUMPRODUCT('Glazing information'!C24:C38,'Glazing information'!D24:D38),E16)</f>
        <v>0</v>
      </c>
      <c r="F17" s="530"/>
      <c r="G17" s="529">
        <f>IF(G16="",'Solid wall information'!C59+SUMPRODUCT('Glazing information'!C45:C59,'Glazing information'!D45:D59),G16)</f>
        <v>0</v>
      </c>
      <c r="H17" s="530"/>
      <c r="I17" s="529">
        <f>IF(I16="",'Solid wall information'!C80+SUMPRODUCT('Glazing information'!C66:C80,'Glazing information'!D66:D80),I16)</f>
        <v>0</v>
      </c>
      <c r="J17" s="530"/>
      <c r="K17" s="529">
        <f>IF(K16="",'Solid wall information'!C101+SUMPRODUCT('Glazing information'!C87:C101,'Glazing information'!D87:D101),K16)</f>
        <v>0</v>
      </c>
      <c r="L17" s="530"/>
      <c r="M17" s="529">
        <f>IF(M16="",'Solid wall information'!F101+SUMPRODUCT('Glazing information'!E87:E101,'Glazing information'!F87:F101),M16)</f>
        <v>0</v>
      </c>
      <c r="N17" s="530"/>
      <c r="O17" s="529">
        <f>IF(O16="",'Solid wall information'!H101+SUMPRODUCT('Glazing information'!G87:G101,'Glazing information'!H87:H101),O16)</f>
        <v>0</v>
      </c>
      <c r="P17" s="530"/>
      <c r="Q17" s="529">
        <f>IF(Q16="",'Solid wall information'!J101+SUMPRODUCT('Glazing information'!I87:I101,'Glazing information'!J87:J101),Q16)</f>
        <v>0</v>
      </c>
      <c r="R17" s="530"/>
      <c r="S17" s="529">
        <f>IF(S16="",'Solid wall information'!L101+SUMPRODUCT('Glazing information'!K87:K101,'Glazing information'!L87:L101),S16)</f>
        <v>0</v>
      </c>
      <c r="T17" s="530"/>
      <c r="U17" s="221"/>
      <c r="V17" s="529">
        <f>IF(V16="",'Solid wall information'!C17+SUMPRODUCT('Glazing information'!C13:C17,'Glazing information'!D13:D17),V16)</f>
        <v>0</v>
      </c>
      <c r="W17" s="530"/>
      <c r="X17" s="212"/>
      <c r="Y17" s="212"/>
      <c r="Z17" s="212"/>
      <c r="AA17" s="212"/>
      <c r="AB17" s="213"/>
      <c r="AD17" s="152"/>
      <c r="AE17" s="359"/>
      <c r="AF17" s="360"/>
      <c r="AG17" s="154" t="s">
        <v>92</v>
      </c>
      <c r="AH17" s="367" t="s">
        <v>91</v>
      </c>
      <c r="AI17" s="367" t="s">
        <v>89</v>
      </c>
      <c r="AJ17" s="367" t="s">
        <v>94</v>
      </c>
      <c r="AK17" s="154" t="s">
        <v>93</v>
      </c>
      <c r="AL17" s="154" t="s">
        <v>88</v>
      </c>
      <c r="AM17" s="154" t="s">
        <v>90</v>
      </c>
      <c r="AN17" s="154" t="s">
        <v>87</v>
      </c>
      <c r="AO17" s="154"/>
      <c r="AP17" s="154"/>
      <c r="AQ17" s="154"/>
      <c r="AR17" s="154"/>
      <c r="AS17" s="154"/>
      <c r="AT17" s="154"/>
      <c r="AU17" s="154"/>
      <c r="AV17" s="154"/>
      <c r="AW17" s="154"/>
      <c r="AX17" s="154"/>
      <c r="AY17" s="154"/>
      <c r="AZ17" s="154"/>
      <c r="BA17" s="154"/>
      <c r="BB17" s="154"/>
      <c r="BC17" s="147"/>
      <c r="BD17"/>
      <c r="BE17"/>
      <c r="BF17"/>
      <c r="BG17"/>
      <c r="BH17"/>
      <c r="BI17"/>
      <c r="BJ17"/>
      <c r="BK17"/>
      <c r="BL17"/>
      <c r="BM17"/>
      <c r="BN17"/>
      <c r="BO17"/>
      <c r="BP17"/>
      <c r="BQ17"/>
      <c r="BR17"/>
      <c r="BS17"/>
      <c r="BT17"/>
      <c r="BU17"/>
      <c r="BV17"/>
      <c r="BW17"/>
      <c r="BX17"/>
      <c r="BY17"/>
    </row>
    <row r="18" spans="1:16384" ht="10.5" customHeight="1" x14ac:dyDescent="0.25">
      <c r="B18" s="216"/>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3"/>
      <c r="AD18" s="152"/>
      <c r="AE18" s="359"/>
      <c r="AF18" s="360"/>
      <c r="AG18" s="154" t="s">
        <v>101</v>
      </c>
      <c r="AH18" s="367" t="s">
        <v>103</v>
      </c>
      <c r="AI18" s="367" t="s">
        <v>97</v>
      </c>
      <c r="AJ18" s="367" t="s">
        <v>99</v>
      </c>
      <c r="AK18" s="154" t="s">
        <v>102</v>
      </c>
      <c r="AL18" s="367" t="s">
        <v>96</v>
      </c>
      <c r="AM18" s="367" t="s">
        <v>98</v>
      </c>
      <c r="AN18" s="154" t="s">
        <v>100</v>
      </c>
      <c r="AO18" s="154"/>
      <c r="AP18" s="154"/>
      <c r="AQ18" s="154"/>
      <c r="AR18" s="154"/>
      <c r="AS18" s="154"/>
      <c r="AT18" s="154"/>
      <c r="AU18" s="154"/>
      <c r="AV18" s="154"/>
      <c r="AW18" s="154"/>
      <c r="AX18" s="154"/>
      <c r="AY18" s="154"/>
      <c r="AZ18" s="154"/>
      <c r="BA18" s="154"/>
      <c r="BB18" s="154"/>
      <c r="BC18" s="147"/>
      <c r="BD18"/>
      <c r="BE18"/>
      <c r="BF18"/>
      <c r="BG18"/>
      <c r="BH18"/>
      <c r="BI18"/>
      <c r="BJ18"/>
      <c r="BK18"/>
      <c r="BL18"/>
      <c r="BM18"/>
      <c r="BN18"/>
      <c r="BO18"/>
      <c r="BP18"/>
      <c r="BQ18"/>
      <c r="BR18"/>
      <c r="BS18"/>
      <c r="BT18"/>
      <c r="BU18"/>
      <c r="BV18"/>
      <c r="BW18"/>
      <c r="BX18"/>
      <c r="BY18"/>
    </row>
    <row r="19" spans="1:16384" ht="15" customHeight="1" x14ac:dyDescent="0.25">
      <c r="AE19" s="359"/>
      <c r="AF19" s="360"/>
      <c r="AG19" s="154" t="s">
        <v>93</v>
      </c>
      <c r="AH19" s="154" t="s">
        <v>87</v>
      </c>
      <c r="AI19" s="154" t="s">
        <v>90</v>
      </c>
      <c r="AJ19" s="154" t="s">
        <v>88</v>
      </c>
      <c r="AK19" s="154" t="s">
        <v>94</v>
      </c>
      <c r="AL19" s="154" t="s">
        <v>89</v>
      </c>
      <c r="AM19" s="154" t="s">
        <v>91</v>
      </c>
      <c r="AN19" s="154" t="s">
        <v>92</v>
      </c>
      <c r="AO19" s="154"/>
      <c r="AP19" s="154"/>
      <c r="AQ19" s="154"/>
      <c r="AR19" s="154"/>
      <c r="AS19" s="154"/>
      <c r="AT19" s="154"/>
      <c r="AU19" s="154"/>
      <c r="AV19" s="154"/>
      <c r="AW19" s="154"/>
      <c r="AX19" s="154"/>
      <c r="AY19" s="154"/>
      <c r="AZ19" s="154"/>
      <c r="BA19" s="154"/>
      <c r="BB19" s="154"/>
      <c r="BC19" s="147"/>
      <c r="BD19"/>
      <c r="BE19"/>
      <c r="BF19"/>
      <c r="BG19"/>
      <c r="BH19"/>
      <c r="BI19"/>
      <c r="BJ19"/>
      <c r="BK19"/>
      <c r="BL19"/>
      <c r="BM19"/>
      <c r="BN19"/>
      <c r="BO19"/>
      <c r="BP19"/>
      <c r="BQ19"/>
      <c r="BR19"/>
      <c r="BS19"/>
      <c r="BT19"/>
      <c r="BU19"/>
      <c r="BV19"/>
      <c r="BW19"/>
      <c r="BX19"/>
      <c r="BY19"/>
    </row>
    <row r="20" spans="1:16384" ht="21" customHeight="1" x14ac:dyDescent="0.25">
      <c r="B20" s="543" t="s">
        <v>271</v>
      </c>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5"/>
      <c r="AE20" s="359"/>
      <c r="AF20" s="154"/>
      <c r="AG20" s="154" t="s">
        <v>102</v>
      </c>
      <c r="AH20" s="367" t="s">
        <v>96</v>
      </c>
      <c r="AI20" s="367" t="s">
        <v>98</v>
      </c>
      <c r="AJ20" s="154" t="s">
        <v>100</v>
      </c>
      <c r="AK20" s="154" t="s">
        <v>103</v>
      </c>
      <c r="AL20" s="154" t="s">
        <v>97</v>
      </c>
      <c r="AM20" s="154" t="s">
        <v>99</v>
      </c>
      <c r="AN20" s="145" t="s">
        <v>101</v>
      </c>
      <c r="AO20" s="154"/>
      <c r="AP20" s="154"/>
      <c r="AQ20" s="154"/>
      <c r="AR20" s="154"/>
      <c r="AS20" s="154"/>
      <c r="AT20" s="154"/>
      <c r="AU20" s="154"/>
      <c r="AV20" s="154"/>
      <c r="AW20" s="154"/>
      <c r="AX20" s="154"/>
      <c r="AY20" s="154"/>
      <c r="AZ20" s="154"/>
      <c r="BA20" s="154"/>
      <c r="BB20" s="154"/>
      <c r="BC20" s="147"/>
      <c r="BD20"/>
      <c r="BE20"/>
      <c r="BF20"/>
      <c r="BG20"/>
      <c r="BH20"/>
      <c r="BI20"/>
      <c r="BJ20"/>
      <c r="BK20"/>
      <c r="BL20"/>
      <c r="BM20"/>
      <c r="BN20"/>
      <c r="BO20"/>
      <c r="BP20"/>
      <c r="BQ20"/>
      <c r="BR20"/>
      <c r="BS20"/>
      <c r="BT20"/>
      <c r="BU20"/>
      <c r="BV20"/>
      <c r="BW20"/>
      <c r="BX20"/>
      <c r="BY20"/>
    </row>
    <row r="21" spans="1:16384" s="352" customFormat="1" ht="12" customHeight="1" x14ac:dyDescent="0.25">
      <c r="A21" s="344"/>
      <c r="B21" s="345"/>
      <c r="C21" s="346"/>
      <c r="D21" s="346"/>
      <c r="E21" s="347"/>
      <c r="F21" s="348"/>
      <c r="G21" s="346"/>
      <c r="H21" s="346"/>
      <c r="I21" s="347"/>
      <c r="J21" s="348"/>
      <c r="K21" s="348"/>
      <c r="L21" s="347"/>
      <c r="M21" s="347"/>
      <c r="N21" s="347"/>
      <c r="O21" s="347"/>
      <c r="P21" s="347"/>
      <c r="Q21" s="347"/>
      <c r="R21" s="347"/>
      <c r="S21" s="347"/>
      <c r="T21" s="347"/>
      <c r="U21" s="347"/>
      <c r="V21" s="347"/>
      <c r="W21" s="347"/>
      <c r="X21" s="347"/>
      <c r="Y21" s="347"/>
      <c r="Z21" s="347"/>
      <c r="AA21" s="347"/>
      <c r="AB21" s="349"/>
      <c r="AC21" s="350"/>
      <c r="AD21" s="153"/>
      <c r="AE21" s="351"/>
      <c r="AF21" s="154"/>
      <c r="AG21" s="154" t="s">
        <v>94</v>
      </c>
      <c r="AH21" s="154" t="s">
        <v>92</v>
      </c>
      <c r="AI21" s="154" t="s">
        <v>91</v>
      </c>
      <c r="AJ21" s="154" t="s">
        <v>89</v>
      </c>
      <c r="AK21" s="154" t="s">
        <v>87</v>
      </c>
      <c r="AL21" s="154" t="s">
        <v>90</v>
      </c>
      <c r="AM21" s="154" t="s">
        <v>88</v>
      </c>
      <c r="AN21" s="154" t="s">
        <v>93</v>
      </c>
      <c r="AO21" s="154"/>
      <c r="AP21" s="154"/>
      <c r="AQ21" s="154"/>
      <c r="AR21" s="154"/>
      <c r="AS21" s="154"/>
      <c r="AT21" s="154"/>
      <c r="AU21" s="154"/>
      <c r="AV21" s="154"/>
      <c r="AW21" s="154"/>
      <c r="AX21" s="154"/>
      <c r="AY21" s="154"/>
      <c r="AZ21" s="154"/>
      <c r="BA21" s="154"/>
      <c r="BB21" s="154"/>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1:16384" ht="16.5" customHeight="1" x14ac:dyDescent="0.25">
      <c r="B22" s="215"/>
      <c r="C22" s="546" t="s">
        <v>72</v>
      </c>
      <c r="D22" s="547"/>
      <c r="E22" s="556" t="str">
        <f>IF(OR($E$11="",$E$11="Select"),"",$E$11)</f>
        <v>N</v>
      </c>
      <c r="F22" s="566"/>
      <c r="G22" s="556" t="str">
        <f>$G$11</f>
        <v>E</v>
      </c>
      <c r="H22" s="514"/>
      <c r="I22" s="514" t="str">
        <f>$I$11</f>
        <v>S</v>
      </c>
      <c r="J22" s="514"/>
      <c r="K22" s="514" t="str">
        <f>$K$11</f>
        <v>W</v>
      </c>
      <c r="L22" s="515"/>
      <c r="M22" s="514" t="str">
        <f>M$11</f>
        <v>NE</v>
      </c>
      <c r="N22" s="515"/>
      <c r="O22" s="514" t="str">
        <f>O$11</f>
        <v>SE</v>
      </c>
      <c r="P22" s="515"/>
      <c r="Q22" s="514" t="str">
        <f>Q$11</f>
        <v>SW</v>
      </c>
      <c r="R22" s="515"/>
      <c r="S22" s="514" t="str">
        <f>S$11</f>
        <v>NW</v>
      </c>
      <c r="T22" s="515"/>
      <c r="U22" s="509"/>
      <c r="V22" s="512" t="s">
        <v>65</v>
      </c>
      <c r="W22" s="513"/>
      <c r="X22" s="226"/>
      <c r="Y22" s="212"/>
      <c r="Z22" s="212"/>
      <c r="AA22" s="212"/>
      <c r="AB22" s="213"/>
      <c r="AF22" s="154"/>
      <c r="AG22" s="145" t="s">
        <v>103</v>
      </c>
      <c r="AH22" s="367" t="s">
        <v>97</v>
      </c>
      <c r="AI22" s="367" t="s">
        <v>99</v>
      </c>
      <c r="AJ22" s="154" t="s">
        <v>101</v>
      </c>
      <c r="AK22" s="154" t="s">
        <v>96</v>
      </c>
      <c r="AL22" s="154" t="s">
        <v>98</v>
      </c>
      <c r="AM22" s="154" t="s">
        <v>100</v>
      </c>
      <c r="AN22" s="154" t="s">
        <v>102</v>
      </c>
      <c r="AO22" s="154"/>
      <c r="AP22" s="154"/>
      <c r="AQ22" s="154"/>
      <c r="AR22" s="154"/>
      <c r="AS22" s="154"/>
      <c r="AT22" s="154"/>
      <c r="AU22" s="154"/>
      <c r="AV22" s="154"/>
      <c r="AW22" s="154"/>
      <c r="AX22" s="154"/>
      <c r="AY22" s="154"/>
      <c r="AZ22" s="154"/>
      <c r="BA22" s="154"/>
      <c r="BB22" s="154"/>
      <c r="BC22" s="147"/>
      <c r="BD22"/>
      <c r="BE22"/>
      <c r="BF22"/>
      <c r="BG22"/>
      <c r="BH22"/>
      <c r="BI22"/>
      <c r="BJ22"/>
      <c r="BK22"/>
      <c r="BL22"/>
      <c r="BM22"/>
      <c r="BN22"/>
      <c r="BO22"/>
      <c r="BP22"/>
      <c r="BQ22"/>
      <c r="BR22"/>
      <c r="BS22"/>
      <c r="BT22"/>
      <c r="BU22"/>
      <c r="BV22"/>
      <c r="BW22"/>
      <c r="BX22"/>
      <c r="BY22"/>
    </row>
    <row r="23" spans="1:16384" ht="46.5" customHeight="1" x14ac:dyDescent="0.25">
      <c r="B23" s="215"/>
      <c r="C23" s="550" t="s">
        <v>383</v>
      </c>
      <c r="D23" s="551"/>
      <c r="E23" s="158" t="s">
        <v>262</v>
      </c>
      <c r="F23" s="159" t="s">
        <v>82</v>
      </c>
      <c r="G23" s="158" t="s">
        <v>262</v>
      </c>
      <c r="H23" s="159" t="s">
        <v>82</v>
      </c>
      <c r="I23" s="158" t="s">
        <v>262</v>
      </c>
      <c r="J23" s="159" t="s">
        <v>82</v>
      </c>
      <c r="K23" s="158" t="s">
        <v>262</v>
      </c>
      <c r="L23" s="160" t="s">
        <v>82</v>
      </c>
      <c r="M23" s="158" t="s">
        <v>262</v>
      </c>
      <c r="N23" s="160" t="s">
        <v>82</v>
      </c>
      <c r="O23" s="158" t="s">
        <v>262</v>
      </c>
      <c r="P23" s="160" t="s">
        <v>82</v>
      </c>
      <c r="Q23" s="158" t="s">
        <v>262</v>
      </c>
      <c r="R23" s="160" t="s">
        <v>82</v>
      </c>
      <c r="S23" s="158" t="s">
        <v>262</v>
      </c>
      <c r="T23" s="160" t="s">
        <v>82</v>
      </c>
      <c r="U23" s="509"/>
      <c r="V23" s="158" t="s">
        <v>262</v>
      </c>
      <c r="W23" s="227" t="s">
        <v>82</v>
      </c>
      <c r="X23" s="226"/>
      <c r="Y23" s="212"/>
      <c r="Z23" s="212"/>
      <c r="AA23" s="212"/>
      <c r="AB23" s="213"/>
      <c r="AG23" s="153"/>
      <c r="AK23" s="154"/>
      <c r="AL23" s="154"/>
      <c r="AM23" s="154"/>
      <c r="AN23" s="154"/>
      <c r="AO23" s="154"/>
      <c r="AP23" s="154"/>
      <c r="AQ23" s="154"/>
      <c r="AR23" s="154"/>
      <c r="AS23" s="154"/>
      <c r="AT23" s="154"/>
      <c r="AU23" s="154"/>
      <c r="AV23" s="154"/>
      <c r="AW23" s="373"/>
      <c r="AX23" s="373"/>
      <c r="AY23" s="373"/>
      <c r="AZ23" s="373"/>
      <c r="BA23" s="373"/>
      <c r="BB23" s="373"/>
      <c r="BC23" s="147"/>
      <c r="BD23"/>
      <c r="BE23"/>
      <c r="BF23"/>
      <c r="BG23"/>
      <c r="BH23"/>
      <c r="BI23"/>
      <c r="BJ23"/>
      <c r="BK23"/>
      <c r="BL23"/>
      <c r="BM23"/>
      <c r="BN23"/>
      <c r="BO23"/>
      <c r="BP23"/>
      <c r="BQ23"/>
      <c r="BR23"/>
      <c r="BS23"/>
      <c r="BT23"/>
      <c r="BU23"/>
      <c r="BV23"/>
      <c r="BW23"/>
      <c r="BX23"/>
      <c r="BY23"/>
    </row>
    <row r="24" spans="1:16384" x14ac:dyDescent="0.25">
      <c r="B24" s="215"/>
      <c r="C24" s="548" t="s">
        <v>67</v>
      </c>
      <c r="D24" s="549"/>
      <c r="E24" s="161"/>
      <c r="F24" s="162">
        <f>IF(E24="",IFERROR(SUMPRODUCT('Glazing information'!C24:C38,'Glazing information'!D24:D38)/E17,0),E24)</f>
        <v>0</v>
      </c>
      <c r="G24" s="161"/>
      <c r="H24" s="162">
        <f>IF(NOT(G24=""),'OTTV Calculation'!G24,IFERROR(SUMPRODUCT('Glazing information'!C45:C54,'Glazing information'!D45:D54)/G17,0))</f>
        <v>0</v>
      </c>
      <c r="I24" s="161"/>
      <c r="J24" s="162">
        <f>IF(NOT(I24=""),'OTTV Calculation'!I24,IFERROR(SUMPRODUCT('Glazing information'!C66:C75,'Glazing information'!D66:D75)/I17,0))</f>
        <v>0</v>
      </c>
      <c r="K24" s="161"/>
      <c r="L24" s="162">
        <f>IF(NOT(K24=""),'OTTV Calculation'!K24,IFERROR(SUMPRODUCT('Glazing information'!C87:C96,'Glazing information'!D87:D96)/K17,0))</f>
        <v>0</v>
      </c>
      <c r="M24" s="161"/>
      <c r="N24" s="162">
        <f>IF(NOT(M24=""),'OTTV Calculation'!M24,IFERROR(SUMPRODUCT('Glazing information'!$C108:$C122,'Glazing information'!$D108:$D122)/M17,0))</f>
        <v>0</v>
      </c>
      <c r="O24" s="161"/>
      <c r="P24" s="162">
        <f>IF(NOT(O24=""),'OTTV Calculation'!O24,IFERROR(SUMPRODUCT('Glazing information'!$C129:$C143,'Glazing information'!$D129:$D143)/O17,0))</f>
        <v>0</v>
      </c>
      <c r="Q24" s="161"/>
      <c r="R24" s="162">
        <f>IF(NOT(Q24=""),'OTTV Calculation'!Q24,IFERROR(SUMPRODUCT('Glazing information'!$C150:$C164,'Glazing information'!$D150:$D164)/Q17,0))</f>
        <v>0</v>
      </c>
      <c r="S24" s="161"/>
      <c r="T24" s="162">
        <f>IF(NOT(S24=""),'OTTV Calculation'!S24,IFERROR(SUMPRODUCT('Glazing information'!$C171:$C185,'Glazing information'!$D171:$D185)/S17,0))</f>
        <v>0</v>
      </c>
      <c r="U24" s="509"/>
      <c r="V24" s="161"/>
      <c r="W24" s="163">
        <f>IFERROR(IF(V24="",SUMPRODUCT('Glazing information'!C13:C17,'Glazing information'!D13:D17)/V17,'OTTV Calculation'!V24),0)</f>
        <v>0</v>
      </c>
      <c r="X24" s="212"/>
      <c r="Y24" s="212"/>
      <c r="Z24" s="212"/>
      <c r="AA24" s="212"/>
      <c r="AB24" s="213"/>
      <c r="AG24" s="153"/>
      <c r="AK24" s="154"/>
      <c r="AL24" s="154"/>
      <c r="AM24" s="154"/>
      <c r="AN24" s="154"/>
      <c r="AO24" s="154"/>
      <c r="AP24" s="154"/>
      <c r="AQ24" s="154"/>
      <c r="AR24" s="154"/>
      <c r="AS24" s="154"/>
      <c r="AT24" s="154"/>
      <c r="AU24" s="154"/>
      <c r="AV24" s="154"/>
      <c r="AW24" s="373"/>
      <c r="AX24" s="373"/>
      <c r="AY24" s="373"/>
      <c r="AZ24" s="373"/>
      <c r="BA24" s="373"/>
      <c r="BB24" s="373"/>
      <c r="BC24" s="147"/>
      <c r="BD24"/>
      <c r="BE24"/>
      <c r="BF24"/>
      <c r="BG24"/>
      <c r="BH24"/>
      <c r="BI24"/>
      <c r="BJ24"/>
      <c r="BK24"/>
      <c r="BL24"/>
      <c r="BM24"/>
      <c r="BN24"/>
      <c r="BO24"/>
      <c r="BP24"/>
      <c r="BQ24"/>
      <c r="BR24"/>
      <c r="BS24"/>
      <c r="BT24"/>
      <c r="BU24"/>
      <c r="BV24"/>
      <c r="BW24"/>
      <c r="BX24"/>
      <c r="BY24"/>
    </row>
    <row r="25" spans="1:16384" ht="15.75" customHeight="1" x14ac:dyDescent="0.25">
      <c r="B25" s="215"/>
      <c r="C25" s="533" t="s">
        <v>73</v>
      </c>
      <c r="D25" s="164" t="s">
        <v>69</v>
      </c>
      <c r="E25" s="165"/>
      <c r="F25" s="166">
        <f>IF(E25="",'Solid wall information'!C40,E25)</f>
        <v>0</v>
      </c>
      <c r="G25" s="165"/>
      <c r="H25" s="166">
        <f>IF(G25="",'Solid wall information'!C61,'OTTV Calculation'!G25)</f>
        <v>0</v>
      </c>
      <c r="I25" s="165"/>
      <c r="J25" s="166">
        <f>IF(I25="",'Solid wall information'!C82,I25)</f>
        <v>0</v>
      </c>
      <c r="K25" s="165"/>
      <c r="L25" s="166">
        <f>IF(K25="",'Solid wall information'!C103,K25)</f>
        <v>0</v>
      </c>
      <c r="M25" s="165"/>
      <c r="N25" s="166">
        <f>IF(M25="",'Solid wall information'!$C124,M25)</f>
        <v>0</v>
      </c>
      <c r="O25" s="165"/>
      <c r="P25" s="166">
        <f>IF(O25="",'Solid wall information'!$C145,O25)</f>
        <v>0</v>
      </c>
      <c r="Q25" s="165"/>
      <c r="R25" s="166">
        <f>IF(Q25="",'Solid wall information'!$C166,Q25)</f>
        <v>0</v>
      </c>
      <c r="S25" s="165"/>
      <c r="T25" s="166">
        <f>IF(S25="",'Solid wall information'!$C187,S25)</f>
        <v>0</v>
      </c>
      <c r="U25" s="509"/>
      <c r="V25" s="165"/>
      <c r="W25" s="167">
        <f>IF(V25="",'Solid wall information'!C19,V25)</f>
        <v>0</v>
      </c>
      <c r="X25" s="212"/>
      <c r="Y25" s="212"/>
      <c r="Z25" s="212"/>
      <c r="AA25" s="212"/>
      <c r="AB25" s="213"/>
      <c r="AG25" s="153"/>
      <c r="AH25" s="168"/>
      <c r="AI25" s="168"/>
      <c r="AK25" s="154"/>
      <c r="AL25" s="154"/>
      <c r="AM25" s="154"/>
      <c r="AN25" s="154"/>
      <c r="AO25" s="154"/>
      <c r="AP25" s="154"/>
      <c r="AQ25" s="154"/>
      <c r="AR25" s="154"/>
      <c r="AS25" s="154"/>
      <c r="AT25" s="154"/>
      <c r="AU25" s="154"/>
      <c r="AV25" s="154"/>
      <c r="AW25" s="373"/>
      <c r="AX25" s="373"/>
      <c r="AY25" s="373"/>
      <c r="AZ25" s="373"/>
      <c r="BA25" s="373"/>
      <c r="BB25" s="373"/>
      <c r="BC25" s="147"/>
      <c r="BD25"/>
      <c r="BE25"/>
      <c r="BF25"/>
      <c r="BG25"/>
      <c r="BH25"/>
      <c r="BI25"/>
      <c r="BJ25"/>
      <c r="BK25"/>
      <c r="BL25"/>
      <c r="BM25"/>
      <c r="BN25"/>
      <c r="BO25"/>
      <c r="BP25"/>
      <c r="BQ25"/>
      <c r="BR25"/>
      <c r="BS25"/>
      <c r="BT25"/>
      <c r="BU25"/>
      <c r="BV25"/>
      <c r="BW25"/>
      <c r="BX25"/>
      <c r="BY25"/>
    </row>
    <row r="26" spans="1:16384" ht="15" customHeight="1" x14ac:dyDescent="0.25">
      <c r="B26" s="215"/>
      <c r="C26" s="533"/>
      <c r="D26" s="169" t="s">
        <v>108</v>
      </c>
      <c r="E26" s="165"/>
      <c r="F26" s="166">
        <f>IF(E26="",'Solid wall information'!C39,E26)</f>
        <v>0</v>
      </c>
      <c r="G26" s="165"/>
      <c r="H26" s="166">
        <f>IF(G26="",'Solid wall information'!C60,'OTTV Calculation'!G26)</f>
        <v>0</v>
      </c>
      <c r="I26" s="165"/>
      <c r="J26" s="166">
        <f>IF(I26="",'Solid wall information'!C81,I26)</f>
        <v>0</v>
      </c>
      <c r="K26" s="165"/>
      <c r="L26" s="166">
        <f>IF(K26="",'Solid wall information'!$C102,K26)</f>
        <v>0</v>
      </c>
      <c r="M26" s="165"/>
      <c r="N26" s="166">
        <f>IF(M26="",'Solid wall information'!$C123,M26)</f>
        <v>0</v>
      </c>
      <c r="O26" s="165"/>
      <c r="P26" s="166">
        <f>IF(O26="",'Solid wall information'!$C144,O26)</f>
        <v>0</v>
      </c>
      <c r="Q26" s="165"/>
      <c r="R26" s="166">
        <f>IF(Q26="",'Solid wall information'!$C165,Q26)</f>
        <v>0</v>
      </c>
      <c r="S26" s="165"/>
      <c r="T26" s="166">
        <f>IF(S26="",'Solid wall information'!$C186,S26)</f>
        <v>0</v>
      </c>
      <c r="U26" s="509"/>
      <c r="V26" s="165"/>
      <c r="W26" s="167">
        <f>IF(V26="",'Solid wall information'!C18,V26)</f>
        <v>0</v>
      </c>
      <c r="X26" s="212"/>
      <c r="Y26" s="212"/>
      <c r="Z26" s="212"/>
      <c r="AA26" s="212"/>
      <c r="AB26" s="213"/>
      <c r="AG26" s="153"/>
      <c r="AK26" s="154"/>
      <c r="AL26" s="154"/>
      <c r="AM26" s="154"/>
      <c r="AN26" s="154"/>
      <c r="AO26" s="154"/>
      <c r="AP26" s="154"/>
      <c r="AQ26" s="154"/>
      <c r="AR26" s="154"/>
      <c r="AS26" s="154"/>
      <c r="AT26" s="154"/>
      <c r="AU26" s="154"/>
      <c r="AV26" s="154"/>
      <c r="AW26" s="373"/>
      <c r="AX26" s="373"/>
      <c r="AY26" s="373"/>
      <c r="AZ26" s="373"/>
      <c r="BA26" s="373"/>
      <c r="BB26" s="373"/>
      <c r="BC26" s="147"/>
      <c r="BD26"/>
      <c r="BE26"/>
      <c r="BF26"/>
      <c r="BG26"/>
      <c r="BH26"/>
      <c r="BI26"/>
      <c r="BJ26"/>
      <c r="BK26"/>
      <c r="BL26"/>
      <c r="BM26"/>
      <c r="BN26"/>
      <c r="BO26"/>
      <c r="BP26"/>
      <c r="BQ26"/>
      <c r="BR26"/>
      <c r="BS26"/>
      <c r="BT26"/>
      <c r="BU26"/>
      <c r="BV26"/>
      <c r="BW26"/>
      <c r="BX26"/>
      <c r="BY26"/>
    </row>
    <row r="27" spans="1:16384" ht="15.75" customHeight="1" x14ac:dyDescent="0.25">
      <c r="B27" s="215"/>
      <c r="C27" s="532" t="s">
        <v>496</v>
      </c>
      <c r="D27" s="164" t="s">
        <v>69</v>
      </c>
      <c r="E27" s="165"/>
      <c r="F27" s="166">
        <f>IF(NOT(E27=""),'OTTV Calculation'!E27,'Glazing information'!C40)</f>
        <v>0</v>
      </c>
      <c r="G27" s="165"/>
      <c r="H27" s="166">
        <f>IF(NOT(G27=""),'OTTV Calculation'!G27,'Glazing information'!C61)</f>
        <v>0</v>
      </c>
      <c r="I27" s="165"/>
      <c r="J27" s="166">
        <f>IF(NOT(I27=""),'OTTV Calculation'!I27,'Glazing information'!C82)</f>
        <v>0</v>
      </c>
      <c r="K27" s="165"/>
      <c r="L27" s="166">
        <f>IF(NOT(K27=""),'OTTV Calculation'!K27,'Glazing information'!$C103)</f>
        <v>0</v>
      </c>
      <c r="M27" s="165"/>
      <c r="N27" s="166">
        <f>IF(NOT(M27=""),'OTTV Calculation'!M27,'Glazing information'!$C124)</f>
        <v>0</v>
      </c>
      <c r="O27" s="165"/>
      <c r="P27" s="166">
        <f>IF(NOT(O27=""),'OTTV Calculation'!O27,'Glazing information'!$C145)</f>
        <v>0</v>
      </c>
      <c r="Q27" s="165"/>
      <c r="R27" s="166">
        <f>IF(NOT(Q27=""),'OTTV Calculation'!Q27,'Glazing information'!$C166)</f>
        <v>0</v>
      </c>
      <c r="S27" s="165"/>
      <c r="T27" s="166">
        <f>IF(NOT(S27=""),'OTTV Calculation'!S27,'Glazing information'!$C187)</f>
        <v>0</v>
      </c>
      <c r="U27" s="509"/>
      <c r="V27" s="165"/>
      <c r="W27" s="167">
        <f>IF(V27="",'Glazing information'!C19,'OTTV Calculation'!V27)</f>
        <v>0</v>
      </c>
      <c r="X27" s="212"/>
      <c r="Y27" s="212"/>
      <c r="Z27" s="212"/>
      <c r="AA27" s="212"/>
      <c r="AB27" s="213"/>
      <c r="AN27" s="154"/>
      <c r="AO27" s="154"/>
      <c r="AP27" s="154"/>
      <c r="AQ27" s="154"/>
      <c r="AR27" s="154"/>
      <c r="AS27" s="154"/>
      <c r="AT27" s="154"/>
      <c r="AU27" s="154"/>
      <c r="AV27" s="154"/>
      <c r="AW27" s="373"/>
      <c r="AX27" s="373"/>
      <c r="AY27" s="373"/>
      <c r="AZ27" s="373"/>
      <c r="BA27" s="373"/>
      <c r="BB27" s="373"/>
      <c r="BC27" s="147"/>
      <c r="BD27"/>
      <c r="BE27"/>
      <c r="BF27"/>
      <c r="BG27"/>
      <c r="BH27"/>
      <c r="BI27"/>
      <c r="BJ27"/>
      <c r="BK27"/>
      <c r="BL27"/>
      <c r="BM27"/>
      <c r="BN27"/>
      <c r="BO27"/>
      <c r="BP27"/>
      <c r="BQ27"/>
      <c r="BR27"/>
      <c r="BS27"/>
      <c r="BT27"/>
      <c r="BU27"/>
      <c r="BV27"/>
      <c r="BW27"/>
      <c r="BX27"/>
      <c r="BY27"/>
    </row>
    <row r="28" spans="1:16384" x14ac:dyDescent="0.25">
      <c r="B28" s="215"/>
      <c r="C28" s="533"/>
      <c r="D28" s="454" t="s">
        <v>462</v>
      </c>
      <c r="E28" s="165"/>
      <c r="F28" s="166">
        <f>IF(NOT(E28=""),'OTTV Calculation'!E28,'Glazing information'!C41)</f>
        <v>0</v>
      </c>
      <c r="G28" s="165"/>
      <c r="H28" s="166">
        <f>IF(NOT(G28=""),'OTTV Calculation'!G28,'Glazing information'!C62)</f>
        <v>0</v>
      </c>
      <c r="I28" s="165"/>
      <c r="J28" s="166">
        <f>IF(NOT(I28=""),'OTTV Calculation'!I28,'Glazing information'!C83)</f>
        <v>0</v>
      </c>
      <c r="K28" s="165"/>
      <c r="L28" s="166">
        <f>IF(NOT(K28=""),'OTTV Calculation'!K28,'Glazing information'!$C104)</f>
        <v>0</v>
      </c>
      <c r="M28" s="165"/>
      <c r="N28" s="166">
        <f>IF(NOT(M28=""),'OTTV Calculation'!M28,'Glazing information'!$C125)</f>
        <v>0</v>
      </c>
      <c r="O28" s="165"/>
      <c r="P28" s="166">
        <f>IF(NOT(O28=""),'OTTV Calculation'!O28,'Glazing information'!$C146)</f>
        <v>0</v>
      </c>
      <c r="Q28" s="165"/>
      <c r="R28" s="166">
        <f>IF(NOT(Q28=""),'OTTV Calculation'!Q28,'Glazing information'!$C167)</f>
        <v>0</v>
      </c>
      <c r="S28" s="165"/>
      <c r="T28" s="166">
        <f>IF(NOT(S28=""),'OTTV Calculation'!S28,'Glazing information'!$C188)</f>
        <v>0</v>
      </c>
      <c r="U28" s="509"/>
      <c r="V28" s="165"/>
      <c r="W28" s="167">
        <f>IF(V28="",'Glazing information'!C20,'OTTV Calculation'!V28)</f>
        <v>0</v>
      </c>
      <c r="X28" s="212"/>
      <c r="Y28" s="212"/>
      <c r="Z28" s="212"/>
      <c r="AA28" s="212"/>
      <c r="AB28" s="213"/>
      <c r="AN28" s="154"/>
      <c r="AO28" s="154"/>
      <c r="AP28" s="154"/>
      <c r="AQ28" s="154"/>
      <c r="AR28" s="154"/>
      <c r="AS28" s="154"/>
      <c r="AT28" s="154"/>
      <c r="AU28" s="154"/>
      <c r="AV28" s="154"/>
      <c r="AW28" s="373"/>
      <c r="AX28" s="373"/>
      <c r="AY28" s="373"/>
      <c r="AZ28" s="373"/>
      <c r="BA28" s="373"/>
      <c r="BB28" s="373"/>
      <c r="BC28" s="147"/>
      <c r="BD28"/>
      <c r="BE28"/>
      <c r="BF28"/>
      <c r="BG28"/>
      <c r="BH28"/>
      <c r="BI28"/>
      <c r="BJ28"/>
      <c r="BK28"/>
      <c r="BL28"/>
      <c r="BM28"/>
      <c r="BN28"/>
      <c r="BO28"/>
      <c r="BP28"/>
      <c r="BQ28"/>
      <c r="BR28"/>
      <c r="BS28"/>
      <c r="BT28"/>
      <c r="BU28"/>
      <c r="BV28"/>
      <c r="BW28"/>
      <c r="BX28"/>
      <c r="BY28"/>
    </row>
    <row r="29" spans="1:16384" ht="15.75" customHeight="1" x14ac:dyDescent="0.25">
      <c r="B29" s="215"/>
      <c r="C29" s="534"/>
      <c r="D29" s="170" t="s">
        <v>109</v>
      </c>
      <c r="E29" s="171"/>
      <c r="F29" s="166">
        <f>IF(E29="",'Glazing information'!C39,E29)</f>
        <v>0</v>
      </c>
      <c r="G29" s="171"/>
      <c r="H29" s="166">
        <f>IF(G29="",'Glazing information'!C60,G29)</f>
        <v>0</v>
      </c>
      <c r="I29" s="171"/>
      <c r="J29" s="166">
        <f>IF(I29="",'Glazing information'!C81,I29)</f>
        <v>0</v>
      </c>
      <c r="K29" s="171"/>
      <c r="L29" s="166">
        <f>IF(K29="",'Glazing information'!$C102,K29)</f>
        <v>0</v>
      </c>
      <c r="M29" s="171"/>
      <c r="N29" s="166">
        <f>IF(M29="",'Glazing information'!$C123,M29)</f>
        <v>0</v>
      </c>
      <c r="O29" s="171"/>
      <c r="P29" s="166">
        <f>IF(O29="",'Glazing information'!$C144,O29)</f>
        <v>0</v>
      </c>
      <c r="Q29" s="171"/>
      <c r="R29" s="166">
        <f>IF(Q29="",'Glazing information'!$C165,Q29)</f>
        <v>0</v>
      </c>
      <c r="S29" s="171"/>
      <c r="T29" s="166">
        <f>IF(S29="",'Glazing information'!$C186,S29)</f>
        <v>0</v>
      </c>
      <c r="U29" s="509"/>
      <c r="V29" s="171"/>
      <c r="W29" s="167">
        <f>IF(V29="",'Glazing information'!C18,'OTTV Calculation'!V29)</f>
        <v>0</v>
      </c>
      <c r="X29" s="212"/>
      <c r="Y29" s="212"/>
      <c r="Z29" s="212"/>
      <c r="AA29" s="212"/>
      <c r="AB29" s="213"/>
      <c r="AN29" s="154"/>
      <c r="AO29" s="154"/>
      <c r="AP29" s="154"/>
      <c r="AQ29" s="154"/>
      <c r="AR29" s="154"/>
      <c r="AS29" s="154"/>
      <c r="AT29" s="154"/>
      <c r="AU29" s="154"/>
      <c r="AV29" s="154"/>
      <c r="AW29" s="154"/>
      <c r="AX29" s="154"/>
      <c r="AY29" s="154"/>
      <c r="AZ29" s="154"/>
      <c r="BA29" s="154"/>
      <c r="BB29" s="154"/>
      <c r="BD29"/>
      <c r="BE29"/>
      <c r="BF29"/>
      <c r="BG29"/>
      <c r="BH29"/>
      <c r="BI29"/>
      <c r="BJ29"/>
      <c r="BK29"/>
      <c r="BL29"/>
      <c r="BM29"/>
      <c r="BN29"/>
      <c r="BO29"/>
      <c r="BP29"/>
      <c r="BQ29"/>
      <c r="BR29"/>
      <c r="BS29"/>
      <c r="BT29"/>
      <c r="BU29"/>
      <c r="BV29"/>
      <c r="BW29"/>
      <c r="BX29"/>
      <c r="BY29"/>
    </row>
    <row r="30" spans="1:16384" ht="10.5" customHeight="1" x14ac:dyDescent="0.25">
      <c r="B30" s="225"/>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3"/>
      <c r="AN30" s="154"/>
      <c r="AO30" s="154"/>
      <c r="AP30" s="154"/>
      <c r="AQ30" s="154"/>
      <c r="AR30" s="154"/>
      <c r="AS30" s="154"/>
      <c r="AT30" s="154"/>
      <c r="AU30" s="154"/>
      <c r="AV30" s="154"/>
      <c r="AW30" s="154"/>
      <c r="AX30" s="154"/>
      <c r="AY30" s="154"/>
      <c r="AZ30" s="154"/>
      <c r="BA30" s="154"/>
      <c r="BB30" s="154"/>
      <c r="BD30"/>
      <c r="BE30"/>
      <c r="BF30"/>
      <c r="BG30"/>
      <c r="BH30"/>
      <c r="BI30"/>
      <c r="BJ30"/>
      <c r="BK30"/>
      <c r="BL30"/>
      <c r="BM30"/>
      <c r="BN30"/>
      <c r="BO30"/>
      <c r="BP30"/>
      <c r="BQ30"/>
      <c r="BR30"/>
      <c r="BS30"/>
      <c r="BT30"/>
      <c r="BU30"/>
      <c r="BV30"/>
      <c r="BW30"/>
      <c r="BX30"/>
      <c r="BY30"/>
    </row>
    <row r="31" spans="1:16384" x14ac:dyDescent="0.25">
      <c r="AN31" s="154"/>
      <c r="AO31" s="154"/>
      <c r="AP31" s="154"/>
      <c r="AQ31" s="154"/>
      <c r="AR31" s="154"/>
      <c r="AS31" s="154"/>
      <c r="AT31" s="154"/>
      <c r="AU31" s="154"/>
      <c r="AV31" s="154"/>
      <c r="AW31" s="154"/>
      <c r="AX31" s="154"/>
      <c r="AY31" s="154"/>
      <c r="AZ31" s="154"/>
      <c r="BA31" s="154"/>
      <c r="BB31" s="154"/>
      <c r="BD31"/>
      <c r="BE31"/>
      <c r="BF31"/>
      <c r="BG31"/>
      <c r="BH31"/>
      <c r="BI31"/>
      <c r="BJ31"/>
      <c r="BK31"/>
      <c r="BL31"/>
      <c r="BM31"/>
      <c r="BN31"/>
      <c r="BO31"/>
      <c r="BP31"/>
      <c r="BQ31"/>
      <c r="BR31"/>
      <c r="BS31"/>
      <c r="BT31"/>
      <c r="BU31"/>
      <c r="BV31"/>
      <c r="BW31"/>
      <c r="BX31"/>
      <c r="BY31"/>
    </row>
    <row r="32" spans="1:16384" ht="20.25" customHeight="1" x14ac:dyDescent="0.25">
      <c r="B32" s="543" t="s">
        <v>85</v>
      </c>
      <c r="C32" s="544"/>
      <c r="D32" s="544"/>
      <c r="E32" s="544"/>
      <c r="F32" s="544"/>
      <c r="G32" s="544"/>
      <c r="H32" s="544"/>
      <c r="I32" s="544"/>
      <c r="J32" s="544"/>
      <c r="K32" s="544"/>
      <c r="L32" s="544"/>
      <c r="M32" s="544"/>
      <c r="N32" s="544"/>
      <c r="O32" s="544"/>
      <c r="P32" s="544"/>
      <c r="Q32" s="544"/>
      <c r="R32" s="544"/>
      <c r="S32" s="544"/>
      <c r="T32" s="544"/>
      <c r="U32" s="544"/>
      <c r="V32" s="544"/>
      <c r="W32" s="544"/>
      <c r="X32" s="544"/>
      <c r="Y32" s="544"/>
      <c r="Z32" s="544"/>
      <c r="AA32" s="544"/>
      <c r="AB32" s="545"/>
      <c r="AE32" s="172" t="s">
        <v>1</v>
      </c>
      <c r="AF32" s="172"/>
      <c r="AG32" s="172"/>
      <c r="AH32" s="172"/>
      <c r="AI32" s="172"/>
      <c r="AJ32" s="172"/>
      <c r="AK32" s="172"/>
      <c r="AL32" s="172"/>
      <c r="AM32" s="172"/>
      <c r="AN32" s="374"/>
      <c r="AO32" s="374"/>
      <c r="AP32" s="374"/>
      <c r="AQ32" s="374"/>
      <c r="AR32" s="374"/>
      <c r="AS32" s="374"/>
      <c r="AT32" s="154"/>
      <c r="AU32" s="154"/>
      <c r="AV32" s="154"/>
      <c r="AW32" s="154"/>
      <c r="AX32" s="154"/>
      <c r="AY32" s="154"/>
      <c r="AZ32" s="154"/>
      <c r="BA32" s="154"/>
      <c r="BB32" s="154"/>
      <c r="BD32"/>
      <c r="BE32"/>
      <c r="BF32"/>
      <c r="BG32"/>
      <c r="BH32"/>
      <c r="BI32"/>
      <c r="BJ32"/>
      <c r="BK32"/>
      <c r="BL32"/>
      <c r="BM32"/>
      <c r="BN32"/>
      <c r="BO32"/>
      <c r="BP32"/>
      <c r="BQ32"/>
      <c r="BR32"/>
      <c r="BS32"/>
      <c r="BT32"/>
      <c r="BU32"/>
      <c r="BV32"/>
      <c r="BW32"/>
      <c r="BX32"/>
      <c r="BY32"/>
    </row>
    <row r="33" spans="2:101" ht="12" customHeight="1" x14ac:dyDescent="0.25">
      <c r="B33" s="215"/>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3"/>
      <c r="AE33" s="173"/>
      <c r="AF33" s="174" t="s">
        <v>20</v>
      </c>
      <c r="AG33" s="172"/>
      <c r="AH33" s="172"/>
      <c r="AI33" s="172"/>
      <c r="AJ33" s="172"/>
      <c r="AK33" s="172"/>
      <c r="AL33" s="172"/>
      <c r="AM33" s="172"/>
      <c r="AN33" s="374"/>
      <c r="AO33" s="374"/>
      <c r="AP33" s="374"/>
      <c r="AQ33" s="374"/>
      <c r="AR33" s="374"/>
      <c r="AS33" s="374"/>
      <c r="AT33" s="154"/>
      <c r="AU33" s="154"/>
      <c r="AV33" s="154"/>
      <c r="AW33" s="154"/>
      <c r="AX33" s="154"/>
      <c r="AY33" s="154"/>
      <c r="AZ33" s="154"/>
      <c r="BA33" s="154"/>
      <c r="BB33" s="154"/>
      <c r="BD33"/>
      <c r="BE33"/>
      <c r="BF33"/>
      <c r="BG33"/>
      <c r="BH33"/>
      <c r="BI33"/>
      <c r="BJ33"/>
      <c r="BK33"/>
      <c r="BL33"/>
      <c r="BM33"/>
      <c r="BN33"/>
      <c r="BO33"/>
      <c r="BP33"/>
      <c r="BQ33"/>
      <c r="BR33"/>
      <c r="BS33"/>
      <c r="BT33"/>
      <c r="BU33"/>
      <c r="BV33"/>
      <c r="BW33"/>
      <c r="BX33"/>
      <c r="BY33"/>
    </row>
    <row r="34" spans="2:101" ht="15" customHeight="1" x14ac:dyDescent="0.25">
      <c r="B34" s="215"/>
      <c r="C34" s="175" t="s">
        <v>86</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7"/>
      <c r="AB34" s="213"/>
      <c r="AE34" s="178" t="s">
        <v>23</v>
      </c>
      <c r="AF34" s="179">
        <f>E17</f>
        <v>0</v>
      </c>
      <c r="AG34" s="179">
        <f>G17</f>
        <v>0</v>
      </c>
      <c r="AH34" s="179">
        <f>I17</f>
        <v>0</v>
      </c>
      <c r="AI34" s="179">
        <f>K17</f>
        <v>0</v>
      </c>
      <c r="AJ34" s="179">
        <f>M17</f>
        <v>0</v>
      </c>
      <c r="AK34" s="179">
        <f>O17</f>
        <v>0</v>
      </c>
      <c r="AL34" s="179">
        <f>Q17</f>
        <v>0</v>
      </c>
      <c r="AM34" s="179">
        <f>S17</f>
        <v>0</v>
      </c>
      <c r="AN34" s="180">
        <f>SUM(AF34:AI34)</f>
        <v>0</v>
      </c>
      <c r="AO34" s="179">
        <f>V17</f>
        <v>0</v>
      </c>
      <c r="AP34" s="180">
        <f>SUM(AN34:AO34)</f>
        <v>0</v>
      </c>
      <c r="AQ34" s="172"/>
      <c r="AR34" s="375" t="s">
        <v>21</v>
      </c>
      <c r="AS34" s="374"/>
      <c r="AT34" s="374"/>
      <c r="AU34" s="374"/>
      <c r="AV34" s="374"/>
      <c r="AW34" s="374"/>
      <c r="AX34" s="154"/>
      <c r="AY34" s="154"/>
      <c r="AZ34" s="154"/>
      <c r="BA34" s="154"/>
      <c r="BB34" s="154"/>
      <c r="BC34" s="154"/>
      <c r="BD34" s="154"/>
      <c r="BE34" s="154"/>
      <c r="BF34" s="154"/>
      <c r="BG34" s="145"/>
      <c r="BH34"/>
      <c r="BI34"/>
      <c r="BJ34"/>
      <c r="BK34"/>
      <c r="BL34"/>
      <c r="BM34"/>
      <c r="BN34"/>
      <c r="BO34"/>
      <c r="BP34"/>
      <c r="BQ34"/>
      <c r="BR34"/>
      <c r="BS34"/>
      <c r="BT34"/>
      <c r="BU34"/>
      <c r="BV34"/>
      <c r="BW34"/>
      <c r="BX34"/>
      <c r="BY34"/>
      <c r="BZ34"/>
      <c r="CA34"/>
      <c r="CB34"/>
      <c r="CC34"/>
      <c r="CT34" s="147"/>
      <c r="CU34" s="147"/>
      <c r="CV34" s="147"/>
      <c r="CW34" s="147"/>
    </row>
    <row r="35" spans="2:101" ht="29.25" customHeight="1" x14ac:dyDescent="0.25">
      <c r="B35" s="215"/>
      <c r="C35" s="181"/>
      <c r="D35" s="182"/>
      <c r="E35" s="516" t="str">
        <f>IF($E$11="","",CONCATENATE("OTTV wall "&amp;$E$11))</f>
        <v>OTTV wall N</v>
      </c>
      <c r="F35" s="517"/>
      <c r="G35" s="516" t="str">
        <f>IF($E$11="","",CONCATENATE("OTTV wall "&amp;$G$11))</f>
        <v>OTTV wall E</v>
      </c>
      <c r="H35" s="517"/>
      <c r="I35" s="516" t="str">
        <f>IF($E$11="","",CONCATENATE("OTTV wall "&amp;$I$11))</f>
        <v>OTTV wall S</v>
      </c>
      <c r="J35" s="517"/>
      <c r="K35" s="516" t="str">
        <f>IF($E$11="","",CONCATENATE("OTTV wall "&amp;$K$11))</f>
        <v>OTTV wall W</v>
      </c>
      <c r="L35" s="517"/>
      <c r="M35" s="516" t="str">
        <f>IF($E$11="","",CONCATENATE("OTTV wall "&amp;$M$11))</f>
        <v>OTTV wall NE</v>
      </c>
      <c r="N35" s="517"/>
      <c r="O35" s="516" t="str">
        <f>IF($E$11="","",CONCATENATE("OTTV wall "&amp;$O$11))</f>
        <v>OTTV wall SE</v>
      </c>
      <c r="P35" s="517"/>
      <c r="Q35" s="516" t="str">
        <f>IF($E$11="","",CONCATENATE("OTTV wall "&amp;$Q$11))</f>
        <v>OTTV wall SW</v>
      </c>
      <c r="R35" s="517"/>
      <c r="S35" s="516" t="str">
        <f>IF($E$11="","",CONCATENATE("OTTV wall "&amp;$S$11))</f>
        <v>OTTV wall NW</v>
      </c>
      <c r="T35" s="517"/>
      <c r="U35" s="519" t="s">
        <v>7</v>
      </c>
      <c r="V35" s="520"/>
      <c r="W35" s="183"/>
      <c r="X35" s="541" t="s">
        <v>327</v>
      </c>
      <c r="Y35" s="542"/>
      <c r="Z35" s="182"/>
      <c r="AA35" s="184"/>
      <c r="AB35" s="213"/>
      <c r="AE35" s="178"/>
      <c r="AF35" s="185" t="str">
        <f>$E$35</f>
        <v>OTTV wall N</v>
      </c>
      <c r="AG35" s="185" t="str">
        <f>$G$35</f>
        <v>OTTV wall E</v>
      </c>
      <c r="AH35" s="185" t="str">
        <f>$I$35</f>
        <v>OTTV wall S</v>
      </c>
      <c r="AI35" s="185" t="str">
        <f>$K$35</f>
        <v>OTTV wall W</v>
      </c>
      <c r="AJ35" s="185" t="str">
        <f>$M$35</f>
        <v>OTTV wall NE</v>
      </c>
      <c r="AK35" s="185" t="str">
        <f>$O$35</f>
        <v>OTTV wall SE</v>
      </c>
      <c r="AL35" s="185" t="str">
        <f>$Q$35</f>
        <v>OTTV wall SW</v>
      </c>
      <c r="AM35" s="185" t="str">
        <f>$S$35</f>
        <v>OTTV wall NW</v>
      </c>
      <c r="AN35" s="186" t="s">
        <v>58</v>
      </c>
      <c r="AO35" s="185" t="str">
        <f>$X$35</f>
        <v>OTTV Roof</v>
      </c>
      <c r="AP35" s="187" t="s">
        <v>22</v>
      </c>
      <c r="AQ35" s="172"/>
      <c r="AR35" s="185" t="str">
        <f>E11</f>
        <v>N</v>
      </c>
      <c r="AS35" s="185" t="str">
        <f>G11</f>
        <v>E</v>
      </c>
      <c r="AT35" s="185" t="str">
        <f>I11</f>
        <v>S</v>
      </c>
      <c r="AU35" s="185" t="str">
        <f>K11</f>
        <v>W</v>
      </c>
      <c r="AV35" s="185" t="str">
        <f>M11</f>
        <v>NE</v>
      </c>
      <c r="AW35" s="185" t="str">
        <f>O11</f>
        <v>SE</v>
      </c>
      <c r="AX35" s="185" t="str">
        <f>Q11</f>
        <v>SW</v>
      </c>
      <c r="AY35" s="185" t="str">
        <f>S11</f>
        <v>NW</v>
      </c>
      <c r="AZ35" s="185" t="s">
        <v>65</v>
      </c>
      <c r="BE35" s="145"/>
      <c r="BF35" s="145"/>
      <c r="BG35" s="145"/>
      <c r="BH35"/>
      <c r="BI35"/>
      <c r="BJ35"/>
      <c r="BK35"/>
      <c r="BL35"/>
      <c r="BM35"/>
      <c r="BN35"/>
      <c r="BO35"/>
      <c r="BP35"/>
      <c r="BQ35"/>
      <c r="BR35"/>
      <c r="BS35"/>
      <c r="BT35"/>
      <c r="BU35"/>
      <c r="BV35"/>
      <c r="BW35"/>
      <c r="BX35"/>
      <c r="BY35"/>
      <c r="BZ35"/>
      <c r="CA35"/>
      <c r="CB35"/>
      <c r="CC35"/>
      <c r="CT35" s="147"/>
      <c r="CU35" s="147"/>
      <c r="CV35" s="147"/>
      <c r="CW35" s="147"/>
    </row>
    <row r="36" spans="2:101" ht="15.75" customHeight="1" x14ac:dyDescent="0.25">
      <c r="B36" s="215">
        <v>1</v>
      </c>
      <c r="C36" s="494" t="s">
        <v>326</v>
      </c>
      <c r="D36" s="495"/>
      <c r="E36" s="501" t="str">
        <f>IFERROR((E13-$E8)*F26*F25*(1-F24),"")</f>
        <v/>
      </c>
      <c r="F36" s="518"/>
      <c r="G36" s="496" t="str">
        <f>IFERROR((G13-$E8)*H26*H25*(1-H24),"")</f>
        <v/>
      </c>
      <c r="H36" s="497"/>
      <c r="I36" s="496" t="str">
        <f>IFERROR((I13-$E8)*J26*J25*(1-J24),"")</f>
        <v/>
      </c>
      <c r="J36" s="497"/>
      <c r="K36" s="502" t="str">
        <f>IFERROR((K13-$E8)*L26*L25*(1-L24),"")</f>
        <v/>
      </c>
      <c r="L36" s="503"/>
      <c r="M36" s="502" t="str">
        <f t="shared" ref="M36" si="0">IFERROR((M13-$E8)*N26*N25*(1-N24),"")</f>
        <v/>
      </c>
      <c r="N36" s="503"/>
      <c r="O36" s="502" t="str">
        <f t="shared" ref="O36" si="1">IFERROR((O13-$E8)*P26*P25*(1-P24),"")</f>
        <v/>
      </c>
      <c r="P36" s="503"/>
      <c r="Q36" s="502" t="str">
        <f t="shared" ref="Q36" si="2">IFERROR((Q13-$E8)*R26*R25*(1-R24),"")</f>
        <v/>
      </c>
      <c r="R36" s="503"/>
      <c r="S36" s="502" t="str">
        <f t="shared" ref="S36" si="3">IFERROR((S13-$E8)*T26*T25*(1-T24),"")</f>
        <v/>
      </c>
      <c r="T36" s="503"/>
      <c r="U36" s="503">
        <f>IFERROR(SUMPRODUCT($E$17:$L$17,E36:L36)/SUM($E$17:$L$17),0)</f>
        <v>0</v>
      </c>
      <c r="V36" s="506"/>
      <c r="W36" s="188"/>
      <c r="X36" s="501" t="str">
        <f>IFERROR((V13-$E8)*W26*W25*(1-W24),"")</f>
        <v/>
      </c>
      <c r="Y36" s="506"/>
      <c r="Z36" s="182"/>
      <c r="AA36" s="184"/>
      <c r="AB36" s="213"/>
      <c r="AE36" s="189" t="s">
        <v>13</v>
      </c>
      <c r="AF36" s="185" t="str">
        <f>E36</f>
        <v/>
      </c>
      <c r="AG36" s="185" t="str">
        <f>G36</f>
        <v/>
      </c>
      <c r="AH36" s="185" t="str">
        <f>I36</f>
        <v/>
      </c>
      <c r="AI36" s="185" t="str">
        <f>K36</f>
        <v/>
      </c>
      <c r="AJ36" s="185" t="str">
        <f>M36</f>
        <v/>
      </c>
      <c r="AK36" s="185" t="str">
        <f>O36</f>
        <v/>
      </c>
      <c r="AL36" s="185" t="str">
        <f>Q36</f>
        <v/>
      </c>
      <c r="AM36" s="185" t="str">
        <f>S36</f>
        <v/>
      </c>
      <c r="AN36" s="185">
        <f>U36</f>
        <v>0</v>
      </c>
      <c r="AO36" s="185" t="str">
        <f>$X$36</f>
        <v/>
      </c>
      <c r="AP36" s="185" t="e">
        <f>(SUMPRODUCT($AF$34:$AM$34,AF36:AM36)+($AO$34*AO36))/$AP$34</f>
        <v>#VALUE!</v>
      </c>
      <c r="AQ36" s="190"/>
      <c r="AR36" s="179" t="e">
        <f>E36*$E$17/1000</f>
        <v>#VALUE!</v>
      </c>
      <c r="AS36" s="179" t="e">
        <f>G36*$G$17/1000</f>
        <v>#VALUE!</v>
      </c>
      <c r="AT36" s="179" t="e">
        <f>I36*$I$17/1000</f>
        <v>#VALUE!</v>
      </c>
      <c r="AU36" s="179" t="e">
        <f>K36*$K$17/1000</f>
        <v>#VALUE!</v>
      </c>
      <c r="AV36" s="179" t="e">
        <f>M36*$K$17/1000</f>
        <v>#VALUE!</v>
      </c>
      <c r="AW36" s="179" t="e">
        <f>O36*$K$17/1000</f>
        <v>#VALUE!</v>
      </c>
      <c r="AX36" s="179" t="e">
        <f>Q36*$K$17/1000</f>
        <v>#VALUE!</v>
      </c>
      <c r="AY36" s="179" t="e">
        <f>S36*$K$17/1000</f>
        <v>#VALUE!</v>
      </c>
      <c r="AZ36" s="179" t="e">
        <f>X36*$V$17/1000</f>
        <v>#VALUE!</v>
      </c>
      <c r="BE36" s="145"/>
      <c r="BF36" s="145"/>
      <c r="BG36" s="145"/>
      <c r="BH36"/>
      <c r="BI36"/>
      <c r="BJ36"/>
      <c r="BK36"/>
      <c r="BL36"/>
      <c r="BM36"/>
      <c r="BN36"/>
      <c r="BO36"/>
      <c r="BP36"/>
      <c r="BQ36"/>
      <c r="BR36"/>
      <c r="BS36"/>
      <c r="BT36"/>
      <c r="BU36"/>
      <c r="BV36"/>
      <c r="BW36"/>
      <c r="BX36"/>
      <c r="BY36"/>
      <c r="BZ36"/>
      <c r="CA36"/>
      <c r="CB36"/>
      <c r="CC36"/>
      <c r="CT36" s="147"/>
      <c r="CU36" s="147"/>
      <c r="CV36" s="147"/>
      <c r="CW36" s="147"/>
    </row>
    <row r="37" spans="2:101" ht="15.75" customHeight="1" x14ac:dyDescent="0.25">
      <c r="B37" s="215">
        <v>2</v>
      </c>
      <c r="C37" s="494" t="s">
        <v>268</v>
      </c>
      <c r="D37" s="495"/>
      <c r="E37" s="501" t="str">
        <f>IFERROR($E8*F25*(1-F24),"")</f>
        <v/>
      </c>
      <c r="F37" s="497"/>
      <c r="G37" s="502" t="str">
        <f>IFERROR($E8*H25*(1-H24),"")</f>
        <v/>
      </c>
      <c r="H37" s="497"/>
      <c r="I37" s="496" t="str">
        <f>IFERROR($E8*J25*(1-J24),"")</f>
        <v/>
      </c>
      <c r="J37" s="497"/>
      <c r="K37" s="502" t="str">
        <f>IFERROR($E8*L25*(1-L24),"")</f>
        <v/>
      </c>
      <c r="L37" s="503"/>
      <c r="M37" s="502" t="str">
        <f t="shared" ref="M37" si="4">IFERROR($E8*N25*(1-N24),"")</f>
        <v/>
      </c>
      <c r="N37" s="503"/>
      <c r="O37" s="502" t="str">
        <f t="shared" ref="O37" si="5">IFERROR($E8*P25*(1-P24),"")</f>
        <v/>
      </c>
      <c r="P37" s="503"/>
      <c r="Q37" s="502" t="str">
        <f t="shared" ref="Q37" si="6">IFERROR($E8*R25*(1-R24),"")</f>
        <v/>
      </c>
      <c r="R37" s="503"/>
      <c r="S37" s="502" t="str">
        <f t="shared" ref="S37" si="7">IFERROR($E8*T25*(1-T24),"")</f>
        <v/>
      </c>
      <c r="T37" s="503"/>
      <c r="U37" s="503">
        <f t="shared" ref="U37:U39" si="8">IFERROR(SUMPRODUCT($E$17:$L$17,E37:L37)/SUM($E$17:$L$17),0)</f>
        <v>0</v>
      </c>
      <c r="V37" s="506"/>
      <c r="W37" s="188"/>
      <c r="X37" s="501" t="str">
        <f>IFERROR($E8*W25*(1-W24),"")</f>
        <v/>
      </c>
      <c r="Y37" s="506"/>
      <c r="Z37" s="182"/>
      <c r="AA37" s="184"/>
      <c r="AB37" s="213"/>
      <c r="AE37" s="191" t="s">
        <v>14</v>
      </c>
      <c r="AF37" s="185" t="str">
        <f>E37</f>
        <v/>
      </c>
      <c r="AG37" s="185" t="str">
        <f>G37</f>
        <v/>
      </c>
      <c r="AH37" s="185" t="str">
        <f>I37</f>
        <v/>
      </c>
      <c r="AI37" s="185" t="str">
        <f>K37</f>
        <v/>
      </c>
      <c r="AJ37" s="185" t="str">
        <f>M37</f>
        <v/>
      </c>
      <c r="AK37" s="185" t="str">
        <f>O37</f>
        <v/>
      </c>
      <c r="AL37" s="185" t="str">
        <f>Q37</f>
        <v/>
      </c>
      <c r="AM37" s="185" t="str">
        <f>S37</f>
        <v/>
      </c>
      <c r="AN37" s="185">
        <f>U37</f>
        <v>0</v>
      </c>
      <c r="AO37" s="185" t="str">
        <f>$X$37</f>
        <v/>
      </c>
      <c r="AP37" s="185" t="e">
        <f>(SUMPRODUCT($AF$34:$AM$34,AF37:AM37)+($AO$34*AO37))/$AP$34</f>
        <v>#VALUE!</v>
      </c>
      <c r="AQ37" s="190"/>
      <c r="AR37" s="179" t="e">
        <f>E37*$E$17/1000</f>
        <v>#VALUE!</v>
      </c>
      <c r="AS37" s="179" t="e">
        <f>G37*$G$17/1000</f>
        <v>#VALUE!</v>
      </c>
      <c r="AT37" s="179" t="e">
        <f>I37*$I$17/1000</f>
        <v>#VALUE!</v>
      </c>
      <c r="AU37" s="179" t="e">
        <f>K37*$K$17/1000</f>
        <v>#VALUE!</v>
      </c>
      <c r="AV37" s="179" t="e">
        <f>M37*$K$17/1000</f>
        <v>#VALUE!</v>
      </c>
      <c r="AW37" s="179" t="e">
        <f>O37*$K$17/1000</f>
        <v>#VALUE!</v>
      </c>
      <c r="AX37" s="179" t="e">
        <f>Q37*$K$17/1000</f>
        <v>#VALUE!</v>
      </c>
      <c r="AY37" s="179" t="e">
        <f>S37*$K$17/1000</f>
        <v>#VALUE!</v>
      </c>
      <c r="AZ37" s="179" t="e">
        <f>X37*$V$17/1000</f>
        <v>#VALUE!</v>
      </c>
      <c r="BE37" s="145"/>
      <c r="BF37" s="145"/>
      <c r="BG37" s="145"/>
      <c r="BH37"/>
      <c r="BI37"/>
      <c r="BJ37"/>
      <c r="BK37"/>
      <c r="BL37"/>
      <c r="BM37"/>
      <c r="BN37"/>
      <c r="BO37"/>
      <c r="BP37"/>
      <c r="BQ37"/>
      <c r="BR37"/>
      <c r="BS37"/>
      <c r="BT37"/>
      <c r="BU37"/>
      <c r="BV37"/>
      <c r="BW37"/>
      <c r="BX37"/>
      <c r="BY37"/>
      <c r="BZ37"/>
      <c r="CA37"/>
      <c r="CB37"/>
      <c r="CC37"/>
      <c r="CT37" s="147"/>
      <c r="CU37" s="147"/>
      <c r="CV37" s="147"/>
      <c r="CW37" s="147"/>
    </row>
    <row r="38" spans="2:101" ht="15.75" customHeight="1" x14ac:dyDescent="0.25">
      <c r="B38" s="215">
        <v>3</v>
      </c>
      <c r="C38" s="494" t="s">
        <v>9</v>
      </c>
      <c r="D38" s="495"/>
      <c r="E38" s="501" t="str">
        <f>IFERROR(F24*F28*E14*F29,"")</f>
        <v/>
      </c>
      <c r="F38" s="497"/>
      <c r="G38" s="502" t="str">
        <f>IFERROR(H24*H28*G14*H29,"")</f>
        <v/>
      </c>
      <c r="H38" s="497"/>
      <c r="I38" s="496" t="str">
        <f>IFERROR(J24*J28*I14*J29,"")</f>
        <v/>
      </c>
      <c r="J38" s="497"/>
      <c r="K38" s="502" t="str">
        <f>IFERROR(L24*L28*K14*L29,"")</f>
        <v/>
      </c>
      <c r="L38" s="503"/>
      <c r="M38" s="502" t="str">
        <f t="shared" ref="M38" si="9">IFERROR(N24*N28*M14*N29,"")</f>
        <v/>
      </c>
      <c r="N38" s="503"/>
      <c r="O38" s="502" t="str">
        <f t="shared" ref="O38" si="10">IFERROR(P24*P28*O14*P29,"")</f>
        <v/>
      </c>
      <c r="P38" s="503"/>
      <c r="Q38" s="502" t="str">
        <f t="shared" ref="Q38" si="11">IFERROR(R24*R28*Q14*R29,"")</f>
        <v/>
      </c>
      <c r="R38" s="503"/>
      <c r="S38" s="502" t="str">
        <f t="shared" ref="S38" si="12">IFERROR(T24*T28*S14*T29,"")</f>
        <v/>
      </c>
      <c r="T38" s="503"/>
      <c r="U38" s="503">
        <f t="shared" si="8"/>
        <v>0</v>
      </c>
      <c r="V38" s="506"/>
      <c r="W38" s="188"/>
      <c r="X38" s="501" t="str">
        <f>IFERROR(W24*W28*V14*W29,"")</f>
        <v/>
      </c>
      <c r="Y38" s="506"/>
      <c r="Z38" s="182"/>
      <c r="AA38" s="184"/>
      <c r="AB38" s="213"/>
      <c r="AE38" s="191" t="s">
        <v>15</v>
      </c>
      <c r="AF38" s="185" t="str">
        <f>E38</f>
        <v/>
      </c>
      <c r="AG38" s="185" t="str">
        <f>G38</f>
        <v/>
      </c>
      <c r="AH38" s="185" t="str">
        <f>I38</f>
        <v/>
      </c>
      <c r="AI38" s="185" t="str">
        <f>K38</f>
        <v/>
      </c>
      <c r="AJ38" s="185" t="str">
        <f>M38</f>
        <v/>
      </c>
      <c r="AK38" s="185" t="str">
        <f>O38</f>
        <v/>
      </c>
      <c r="AL38" s="185" t="str">
        <f>Q38</f>
        <v/>
      </c>
      <c r="AM38" s="185" t="str">
        <f>S38</f>
        <v/>
      </c>
      <c r="AN38" s="185">
        <f>U38</f>
        <v>0</v>
      </c>
      <c r="AO38" s="185" t="str">
        <f>$X$38</f>
        <v/>
      </c>
      <c r="AP38" s="185" t="e">
        <f>(SUMPRODUCT($AF$34:$AM$34,AF38:AM38)+($AO$34*AO38))/$AP$34</f>
        <v>#VALUE!</v>
      </c>
      <c r="AQ38" s="190"/>
      <c r="AR38" s="179" t="e">
        <f>E38*$E$17/1000</f>
        <v>#VALUE!</v>
      </c>
      <c r="AS38" s="179" t="e">
        <f>G38*$G$17/1000</f>
        <v>#VALUE!</v>
      </c>
      <c r="AT38" s="179" t="e">
        <f>I38*$I$17/1000</f>
        <v>#VALUE!</v>
      </c>
      <c r="AU38" s="179" t="e">
        <f>K38*$K$17/1000</f>
        <v>#VALUE!</v>
      </c>
      <c r="AV38" s="179" t="e">
        <f>M38*$K$17/1000</f>
        <v>#VALUE!</v>
      </c>
      <c r="AW38" s="179" t="e">
        <f>O38*$K$17/1000</f>
        <v>#VALUE!</v>
      </c>
      <c r="AX38" s="179" t="e">
        <f>Q38*$K$17/1000</f>
        <v>#VALUE!</v>
      </c>
      <c r="AY38" s="179" t="e">
        <f>S38*$K$17/1000</f>
        <v>#VALUE!</v>
      </c>
      <c r="AZ38" s="179" t="e">
        <f>X38*$V$17/1000</f>
        <v>#VALUE!</v>
      </c>
      <c r="BE38" s="145"/>
      <c r="BF38" s="145"/>
      <c r="BG38" s="145"/>
      <c r="BH38"/>
      <c r="BI38"/>
      <c r="BJ38"/>
      <c r="BK38"/>
      <c r="BL38"/>
      <c r="BM38"/>
      <c r="BN38"/>
      <c r="BO38"/>
      <c r="BP38"/>
      <c r="BQ38"/>
      <c r="BR38"/>
      <c r="BS38"/>
      <c r="BT38"/>
      <c r="BU38"/>
      <c r="BV38"/>
      <c r="BW38"/>
      <c r="BX38"/>
      <c r="BY38"/>
      <c r="BZ38"/>
      <c r="CA38"/>
      <c r="CB38"/>
      <c r="CC38"/>
      <c r="CT38" s="147"/>
      <c r="CU38" s="147"/>
      <c r="CV38" s="147"/>
      <c r="CW38" s="147"/>
    </row>
    <row r="39" spans="2:101" ht="15.75" customHeight="1" x14ac:dyDescent="0.25">
      <c r="B39" s="215">
        <v>4</v>
      </c>
      <c r="C39" s="494" t="s">
        <v>10</v>
      </c>
      <c r="D39" s="495"/>
      <c r="E39" s="501" t="str">
        <f>IFERROR($E8*F27*F24,"")</f>
        <v/>
      </c>
      <c r="F39" s="497"/>
      <c r="G39" s="502" t="str">
        <f>IFERROR($E8*H27*H24,"")</f>
        <v/>
      </c>
      <c r="H39" s="497"/>
      <c r="I39" s="496" t="str">
        <f>IFERROR($E8*J27*J24,"")</f>
        <v/>
      </c>
      <c r="J39" s="497"/>
      <c r="K39" s="502" t="str">
        <f>IFERROR($E8*L27*L24,"")</f>
        <v/>
      </c>
      <c r="L39" s="503"/>
      <c r="M39" s="502" t="str">
        <f t="shared" ref="M39" si="13">IFERROR($E8*N27*N24,"")</f>
        <v/>
      </c>
      <c r="N39" s="503"/>
      <c r="O39" s="502" t="str">
        <f t="shared" ref="O39" si="14">IFERROR($E8*P27*P24,"")</f>
        <v/>
      </c>
      <c r="P39" s="503"/>
      <c r="Q39" s="502" t="str">
        <f t="shared" ref="Q39" si="15">IFERROR($E8*R27*R24,"")</f>
        <v/>
      </c>
      <c r="R39" s="503"/>
      <c r="S39" s="502" t="str">
        <f t="shared" ref="S39" si="16">IFERROR($E8*T27*T24,"")</f>
        <v/>
      </c>
      <c r="T39" s="503"/>
      <c r="U39" s="503">
        <f t="shared" si="8"/>
        <v>0</v>
      </c>
      <c r="V39" s="506"/>
      <c r="W39" s="188"/>
      <c r="X39" s="501" t="str">
        <f>IFERROR($E8*W27*W24,"")</f>
        <v/>
      </c>
      <c r="Y39" s="506"/>
      <c r="Z39" s="182"/>
      <c r="AA39" s="184"/>
      <c r="AB39" s="213"/>
      <c r="AE39" s="191" t="s">
        <v>16</v>
      </c>
      <c r="AF39" s="185" t="str">
        <f>E39</f>
        <v/>
      </c>
      <c r="AG39" s="185" t="str">
        <f>G39</f>
        <v/>
      </c>
      <c r="AH39" s="185" t="str">
        <f>I39</f>
        <v/>
      </c>
      <c r="AI39" s="185" t="str">
        <f>K39</f>
        <v/>
      </c>
      <c r="AJ39" s="185" t="str">
        <f>M39</f>
        <v/>
      </c>
      <c r="AK39" s="185" t="str">
        <f>O39</f>
        <v/>
      </c>
      <c r="AL39" s="185" t="str">
        <f>Q39</f>
        <v/>
      </c>
      <c r="AM39" s="185" t="str">
        <f>S39</f>
        <v/>
      </c>
      <c r="AN39" s="185">
        <f>U39</f>
        <v>0</v>
      </c>
      <c r="AO39" s="185" t="str">
        <f>$X$39</f>
        <v/>
      </c>
      <c r="AP39" s="185" t="e">
        <f>(SUMPRODUCT($AF$34:$AM$34,AF39:AM39)+($AO$34*AO39))/$AP$34</f>
        <v>#VALUE!</v>
      </c>
      <c r="AQ39" s="190"/>
      <c r="AR39" s="179" t="e">
        <f>E39*$E$17/1000</f>
        <v>#VALUE!</v>
      </c>
      <c r="AS39" s="179" t="e">
        <f>G39*$G$17/1000</f>
        <v>#VALUE!</v>
      </c>
      <c r="AT39" s="179" t="e">
        <f>I39*$I$17/1000</f>
        <v>#VALUE!</v>
      </c>
      <c r="AU39" s="179" t="e">
        <f>K39*$K$17/1000</f>
        <v>#VALUE!</v>
      </c>
      <c r="AV39" s="179" t="e">
        <f>M39*$K$17/1000</f>
        <v>#VALUE!</v>
      </c>
      <c r="AW39" s="179" t="e">
        <f>O39*$K$17/1000</f>
        <v>#VALUE!</v>
      </c>
      <c r="AX39" s="179" t="e">
        <f>Q39*$K$17/1000</f>
        <v>#VALUE!</v>
      </c>
      <c r="AY39" s="179" t="e">
        <f>S39*$K$17/1000</f>
        <v>#VALUE!</v>
      </c>
      <c r="AZ39" s="179" t="e">
        <f>X39*$V$17/1000</f>
        <v>#VALUE!</v>
      </c>
      <c r="BE39" s="145"/>
      <c r="BF39" s="145"/>
      <c r="BG39" s="145"/>
      <c r="BH39"/>
      <c r="BI39"/>
      <c r="BJ39"/>
      <c r="BK39"/>
      <c r="BL39"/>
      <c r="BM39"/>
      <c r="BN39"/>
      <c r="BO39"/>
      <c r="BP39"/>
      <c r="BQ39"/>
      <c r="BR39"/>
      <c r="BS39"/>
      <c r="BT39"/>
      <c r="BU39"/>
      <c r="BV39"/>
      <c r="BW39"/>
      <c r="BX39"/>
      <c r="BY39"/>
      <c r="BZ39"/>
      <c r="CA39"/>
      <c r="CB39"/>
      <c r="CC39"/>
      <c r="CT39" s="147"/>
      <c r="CU39" s="147"/>
      <c r="CV39" s="147"/>
      <c r="CW39" s="147"/>
    </row>
    <row r="40" spans="2:101" ht="15.75" customHeight="1" x14ac:dyDescent="0.35">
      <c r="B40" s="215"/>
      <c r="C40" s="192"/>
      <c r="D40" s="193" t="s">
        <v>8</v>
      </c>
      <c r="E40" s="499">
        <f>SUM(E36:E39)</f>
        <v>0</v>
      </c>
      <c r="F40" s="500"/>
      <c r="G40" s="500">
        <f>IF(G17=0,0,SUM(G36:G39))</f>
        <v>0</v>
      </c>
      <c r="H40" s="500"/>
      <c r="I40" s="500">
        <f>IF(I17=0,0,SUM(I36:I39))</f>
        <v>0</v>
      </c>
      <c r="J40" s="500"/>
      <c r="K40" s="500">
        <f>IF(K17=0,0,SUM(K36:K39))</f>
        <v>0</v>
      </c>
      <c r="L40" s="500"/>
      <c r="M40" s="500">
        <f t="shared" ref="M40" si="17">IF(M17=0,0,SUM(M36:M39))</f>
        <v>0</v>
      </c>
      <c r="N40" s="500"/>
      <c r="O40" s="500">
        <f t="shared" ref="O40" si="18">IF(O17=0,0,SUM(O36:O39))</f>
        <v>0</v>
      </c>
      <c r="P40" s="500"/>
      <c r="Q40" s="500">
        <f t="shared" ref="Q40" si="19">IF(Q17=0,0,SUM(Q36:Q39))</f>
        <v>0</v>
      </c>
      <c r="R40" s="500"/>
      <c r="S40" s="500">
        <f t="shared" ref="S40" si="20">IF(S17=0,0,SUM(S36:S39))</f>
        <v>0</v>
      </c>
      <c r="T40" s="500"/>
      <c r="U40" s="510">
        <f>IFERROR(SUMPRODUCT($E$17:$L$17,E40:L40)/SUM($E$17:$L$17),0)</f>
        <v>0</v>
      </c>
      <c r="V40" s="505"/>
      <c r="W40" s="194" t="s">
        <v>12</v>
      </c>
      <c r="X40" s="504">
        <f>SUM(X36:Y39)</f>
        <v>0</v>
      </c>
      <c r="Y40" s="505"/>
      <c r="Z40" s="182"/>
      <c r="AA40" s="184"/>
      <c r="AB40" s="213"/>
      <c r="AE40" s="173"/>
      <c r="AF40" s="172"/>
      <c r="AG40" s="172"/>
      <c r="AH40" s="172"/>
      <c r="AI40" s="172"/>
      <c r="AJ40" s="172"/>
      <c r="AK40" s="172"/>
      <c r="AL40" s="172"/>
      <c r="AM40" s="172"/>
      <c r="AN40" s="195">
        <f>SUM(AN36:AN39)</f>
        <v>0</v>
      </c>
      <c r="AO40" s="195">
        <f>SUM(AO36:AO39)</f>
        <v>0</v>
      </c>
      <c r="AP40" s="195" t="e">
        <f>SUM(AP36:AP39)</f>
        <v>#VALUE!</v>
      </c>
      <c r="AQ40" s="190"/>
      <c r="AR40" s="179" t="e">
        <f>SUM(AR36:AR39)</f>
        <v>#VALUE!</v>
      </c>
      <c r="AS40" s="179" t="e">
        <f>SUM(AS36:AS39)</f>
        <v>#VALUE!</v>
      </c>
      <c r="AT40" s="179" t="e">
        <f>SUM(AT36:AT39)</f>
        <v>#VALUE!</v>
      </c>
      <c r="AU40" s="179" t="e">
        <f>SUM(AU36:AU39)</f>
        <v>#VALUE!</v>
      </c>
      <c r="AV40" s="179" t="e">
        <f t="shared" ref="AV40:AY40" si="21">SUM(AV36:AV39)</f>
        <v>#VALUE!</v>
      </c>
      <c r="AW40" s="179" t="e">
        <f t="shared" si="21"/>
        <v>#VALUE!</v>
      </c>
      <c r="AX40" s="179" t="e">
        <f t="shared" si="21"/>
        <v>#VALUE!</v>
      </c>
      <c r="AY40" s="179" t="e">
        <f t="shared" si="21"/>
        <v>#VALUE!</v>
      </c>
      <c r="AZ40" s="179" t="e">
        <f>SUM(AZ36:AZ39)</f>
        <v>#VALUE!</v>
      </c>
      <c r="BE40" s="145"/>
      <c r="BF40" s="145"/>
      <c r="BG40" s="145"/>
      <c r="BH40"/>
      <c r="BI40"/>
      <c r="BJ40"/>
      <c r="BK40"/>
      <c r="BL40"/>
      <c r="BM40"/>
      <c r="BN40"/>
      <c r="BO40"/>
      <c r="BP40"/>
      <c r="BQ40"/>
      <c r="BR40"/>
      <c r="BS40"/>
      <c r="BT40"/>
      <c r="BU40"/>
      <c r="BV40"/>
      <c r="BW40"/>
      <c r="BX40"/>
      <c r="BY40"/>
      <c r="BZ40"/>
      <c r="CA40"/>
      <c r="CB40"/>
      <c r="CC40"/>
      <c r="CT40" s="147"/>
      <c r="CU40" s="147"/>
      <c r="CV40" s="147"/>
      <c r="CW40" s="147"/>
    </row>
    <row r="41" spans="2:101" ht="46.5" customHeight="1" x14ac:dyDescent="0.25">
      <c r="B41" s="215"/>
      <c r="C41" s="343" t="s">
        <v>365</v>
      </c>
      <c r="D41" s="193"/>
      <c r="E41" s="182"/>
      <c r="F41" s="337"/>
      <c r="G41" s="182"/>
      <c r="H41" s="182"/>
      <c r="I41" s="182"/>
      <c r="J41" s="338"/>
      <c r="K41" s="511" t="s">
        <v>11</v>
      </c>
      <c r="L41" s="511"/>
      <c r="M41" s="511"/>
      <c r="N41" s="511"/>
      <c r="O41" s="511"/>
      <c r="P41" s="511"/>
      <c r="Q41" s="511"/>
      <c r="R41" s="511"/>
      <c r="S41" s="511"/>
      <c r="T41" s="511"/>
      <c r="U41" s="511"/>
      <c r="V41" s="511"/>
      <c r="W41" s="511"/>
      <c r="X41" s="182"/>
      <c r="Y41" s="182"/>
      <c r="Z41" s="182"/>
      <c r="AA41" s="184"/>
      <c r="AB41" s="213"/>
      <c r="AF41" s="172"/>
      <c r="AJ41" s="368"/>
      <c r="AK41" s="368"/>
      <c r="AL41" s="507" t="s">
        <v>263</v>
      </c>
      <c r="AM41" s="508"/>
      <c r="AN41" s="198">
        <f>G57</f>
        <v>60</v>
      </c>
      <c r="AO41" s="198">
        <f>I57</f>
        <v>25</v>
      </c>
      <c r="AP41" s="198" t="e">
        <f>((AN41*SUM(AF34:AM34))+(AO41*AO34))/AP34</f>
        <v>#DIV/0!</v>
      </c>
      <c r="AQ41" s="190"/>
      <c r="AR41" s="172"/>
      <c r="AS41" s="172"/>
      <c r="AT41" s="172"/>
      <c r="AU41" s="172"/>
      <c r="AV41" s="172"/>
      <c r="AW41" s="172"/>
      <c r="BE41" s="145"/>
      <c r="BF41" s="145"/>
      <c r="BG41" s="145"/>
      <c r="BH41"/>
      <c r="BI41"/>
      <c r="BJ41"/>
      <c r="BK41"/>
      <c r="BL41"/>
      <c r="BM41"/>
      <c r="BN41"/>
      <c r="BO41"/>
      <c r="BP41"/>
      <c r="BQ41"/>
      <c r="BR41"/>
      <c r="BS41"/>
      <c r="BT41"/>
      <c r="BU41"/>
      <c r="BV41"/>
      <c r="BW41"/>
      <c r="BX41"/>
      <c r="BY41"/>
      <c r="BZ41"/>
      <c r="CA41"/>
      <c r="CB41"/>
      <c r="CC41"/>
      <c r="CT41" s="147"/>
      <c r="CU41" s="147"/>
      <c r="CV41" s="147"/>
      <c r="CW41" s="147"/>
    </row>
    <row r="42" spans="2:101" ht="24" customHeight="1" x14ac:dyDescent="0.25">
      <c r="B42" s="215"/>
      <c r="C42" s="192"/>
      <c r="D42" s="182"/>
      <c r="E42" s="182"/>
      <c r="F42" s="337"/>
      <c r="G42" s="182"/>
      <c r="H42" s="182"/>
      <c r="I42" s="182"/>
      <c r="J42" s="338"/>
      <c r="K42" s="339"/>
      <c r="L42" s="339"/>
      <c r="M42" s="339"/>
      <c r="N42" s="339"/>
      <c r="O42" s="339"/>
      <c r="P42" s="339"/>
      <c r="Q42" s="339"/>
      <c r="R42" s="339"/>
      <c r="S42" s="339"/>
      <c r="T42" s="339"/>
      <c r="U42" s="339"/>
      <c r="V42" s="339"/>
      <c r="W42" s="339"/>
      <c r="X42" s="182"/>
      <c r="Y42" s="182"/>
      <c r="Z42" s="182"/>
      <c r="AA42" s="184"/>
      <c r="AB42" s="213"/>
      <c r="AF42" s="172"/>
      <c r="AJ42" s="172"/>
      <c r="AK42" s="172"/>
      <c r="AL42" s="340" t="s">
        <v>18</v>
      </c>
      <c r="AM42" s="172"/>
      <c r="AN42" s="341">
        <f>(AN41-AN40)/AN41</f>
        <v>1</v>
      </c>
      <c r="AO42" s="341">
        <f>(AO41-AO40)/AO41</f>
        <v>1</v>
      </c>
      <c r="AP42" s="341" t="e">
        <f>(AP41-AP40)/AP41</f>
        <v>#DIV/0!</v>
      </c>
      <c r="AQ42" s="190"/>
      <c r="AR42" s="172"/>
      <c r="AS42" s="172"/>
      <c r="AT42" s="172"/>
      <c r="AU42" s="172"/>
      <c r="AV42" s="172"/>
      <c r="AW42" s="172"/>
      <c r="BE42" s="145"/>
      <c r="BF42" s="145"/>
      <c r="BG42" s="145"/>
      <c r="BH42"/>
      <c r="BI42"/>
      <c r="BJ42"/>
      <c r="BK42"/>
      <c r="BL42"/>
      <c r="BM42"/>
      <c r="BN42"/>
      <c r="BO42"/>
      <c r="BP42"/>
      <c r="BQ42"/>
      <c r="BR42"/>
      <c r="BS42"/>
      <c r="BT42"/>
      <c r="BU42"/>
      <c r="BV42"/>
      <c r="BW42"/>
      <c r="BX42"/>
      <c r="BY42"/>
      <c r="BZ42"/>
      <c r="CA42"/>
      <c r="CB42"/>
      <c r="CC42"/>
      <c r="CT42" s="147"/>
      <c r="CU42" s="147"/>
      <c r="CV42" s="147"/>
      <c r="CW42" s="147"/>
    </row>
    <row r="43" spans="2:101" ht="24" customHeight="1" x14ac:dyDescent="0.25">
      <c r="B43" s="215"/>
      <c r="C43" s="192"/>
      <c r="D43" s="182"/>
      <c r="E43" s="182"/>
      <c r="F43" s="337"/>
      <c r="G43" s="182"/>
      <c r="H43" s="182"/>
      <c r="I43" s="182"/>
      <c r="J43" s="338"/>
      <c r="K43" s="339"/>
      <c r="L43" s="339"/>
      <c r="M43" s="339"/>
      <c r="N43" s="339"/>
      <c r="O43" s="339"/>
      <c r="P43" s="339"/>
      <c r="Q43" s="339"/>
      <c r="R43" s="339"/>
      <c r="S43" s="339"/>
      <c r="T43" s="339"/>
      <c r="U43" s="339"/>
      <c r="V43" s="339"/>
      <c r="W43" s="339"/>
      <c r="X43" s="182"/>
      <c r="Y43" s="182"/>
      <c r="Z43" s="182"/>
      <c r="AA43" s="184"/>
      <c r="AB43" s="213"/>
      <c r="AF43" s="172"/>
      <c r="AH43" s="172"/>
      <c r="AI43" s="172"/>
      <c r="AJ43" s="342"/>
      <c r="AK43" s="342"/>
      <c r="AL43" s="342"/>
      <c r="AM43" s="190"/>
      <c r="AN43" s="172"/>
      <c r="AO43" s="172"/>
      <c r="AP43" s="172"/>
      <c r="AQ43" s="172"/>
      <c r="AR43" s="172"/>
      <c r="AS43" s="172"/>
      <c r="BD43"/>
      <c r="BE43"/>
      <c r="BF43"/>
      <c r="BG43"/>
      <c r="BH43"/>
      <c r="BI43"/>
      <c r="BJ43"/>
      <c r="BK43"/>
      <c r="BL43"/>
      <c r="BM43"/>
      <c r="BN43"/>
      <c r="BO43"/>
      <c r="BP43"/>
      <c r="BQ43"/>
      <c r="BR43"/>
      <c r="BS43"/>
      <c r="BT43"/>
      <c r="BU43"/>
      <c r="BV43"/>
      <c r="BW43"/>
      <c r="BX43"/>
      <c r="BY43"/>
    </row>
    <row r="44" spans="2:101" ht="24" customHeight="1" x14ac:dyDescent="0.25">
      <c r="B44" s="215"/>
      <c r="C44" s="192"/>
      <c r="D44" s="182"/>
      <c r="E44" s="182"/>
      <c r="F44" s="337"/>
      <c r="G44" s="182"/>
      <c r="H44" s="182"/>
      <c r="I44" s="182"/>
      <c r="J44" s="338"/>
      <c r="K44" s="339"/>
      <c r="L44" s="339"/>
      <c r="M44" s="339"/>
      <c r="N44" s="339"/>
      <c r="O44" s="339"/>
      <c r="P44" s="339"/>
      <c r="Q44" s="339"/>
      <c r="R44" s="339"/>
      <c r="S44" s="339"/>
      <c r="T44" s="339"/>
      <c r="U44" s="339"/>
      <c r="V44" s="339"/>
      <c r="W44" s="339"/>
      <c r="X44" s="182"/>
      <c r="Y44" s="182"/>
      <c r="Z44" s="182"/>
      <c r="AA44" s="184"/>
      <c r="AB44" s="213"/>
      <c r="AF44" s="172"/>
      <c r="AH44" s="172"/>
      <c r="AI44" s="172"/>
      <c r="AJ44" s="342"/>
      <c r="AK44" s="342"/>
      <c r="AL44" s="342"/>
      <c r="AM44" s="190"/>
      <c r="AN44" s="172"/>
      <c r="AO44" s="172"/>
      <c r="AP44" s="172"/>
      <c r="AQ44" s="172"/>
      <c r="AR44" s="172"/>
      <c r="AS44" s="172"/>
      <c r="BD44"/>
      <c r="BE44"/>
      <c r="BF44"/>
      <c r="BG44"/>
      <c r="BH44"/>
      <c r="BI44"/>
      <c r="BJ44"/>
      <c r="BK44"/>
      <c r="BL44"/>
      <c r="BM44"/>
      <c r="BN44"/>
      <c r="BO44"/>
      <c r="BP44"/>
      <c r="BQ44"/>
      <c r="BR44"/>
      <c r="BS44"/>
      <c r="BT44"/>
      <c r="BU44"/>
      <c r="BV44"/>
      <c r="BW44"/>
      <c r="BX44"/>
      <c r="BY44"/>
    </row>
    <row r="45" spans="2:101" ht="24" customHeight="1" x14ac:dyDescent="0.25">
      <c r="B45" s="215"/>
      <c r="C45" s="192"/>
      <c r="D45" s="182"/>
      <c r="E45" s="182"/>
      <c r="F45" s="337"/>
      <c r="G45" s="182"/>
      <c r="H45" s="182"/>
      <c r="I45" s="182"/>
      <c r="J45" s="338"/>
      <c r="K45" s="339"/>
      <c r="L45" s="339"/>
      <c r="M45" s="339"/>
      <c r="N45" s="339"/>
      <c r="O45" s="339"/>
      <c r="P45" s="339"/>
      <c r="Q45" s="339"/>
      <c r="R45" s="339"/>
      <c r="S45" s="339"/>
      <c r="T45" s="339"/>
      <c r="U45" s="339"/>
      <c r="V45" s="339"/>
      <c r="W45" s="339"/>
      <c r="X45" s="182"/>
      <c r="Y45" s="182"/>
      <c r="Z45" s="182"/>
      <c r="AA45" s="184"/>
      <c r="AB45" s="213"/>
      <c r="AF45" s="172"/>
      <c r="AH45" s="172"/>
      <c r="AI45" s="172"/>
      <c r="AJ45" s="342"/>
      <c r="AK45" s="342"/>
      <c r="AL45" s="342"/>
      <c r="AM45" s="190"/>
      <c r="AN45" s="172"/>
      <c r="AO45" s="172"/>
      <c r="AP45" s="172"/>
      <c r="AQ45" s="172"/>
      <c r="AR45" s="172"/>
      <c r="AS45" s="172"/>
      <c r="BD45"/>
      <c r="BE45"/>
      <c r="BF45"/>
      <c r="BG45"/>
      <c r="BH45"/>
      <c r="BI45"/>
      <c r="BJ45"/>
      <c r="BK45"/>
      <c r="BL45"/>
      <c r="BM45"/>
      <c r="BN45"/>
      <c r="BO45"/>
      <c r="BP45"/>
      <c r="BQ45"/>
      <c r="BR45"/>
      <c r="BS45"/>
      <c r="BT45"/>
      <c r="BU45"/>
      <c r="BV45"/>
      <c r="BW45"/>
      <c r="BX45"/>
      <c r="BY45"/>
    </row>
    <row r="46" spans="2:101" ht="24" customHeight="1" x14ac:dyDescent="0.25">
      <c r="B46" s="215"/>
      <c r="C46" s="192"/>
      <c r="D46" s="182"/>
      <c r="E46" s="182"/>
      <c r="F46" s="337"/>
      <c r="G46" s="182"/>
      <c r="H46" s="182"/>
      <c r="I46" s="182"/>
      <c r="J46" s="338"/>
      <c r="K46" s="339"/>
      <c r="L46" s="339"/>
      <c r="M46" s="339"/>
      <c r="N46" s="339"/>
      <c r="O46" s="339"/>
      <c r="P46" s="339"/>
      <c r="Q46" s="339"/>
      <c r="R46" s="339"/>
      <c r="S46" s="339"/>
      <c r="T46" s="339"/>
      <c r="U46" s="339"/>
      <c r="V46" s="339"/>
      <c r="W46" s="339"/>
      <c r="X46" s="182"/>
      <c r="Y46" s="182"/>
      <c r="Z46" s="182"/>
      <c r="AA46" s="184"/>
      <c r="AB46" s="213"/>
      <c r="AF46" s="172"/>
      <c r="AH46" s="172"/>
      <c r="AI46" s="172"/>
      <c r="AJ46" s="342"/>
      <c r="AK46" s="342"/>
      <c r="AL46" s="342"/>
      <c r="AM46" s="190"/>
      <c r="AN46" s="172"/>
      <c r="AO46" s="172"/>
      <c r="AP46" s="172"/>
      <c r="AQ46" s="172"/>
      <c r="AR46" s="172"/>
      <c r="AS46" s="172"/>
      <c r="BD46"/>
      <c r="BE46"/>
      <c r="BF46"/>
      <c r="BG46"/>
      <c r="BH46"/>
      <c r="BI46"/>
      <c r="BJ46"/>
      <c r="BK46"/>
      <c r="BL46"/>
      <c r="BM46"/>
      <c r="BN46"/>
      <c r="BO46"/>
      <c r="BP46"/>
      <c r="BQ46"/>
      <c r="BR46"/>
      <c r="BS46"/>
      <c r="BT46"/>
      <c r="BU46"/>
      <c r="BV46"/>
      <c r="BW46"/>
      <c r="BX46"/>
      <c r="BY46"/>
    </row>
    <row r="47" spans="2:101" ht="24" customHeight="1" x14ac:dyDescent="0.25">
      <c r="B47" s="215"/>
      <c r="C47" s="192"/>
      <c r="D47" s="182"/>
      <c r="E47" s="182"/>
      <c r="F47" s="337"/>
      <c r="G47" s="182"/>
      <c r="H47" s="182"/>
      <c r="I47" s="182"/>
      <c r="J47" s="338"/>
      <c r="K47" s="339"/>
      <c r="L47" s="339"/>
      <c r="M47" s="339"/>
      <c r="N47" s="339"/>
      <c r="O47" s="339"/>
      <c r="P47" s="339"/>
      <c r="Q47" s="339"/>
      <c r="R47" s="339"/>
      <c r="S47" s="339"/>
      <c r="T47" s="339"/>
      <c r="U47" s="339"/>
      <c r="V47" s="339"/>
      <c r="W47" s="339"/>
      <c r="X47" s="182"/>
      <c r="Y47" s="182"/>
      <c r="Z47" s="182"/>
      <c r="AA47" s="184"/>
      <c r="AB47" s="213"/>
      <c r="AF47" s="172"/>
      <c r="AH47" s="172"/>
      <c r="AI47" s="172"/>
      <c r="AJ47" s="342"/>
      <c r="AK47" s="342"/>
      <c r="AL47" s="342"/>
      <c r="AM47" s="190"/>
      <c r="AN47" s="172"/>
      <c r="AO47" s="172"/>
      <c r="AP47" s="172"/>
      <c r="AQ47" s="172"/>
      <c r="AR47" s="172"/>
      <c r="AS47" s="172"/>
      <c r="BD47"/>
      <c r="BE47"/>
      <c r="BF47"/>
      <c r="BG47"/>
      <c r="BH47"/>
      <c r="BI47"/>
      <c r="BJ47"/>
      <c r="BK47"/>
      <c r="BL47"/>
      <c r="BM47"/>
      <c r="BN47"/>
      <c r="BO47"/>
      <c r="BP47"/>
      <c r="BQ47"/>
      <c r="BR47"/>
      <c r="BS47"/>
      <c r="BT47"/>
      <c r="BU47"/>
      <c r="BV47"/>
      <c r="BW47"/>
      <c r="BX47"/>
      <c r="BY47"/>
    </row>
    <row r="48" spans="2:101" ht="36" customHeight="1" x14ac:dyDescent="0.25">
      <c r="B48" s="215"/>
      <c r="C48" s="192"/>
      <c r="D48"/>
      <c r="E48"/>
      <c r="F48"/>
      <c r="G48"/>
      <c r="H48"/>
      <c r="I48"/>
      <c r="J48"/>
      <c r="K48"/>
      <c r="L48"/>
      <c r="M48"/>
      <c r="N48"/>
      <c r="O48"/>
      <c r="P48"/>
      <c r="Q48"/>
      <c r="R48"/>
      <c r="S48"/>
      <c r="T48"/>
      <c r="U48"/>
      <c r="V48"/>
      <c r="W48"/>
      <c r="X48"/>
      <c r="Y48"/>
      <c r="Z48"/>
      <c r="AA48" s="184"/>
      <c r="AB48" s="213"/>
      <c r="AF48" s="172"/>
      <c r="AH48" s="172"/>
      <c r="AI48" s="172"/>
      <c r="AJ48" s="342"/>
      <c r="AK48" s="342"/>
      <c r="AL48" s="342"/>
      <c r="AM48" s="190"/>
      <c r="AN48" s="172"/>
      <c r="AO48" s="172"/>
      <c r="AP48" s="172"/>
      <c r="AQ48" s="172"/>
      <c r="AR48" s="172"/>
      <c r="AS48" s="172"/>
      <c r="BD48"/>
      <c r="BE48"/>
      <c r="BF48"/>
      <c r="BG48"/>
      <c r="BH48"/>
      <c r="BI48"/>
      <c r="BJ48"/>
      <c r="BK48"/>
      <c r="BL48"/>
      <c r="BM48"/>
      <c r="BN48"/>
      <c r="BO48"/>
      <c r="BP48"/>
      <c r="BQ48"/>
      <c r="BR48"/>
      <c r="BS48"/>
      <c r="BT48"/>
      <c r="BU48"/>
      <c r="BV48"/>
      <c r="BW48"/>
      <c r="BX48"/>
      <c r="BY48"/>
    </row>
    <row r="49" spans="1:16384" ht="24" customHeight="1" x14ac:dyDescent="0.25">
      <c r="B49" s="215"/>
      <c r="C49" s="192"/>
      <c r="D49" s="498" t="s">
        <v>360</v>
      </c>
      <c r="E49" s="498"/>
      <c r="F49" s="498"/>
      <c r="G49" s="498"/>
      <c r="H49" s="498"/>
      <c r="I49" s="498"/>
      <c r="J49" s="212"/>
      <c r="K49" s="212"/>
      <c r="L49" s="404"/>
      <c r="M49" s="212"/>
      <c r="N49" s="404" t="s">
        <v>364</v>
      </c>
      <c r="O49" s="404"/>
      <c r="P49" s="404"/>
      <c r="Q49" s="404"/>
      <c r="R49" s="404"/>
      <c r="S49" s="405"/>
      <c r="T49" s="405"/>
      <c r="U49" s="405"/>
      <c r="V49" s="405"/>
      <c r="W49" s="406" t="s">
        <v>361</v>
      </c>
      <c r="X49" s="406"/>
      <c r="Y49" s="406"/>
      <c r="Z49" s="182"/>
      <c r="AA49" s="184"/>
      <c r="AB49" s="213"/>
      <c r="AF49" s="172"/>
      <c r="AH49" s="172"/>
      <c r="AI49" s="172"/>
      <c r="AJ49" s="342"/>
      <c r="AK49" s="342"/>
      <c r="AL49" s="342"/>
      <c r="AM49" s="190"/>
      <c r="AN49" s="172"/>
      <c r="AO49" s="172"/>
      <c r="AP49" s="172"/>
      <c r="AQ49" s="172"/>
      <c r="AR49" s="172"/>
      <c r="AS49" s="172"/>
      <c r="BD49"/>
      <c r="BE49"/>
      <c r="BF49"/>
      <c r="BG49"/>
      <c r="BH49"/>
      <c r="BI49"/>
      <c r="BJ49"/>
      <c r="BK49"/>
      <c r="BL49"/>
      <c r="BM49"/>
      <c r="BN49"/>
      <c r="BO49"/>
      <c r="BP49"/>
      <c r="BQ49"/>
      <c r="BR49"/>
      <c r="BS49"/>
      <c r="BT49"/>
      <c r="BU49"/>
      <c r="BV49"/>
      <c r="BW49"/>
      <c r="BX49"/>
      <c r="BY49"/>
    </row>
    <row r="50" spans="1:16384" ht="24" customHeight="1" x14ac:dyDescent="0.25">
      <c r="B50" s="215"/>
      <c r="C50" s="192"/>
      <c r="D50" s="498" t="s">
        <v>362</v>
      </c>
      <c r="E50" s="498"/>
      <c r="F50" s="498"/>
      <c r="G50" s="498"/>
      <c r="H50" s="498"/>
      <c r="I50" s="498"/>
      <c r="J50" s="212"/>
      <c r="K50" s="212"/>
      <c r="L50" s="404"/>
      <c r="M50" s="212"/>
      <c r="N50" s="404" t="s">
        <v>363</v>
      </c>
      <c r="O50" s="404"/>
      <c r="P50" s="404"/>
      <c r="Q50" s="404"/>
      <c r="R50" s="404"/>
      <c r="S50" s="404"/>
      <c r="T50" s="404"/>
      <c r="U50" s="404"/>
      <c r="V50" s="404"/>
      <c r="W50" s="404"/>
      <c r="X50" s="404"/>
      <c r="Y50" s="404"/>
      <c r="Z50" s="182"/>
      <c r="AA50" s="184"/>
      <c r="AB50" s="213"/>
      <c r="AF50" s="172"/>
      <c r="AH50" s="172"/>
      <c r="AI50" s="172"/>
      <c r="AJ50" s="342"/>
      <c r="AK50" s="342"/>
      <c r="AL50" s="342"/>
      <c r="AM50" s="190"/>
      <c r="AN50" s="172"/>
      <c r="AO50" s="172"/>
      <c r="AP50" s="172"/>
      <c r="AQ50" s="172"/>
      <c r="AR50" s="172"/>
      <c r="AS50" s="172"/>
      <c r="BD50"/>
      <c r="BE50"/>
      <c r="BF50"/>
      <c r="BG50"/>
      <c r="BH50"/>
      <c r="BI50"/>
      <c r="BJ50"/>
      <c r="BK50"/>
      <c r="BL50"/>
      <c r="BM50"/>
      <c r="BN50"/>
      <c r="BO50"/>
      <c r="BP50"/>
      <c r="BQ50"/>
      <c r="BR50"/>
      <c r="BS50"/>
      <c r="BT50"/>
      <c r="BU50"/>
      <c r="BV50"/>
      <c r="BW50"/>
      <c r="BX50"/>
      <c r="BY50"/>
    </row>
    <row r="51" spans="1:16384" ht="17.25" customHeight="1" x14ac:dyDescent="0.25">
      <c r="B51" s="215"/>
      <c r="C51" s="192"/>
      <c r="D51" s="182"/>
      <c r="E51" s="196"/>
      <c r="F51" s="196"/>
      <c r="G51" s="196"/>
      <c r="H51" s="196"/>
      <c r="I51" s="196"/>
      <c r="J51" s="196"/>
      <c r="K51" s="196"/>
      <c r="L51" s="196"/>
      <c r="M51" s="196"/>
      <c r="N51" s="196"/>
      <c r="O51" s="196"/>
      <c r="P51" s="196"/>
      <c r="Q51" s="196"/>
      <c r="R51" s="196"/>
      <c r="S51" s="196"/>
      <c r="T51" s="196"/>
      <c r="U51" s="196"/>
      <c r="V51" s="196"/>
      <c r="W51" s="196"/>
      <c r="X51" s="196"/>
      <c r="Y51" s="196"/>
      <c r="Z51" s="196"/>
      <c r="AA51" s="197"/>
      <c r="AB51" s="213"/>
      <c r="AF51" s="172"/>
      <c r="AO51" s="172"/>
      <c r="AP51" s="172"/>
      <c r="AQ51" s="172"/>
      <c r="AR51" s="172"/>
      <c r="AS51" s="172"/>
      <c r="BD51"/>
      <c r="BE51"/>
      <c r="BF51"/>
      <c r="BG51"/>
      <c r="BH51"/>
      <c r="BI51"/>
      <c r="BJ51"/>
      <c r="BK51"/>
      <c r="BL51"/>
      <c r="BM51"/>
      <c r="BN51"/>
      <c r="BO51"/>
      <c r="BP51"/>
      <c r="BQ51"/>
      <c r="BR51"/>
      <c r="BS51"/>
      <c r="BT51"/>
      <c r="BU51"/>
      <c r="BV51"/>
      <c r="BW51"/>
      <c r="BX51"/>
      <c r="BY51"/>
    </row>
    <row r="52" spans="1:16384" ht="10.5" customHeight="1" x14ac:dyDescent="0.25">
      <c r="B52" s="234"/>
      <c r="C52" s="233"/>
      <c r="D52" s="233"/>
      <c r="E52" s="235"/>
      <c r="F52" s="235"/>
      <c r="G52" s="235"/>
      <c r="H52" s="235"/>
      <c r="I52" s="235"/>
      <c r="J52" s="235"/>
      <c r="K52" s="236"/>
      <c r="L52" s="236"/>
      <c r="M52" s="236"/>
      <c r="N52" s="236"/>
      <c r="O52" s="236"/>
      <c r="P52" s="236"/>
      <c r="Q52" s="236"/>
      <c r="R52" s="236"/>
      <c r="S52" s="236"/>
      <c r="T52" s="236"/>
      <c r="U52" s="237"/>
      <c r="V52" s="237"/>
      <c r="W52" s="237"/>
      <c r="X52" s="236"/>
      <c r="Y52" s="236"/>
      <c r="Z52" s="238"/>
      <c r="AA52" s="238"/>
      <c r="AB52" s="239"/>
      <c r="AO52" s="172"/>
      <c r="AP52" s="172"/>
      <c r="AQ52" s="172"/>
      <c r="AR52" s="172"/>
      <c r="AS52" s="172"/>
      <c r="BD52"/>
      <c r="BE52"/>
      <c r="BF52"/>
      <c r="BG52"/>
      <c r="BH52"/>
      <c r="BI52"/>
      <c r="BJ52"/>
      <c r="BK52"/>
      <c r="BL52"/>
      <c r="BM52"/>
      <c r="BN52"/>
      <c r="BO52"/>
      <c r="BP52"/>
      <c r="BQ52"/>
      <c r="BR52"/>
      <c r="BS52"/>
      <c r="BT52"/>
      <c r="BU52"/>
      <c r="BV52"/>
      <c r="BW52"/>
      <c r="BX52"/>
      <c r="BY52"/>
    </row>
    <row r="53" spans="1:16384" s="145" customFormat="1" ht="15.75" x14ac:dyDescent="0.25">
      <c r="A53" s="228"/>
      <c r="B53" s="240"/>
      <c r="C53" s="240"/>
      <c r="D53" s="240"/>
      <c r="E53" s="240"/>
      <c r="F53" s="240"/>
      <c r="G53" s="240"/>
      <c r="H53" s="240"/>
      <c r="I53" s="240"/>
      <c r="J53" s="240"/>
      <c r="K53" s="240"/>
      <c r="L53" s="240"/>
      <c r="M53" s="240"/>
      <c r="N53" s="240"/>
      <c r="O53" s="230"/>
      <c r="P53" s="230"/>
      <c r="Q53" s="230"/>
      <c r="R53" s="230"/>
      <c r="S53" s="230"/>
      <c r="T53" s="230"/>
      <c r="U53" s="230"/>
      <c r="V53" s="230"/>
      <c r="W53" s="230"/>
      <c r="X53" s="230"/>
      <c r="Y53" s="230"/>
      <c r="Z53" s="230"/>
      <c r="AA53" s="230"/>
      <c r="AB53" s="230"/>
      <c r="AC53" s="149"/>
      <c r="BD53"/>
      <c r="BE53"/>
      <c r="BF53"/>
      <c r="BG53"/>
      <c r="BH53"/>
      <c r="BI53"/>
      <c r="BJ53"/>
      <c r="BK53"/>
      <c r="BL53"/>
      <c r="BM53"/>
      <c r="BN53"/>
      <c r="BO53"/>
      <c r="BP53"/>
      <c r="BQ53"/>
      <c r="BR53"/>
      <c r="BS53"/>
      <c r="BT53"/>
      <c r="BU53"/>
      <c r="BV53"/>
      <c r="BW53"/>
      <c r="BX53"/>
      <c r="BY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c r="XFD53"/>
    </row>
    <row r="54" spans="1:16384" ht="18.75" x14ac:dyDescent="0.25">
      <c r="B54" s="475" t="s">
        <v>264</v>
      </c>
      <c r="C54" s="476"/>
      <c r="D54" s="476"/>
      <c r="E54" s="476"/>
      <c r="F54" s="476"/>
      <c r="G54" s="476"/>
      <c r="H54" s="476"/>
      <c r="I54" s="476"/>
      <c r="J54" s="476"/>
      <c r="K54" s="476"/>
      <c r="L54" s="476"/>
      <c r="M54" s="476"/>
      <c r="N54" s="477"/>
      <c r="O54" s="230"/>
      <c r="P54" s="230"/>
      <c r="Q54" s="230"/>
      <c r="R54" s="230"/>
      <c r="S54" s="230"/>
      <c r="T54" s="230"/>
      <c r="U54" s="230"/>
      <c r="V54" s="230"/>
      <c r="W54" s="230"/>
      <c r="X54" s="230"/>
      <c r="Y54" s="230"/>
      <c r="Z54" s="230"/>
      <c r="AA54" s="230"/>
      <c r="AB54" s="230"/>
      <c r="BD54"/>
      <c r="BE54"/>
      <c r="BF54"/>
      <c r="BG54"/>
      <c r="BH54"/>
      <c r="BI54"/>
      <c r="BJ54"/>
      <c r="BK54"/>
      <c r="BL54"/>
      <c r="BM54"/>
      <c r="BN54"/>
      <c r="BO54"/>
      <c r="BP54"/>
      <c r="BQ54"/>
      <c r="BR54"/>
      <c r="BS54"/>
      <c r="BT54"/>
      <c r="BU54"/>
      <c r="BV54"/>
      <c r="BW54"/>
      <c r="BX54"/>
      <c r="BY54"/>
    </row>
    <row r="55" spans="1:16384" ht="10.5" customHeight="1" x14ac:dyDescent="0.25">
      <c r="B55" s="215"/>
      <c r="C55" s="212"/>
      <c r="D55" s="212"/>
      <c r="E55" s="212"/>
      <c r="F55" s="212"/>
      <c r="G55" s="212"/>
      <c r="H55" s="212"/>
      <c r="I55" s="212"/>
      <c r="J55" s="212"/>
      <c r="K55" s="212"/>
      <c r="L55" s="212"/>
      <c r="M55" s="212"/>
      <c r="N55" s="213"/>
      <c r="O55" s="230"/>
      <c r="P55" s="230"/>
      <c r="Q55" s="230"/>
      <c r="R55" s="230"/>
      <c r="S55" s="230"/>
      <c r="T55" s="230"/>
      <c r="U55" s="230"/>
      <c r="V55" s="230"/>
      <c r="W55" s="230"/>
      <c r="X55" s="230"/>
      <c r="Y55" s="230"/>
      <c r="Z55" s="230"/>
      <c r="AA55" s="230"/>
      <c r="AB55" s="230"/>
      <c r="BD55"/>
      <c r="BE55"/>
      <c r="BF55"/>
      <c r="BG55"/>
      <c r="BH55"/>
      <c r="BI55"/>
      <c r="BJ55"/>
      <c r="BK55"/>
      <c r="BL55"/>
      <c r="BM55"/>
      <c r="BN55"/>
      <c r="BO55"/>
      <c r="BP55"/>
      <c r="BQ55"/>
      <c r="BR55"/>
      <c r="BS55"/>
      <c r="BT55"/>
      <c r="BU55"/>
      <c r="BV55"/>
      <c r="BW55"/>
      <c r="BX55"/>
      <c r="BY55"/>
    </row>
    <row r="56" spans="1:16384" ht="15.75" x14ac:dyDescent="0.25">
      <c r="B56" s="215"/>
      <c r="C56" s="235"/>
      <c r="D56" s="235"/>
      <c r="E56" s="235"/>
      <c r="F56" s="235"/>
      <c r="G56" s="488" t="s">
        <v>19</v>
      </c>
      <c r="H56" s="489"/>
      <c r="I56" s="488" t="s">
        <v>24</v>
      </c>
      <c r="J56" s="489"/>
      <c r="K56" s="488" t="s">
        <v>373</v>
      </c>
      <c r="L56" s="489"/>
      <c r="M56" s="242"/>
      <c r="N56" s="213"/>
      <c r="O56" s="230"/>
      <c r="P56" s="230"/>
      <c r="Q56" s="230"/>
      <c r="R56" s="230"/>
      <c r="S56" s="230"/>
      <c r="T56" s="230"/>
      <c r="U56" s="230"/>
      <c r="V56" s="230"/>
      <c r="W56" s="230"/>
      <c r="X56" s="230"/>
      <c r="Y56" s="230"/>
      <c r="Z56" s="230"/>
      <c r="AA56" s="230"/>
      <c r="AB56" s="230"/>
      <c r="AE56" s="145"/>
      <c r="BB56"/>
      <c r="BC56"/>
      <c r="BD56"/>
      <c r="BE56"/>
      <c r="BF56"/>
      <c r="BG56"/>
      <c r="BH56"/>
      <c r="BI56"/>
      <c r="BJ56"/>
      <c r="BK56"/>
      <c r="BL56"/>
      <c r="BM56"/>
      <c r="BN56"/>
      <c r="BO56"/>
      <c r="BP56"/>
      <c r="BQ56"/>
      <c r="BR56"/>
      <c r="BS56"/>
      <c r="BT56"/>
      <c r="BU56"/>
      <c r="BV56"/>
      <c r="BW56"/>
      <c r="CR56"/>
      <c r="CS56"/>
    </row>
    <row r="57" spans="1:16384" ht="16.5" customHeight="1" x14ac:dyDescent="0.25">
      <c r="B57" s="215"/>
      <c r="C57" s="471" t="s">
        <v>374</v>
      </c>
      <c r="D57" s="472"/>
      <c r="E57" s="472"/>
      <c r="F57" s="472"/>
      <c r="G57" s="482">
        <f>60</f>
        <v>60</v>
      </c>
      <c r="H57" s="483"/>
      <c r="I57" s="490">
        <v>25</v>
      </c>
      <c r="J57" s="491"/>
      <c r="K57" s="482" t="str">
        <f>IFERROR((G57*SUM($E$17:$L$17)+I57*$V$17)/SUM($E$17:$W$17),"")</f>
        <v/>
      </c>
      <c r="L57" s="483"/>
      <c r="M57" s="242"/>
      <c r="N57" s="213"/>
      <c r="O57" s="230"/>
      <c r="P57" s="230"/>
      <c r="Q57" s="230"/>
      <c r="R57" s="230"/>
      <c r="S57" s="230"/>
      <c r="T57" s="230"/>
      <c r="U57" s="230"/>
      <c r="V57" s="230"/>
      <c r="W57" s="230"/>
      <c r="X57" s="230"/>
      <c r="Y57" s="230"/>
      <c r="Z57" s="230"/>
      <c r="AA57" s="230"/>
      <c r="AB57" s="230"/>
      <c r="AE57" s="145"/>
      <c r="AH57" s="201"/>
      <c r="BB57"/>
      <c r="BC57"/>
      <c r="BD57"/>
      <c r="BE57"/>
      <c r="BF57"/>
      <c r="BG57"/>
      <c r="BH57"/>
      <c r="BI57"/>
      <c r="BJ57"/>
      <c r="BK57"/>
      <c r="BL57"/>
      <c r="BM57"/>
      <c r="BN57"/>
      <c r="BO57"/>
      <c r="BP57"/>
      <c r="BQ57"/>
      <c r="BR57"/>
      <c r="BS57"/>
      <c r="BT57"/>
      <c r="BU57"/>
      <c r="BV57"/>
      <c r="BW57"/>
      <c r="CR57"/>
      <c r="CS57"/>
    </row>
    <row r="58" spans="1:16384" ht="16.5" customHeight="1" x14ac:dyDescent="0.25">
      <c r="B58" s="215"/>
      <c r="C58" s="471" t="s">
        <v>375</v>
      </c>
      <c r="D58" s="472"/>
      <c r="E58" s="472"/>
      <c r="F58" s="472"/>
      <c r="G58" s="484" t="str">
        <f>IF(U40=0,"",U40)</f>
        <v/>
      </c>
      <c r="H58" s="485"/>
      <c r="I58" s="492" t="str">
        <f>IF(X40=0,"",X40)</f>
        <v/>
      </c>
      <c r="J58" s="493"/>
      <c r="K58" s="484" t="str">
        <f>IFERROR((G58*SUM($E$17:$L$17)+I58*$V$17)/SUM($E$17:$W$17),"")</f>
        <v/>
      </c>
      <c r="L58" s="485"/>
      <c r="M58" s="242"/>
      <c r="N58" s="213"/>
      <c r="O58" s="230"/>
      <c r="S58" s="230"/>
      <c r="T58" s="230"/>
      <c r="U58" s="230"/>
      <c r="V58" s="230"/>
      <c r="W58" s="230"/>
      <c r="X58" s="230"/>
      <c r="Y58" s="230"/>
      <c r="Z58" s="230"/>
      <c r="AA58" s="230"/>
      <c r="AB58" s="230"/>
      <c r="AE58" s="145"/>
      <c r="AH58" s="201"/>
      <c r="BB58"/>
      <c r="BC58"/>
      <c r="BD58"/>
      <c r="BE58"/>
      <c r="BF58"/>
      <c r="BG58"/>
      <c r="BH58"/>
      <c r="BI58"/>
      <c r="BJ58"/>
      <c r="BK58"/>
      <c r="BL58"/>
      <c r="BM58"/>
      <c r="BN58"/>
      <c r="BO58"/>
      <c r="BP58"/>
      <c r="BQ58"/>
      <c r="BR58"/>
      <c r="BS58"/>
      <c r="BT58"/>
      <c r="BU58"/>
      <c r="BV58"/>
      <c r="BW58"/>
      <c r="CR58"/>
      <c r="CS58"/>
    </row>
    <row r="59" spans="1:16384" ht="16.5" customHeight="1" x14ac:dyDescent="0.25">
      <c r="B59" s="215"/>
      <c r="C59" s="471" t="s">
        <v>376</v>
      </c>
      <c r="D59" s="472"/>
      <c r="E59" s="472"/>
      <c r="F59" s="472"/>
      <c r="G59" s="486" t="str">
        <f>IFERROR((G57-G58)/G57,"")</f>
        <v/>
      </c>
      <c r="H59" s="487"/>
      <c r="I59" s="486" t="str">
        <f>IFERROR((I57-I58)/I57,"")</f>
        <v/>
      </c>
      <c r="J59" s="487"/>
      <c r="K59" s="486" t="str">
        <f>IFERROR((K57-K58)/K57,"")</f>
        <v/>
      </c>
      <c r="L59" s="487"/>
      <c r="M59" s="242"/>
      <c r="N59" s="213"/>
      <c r="O59" s="230"/>
      <c r="P59" s="230"/>
      <c r="Q59" s="230"/>
      <c r="R59" s="230"/>
      <c r="S59" s="230"/>
      <c r="T59" s="230"/>
      <c r="U59" s="230"/>
      <c r="V59" s="230"/>
      <c r="W59" s="230"/>
      <c r="X59" s="230"/>
      <c r="Y59" s="230"/>
      <c r="Z59" s="230"/>
      <c r="AA59" s="230"/>
      <c r="AB59" s="230"/>
      <c r="AE59" s="145"/>
      <c r="BB59"/>
      <c r="BC59"/>
      <c r="BD59"/>
      <c r="BE59"/>
      <c r="BF59"/>
      <c r="BG59"/>
      <c r="BH59"/>
      <c r="BI59"/>
      <c r="BJ59"/>
      <c r="BK59"/>
      <c r="BL59"/>
      <c r="BM59"/>
      <c r="BN59"/>
      <c r="BO59"/>
      <c r="BP59"/>
      <c r="BQ59"/>
      <c r="BR59"/>
      <c r="BS59"/>
      <c r="BT59"/>
      <c r="BU59"/>
      <c r="BV59"/>
      <c r="BW59"/>
      <c r="CR59"/>
      <c r="CS59"/>
    </row>
    <row r="60" spans="1:16384" ht="15" customHeight="1" x14ac:dyDescent="0.25">
      <c r="B60" s="215"/>
      <c r="C60" s="221"/>
      <c r="D60" s="221"/>
      <c r="E60" s="221"/>
      <c r="F60" s="221"/>
      <c r="G60" s="221"/>
      <c r="H60" s="221"/>
      <c r="I60" s="221"/>
      <c r="J60" s="221"/>
      <c r="K60" s="221"/>
      <c r="L60" s="241"/>
      <c r="M60" s="221"/>
      <c r="N60" s="213"/>
      <c r="O60" s="230"/>
      <c r="P60" s="230"/>
      <c r="Q60" s="230"/>
      <c r="R60" s="230"/>
      <c r="S60" s="230"/>
      <c r="T60" s="230"/>
      <c r="U60" s="230"/>
      <c r="V60" s="230"/>
      <c r="W60" s="230"/>
      <c r="X60" s="230"/>
      <c r="Y60" s="230"/>
      <c r="Z60" s="230"/>
      <c r="AA60" s="230"/>
      <c r="AB60" s="230"/>
      <c r="BD60"/>
      <c r="BE60"/>
      <c r="BF60"/>
      <c r="BG60"/>
      <c r="BH60"/>
      <c r="BI60"/>
      <c r="BJ60"/>
      <c r="BK60"/>
      <c r="BL60"/>
      <c r="BM60"/>
      <c r="BN60"/>
      <c r="BO60"/>
      <c r="BP60"/>
      <c r="BQ60"/>
      <c r="BR60"/>
      <c r="BS60"/>
      <c r="BT60"/>
      <c r="BU60"/>
      <c r="BV60"/>
      <c r="BW60"/>
      <c r="BX60"/>
      <c r="BY60"/>
    </row>
    <row r="61" spans="1:16384" ht="21" customHeight="1" x14ac:dyDescent="0.25">
      <c r="B61" s="215"/>
      <c r="C61" s="473" t="s">
        <v>461</v>
      </c>
      <c r="D61" s="474"/>
      <c r="E61" s="474"/>
      <c r="F61" s="474"/>
      <c r="G61" s="474"/>
      <c r="H61" s="474"/>
      <c r="I61" s="474"/>
      <c r="J61" s="474"/>
      <c r="K61" s="480" t="str">
        <f>CONCATENATE(IF(K59="","",IF(K59&gt;=45%,3,IF(K59&gt;=30%,2,IF(K59&gt;=15%,1,0)))),IF(K59="",""," points"))</f>
        <v/>
      </c>
      <c r="L61" s="481"/>
      <c r="M61" s="241"/>
      <c r="N61" s="213"/>
      <c r="O61" s="230"/>
      <c r="P61" s="230"/>
      <c r="Q61" s="230"/>
      <c r="R61" s="230"/>
      <c r="S61" s="230"/>
      <c r="T61" s="230"/>
      <c r="U61" s="230"/>
      <c r="V61" s="230"/>
      <c r="W61" s="230"/>
      <c r="X61" s="230"/>
      <c r="Y61" s="230"/>
      <c r="Z61" s="230"/>
      <c r="AA61" s="230"/>
      <c r="AB61" s="230"/>
      <c r="BD61"/>
      <c r="BE61"/>
      <c r="BF61"/>
      <c r="BG61"/>
      <c r="BH61"/>
      <c r="BI61"/>
      <c r="BJ61"/>
      <c r="BK61"/>
      <c r="BL61"/>
      <c r="BM61"/>
      <c r="BN61"/>
      <c r="BO61"/>
      <c r="BP61"/>
      <c r="BQ61"/>
      <c r="BR61"/>
      <c r="BS61"/>
      <c r="BT61"/>
      <c r="BU61"/>
      <c r="BV61"/>
      <c r="BW61"/>
      <c r="BX61"/>
      <c r="BY61"/>
    </row>
    <row r="62" spans="1:16384" ht="16.5" customHeight="1" x14ac:dyDescent="0.25">
      <c r="B62" s="234"/>
      <c r="C62" s="235"/>
      <c r="D62" s="235"/>
      <c r="E62" s="235"/>
      <c r="F62" s="235"/>
      <c r="G62" s="235"/>
      <c r="H62" s="235"/>
      <c r="I62" s="235"/>
      <c r="J62" s="235"/>
      <c r="K62" s="235"/>
      <c r="L62" s="235"/>
      <c r="M62" s="235"/>
      <c r="N62" s="239"/>
      <c r="O62" s="230"/>
      <c r="P62" s="230"/>
      <c r="Q62" s="230"/>
      <c r="R62" s="230"/>
      <c r="S62" s="230"/>
      <c r="T62" s="230"/>
      <c r="U62" s="230"/>
      <c r="V62" s="230"/>
      <c r="W62" s="230"/>
      <c r="X62" s="230"/>
      <c r="Y62" s="230"/>
      <c r="Z62" s="230"/>
      <c r="AA62" s="230"/>
      <c r="AB62" s="230"/>
      <c r="BD62"/>
      <c r="BE62"/>
      <c r="BF62"/>
      <c r="BG62"/>
      <c r="BH62"/>
      <c r="BI62"/>
      <c r="BJ62"/>
      <c r="BK62"/>
      <c r="BL62"/>
      <c r="BM62"/>
      <c r="BN62"/>
      <c r="BO62"/>
      <c r="BP62"/>
      <c r="BQ62"/>
      <c r="BR62"/>
      <c r="BS62"/>
      <c r="BT62"/>
      <c r="BU62"/>
      <c r="BV62"/>
      <c r="BW62"/>
      <c r="BX62"/>
      <c r="BY62"/>
    </row>
    <row r="63" spans="1:16384" ht="25.5" customHeight="1" x14ac:dyDescent="0.25">
      <c r="B63" s="229"/>
      <c r="C63" s="229"/>
      <c r="D63" s="229"/>
      <c r="E63" s="229"/>
      <c r="F63" s="229"/>
      <c r="G63" s="229"/>
      <c r="H63" s="229"/>
      <c r="I63" s="229"/>
      <c r="J63" s="229"/>
      <c r="K63" s="230"/>
      <c r="L63" s="230"/>
      <c r="M63" s="230"/>
      <c r="N63" s="230"/>
      <c r="O63" s="230"/>
      <c r="P63" s="230"/>
      <c r="Q63" s="230"/>
      <c r="R63" s="230"/>
      <c r="S63" s="230"/>
      <c r="T63" s="230"/>
      <c r="U63" s="231"/>
      <c r="V63" s="231"/>
      <c r="W63" s="231"/>
      <c r="X63" s="230"/>
      <c r="Y63" s="230"/>
      <c r="Z63" s="232"/>
      <c r="AA63" s="232"/>
      <c r="AB63" s="229"/>
      <c r="AE63" s="145"/>
      <c r="BE63" s="145"/>
      <c r="BF63" s="145"/>
      <c r="BG63" s="145"/>
      <c r="BH63" s="145"/>
      <c r="BI63" s="145"/>
      <c r="BJ63" s="145"/>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row>
    <row r="64" spans="1:16384" ht="13.5" hidden="1" customHeight="1" x14ac:dyDescent="0.25">
      <c r="A64" s="199"/>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200"/>
      <c r="AD64" s="202"/>
    </row>
    <row r="65" spans="1:29" hidden="1" x14ac:dyDescent="0.25">
      <c r="A65" s="199"/>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200"/>
    </row>
    <row r="66" spans="1:29" hidden="1" x14ac:dyDescent="0.25"/>
    <row r="67" spans="1:29" hidden="1" x14ac:dyDescent="0.25"/>
    <row r="68" spans="1:29" hidden="1" x14ac:dyDescent="0.25"/>
    <row r="69" spans="1:29" hidden="1" x14ac:dyDescent="0.25"/>
    <row r="70" spans="1:29" hidden="1" x14ac:dyDescent="0.25"/>
    <row r="71" spans="1:29" hidden="1" x14ac:dyDescent="0.25"/>
    <row r="72" spans="1:29" hidden="1" x14ac:dyDescent="0.25"/>
    <row r="73" spans="1:29" hidden="1" x14ac:dyDescent="0.25"/>
    <row r="74" spans="1:29" hidden="1" x14ac:dyDescent="0.25"/>
    <row r="75" spans="1:29" hidden="1" x14ac:dyDescent="0.25"/>
    <row r="76" spans="1:29" hidden="1" x14ac:dyDescent="0.25"/>
    <row r="77" spans="1:29" hidden="1" x14ac:dyDescent="0.25"/>
    <row r="78" spans="1:29" hidden="1" x14ac:dyDescent="0.25"/>
    <row r="79" spans="1:29" hidden="1" x14ac:dyDescent="0.25"/>
    <row r="80" spans="1:29"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sheetData>
  <sheetProtection algorithmName="SHA-512" hashValue="Lu8+NMdia2HLY0pl85FceiHUwJ/CB+c4B3DnUxwYjReEXfBcMk0qzz53KIG6XQwspKGIboPeQ0idYnxQqhAT7A==" saltValue="LC+FPgxDD4FLn0W2xSJT2A==" spinCount="100000" sheet="1" objects="1" scenarios="1"/>
  <mergeCells count="164">
    <mergeCell ref="B4:AB4"/>
    <mergeCell ref="C25:C26"/>
    <mergeCell ref="C6:D6"/>
    <mergeCell ref="C14:D14"/>
    <mergeCell ref="E11:F11"/>
    <mergeCell ref="E22:F22"/>
    <mergeCell ref="K17:L17"/>
    <mergeCell ref="V10:W10"/>
    <mergeCell ref="U39:V39"/>
    <mergeCell ref="G11:H11"/>
    <mergeCell ref="I11:J11"/>
    <mergeCell ref="K11:L11"/>
    <mergeCell ref="I14:J14"/>
    <mergeCell ref="K14:L14"/>
    <mergeCell ref="G13:H13"/>
    <mergeCell ref="V13:W13"/>
    <mergeCell ref="C13:D13"/>
    <mergeCell ref="E13:F13"/>
    <mergeCell ref="C37:D37"/>
    <mergeCell ref="C36:D36"/>
    <mergeCell ref="V14:W14"/>
    <mergeCell ref="E10:T10"/>
    <mergeCell ref="M11:N11"/>
    <mergeCell ref="C11:D11"/>
    <mergeCell ref="Z1:AA1"/>
    <mergeCell ref="A1:E2"/>
    <mergeCell ref="X35:Y35"/>
    <mergeCell ref="W1:X1"/>
    <mergeCell ref="V17:W17"/>
    <mergeCell ref="B20:AB20"/>
    <mergeCell ref="C22:D22"/>
    <mergeCell ref="K22:L22"/>
    <mergeCell ref="K13:L13"/>
    <mergeCell ref="C24:D24"/>
    <mergeCell ref="I17:J17"/>
    <mergeCell ref="C23:D23"/>
    <mergeCell ref="B32:AB32"/>
    <mergeCell ref="E6:F6"/>
    <mergeCell ref="V11:W11"/>
    <mergeCell ref="G22:H22"/>
    <mergeCell ref="C17:D17"/>
    <mergeCell ref="E17:F17"/>
    <mergeCell ref="C16:D16"/>
    <mergeCell ref="E8:F8"/>
    <mergeCell ref="K35:L35"/>
    <mergeCell ref="E14:F14"/>
    <mergeCell ref="G17:H17"/>
    <mergeCell ref="E35:F35"/>
    <mergeCell ref="C8:D8"/>
    <mergeCell ref="C27:C29"/>
    <mergeCell ref="E16:F16"/>
    <mergeCell ref="G16:H16"/>
    <mergeCell ref="I16:J16"/>
    <mergeCell ref="K16:L16"/>
    <mergeCell ref="V16:W16"/>
    <mergeCell ref="I13:J13"/>
    <mergeCell ref="G14:H14"/>
    <mergeCell ref="I22:J22"/>
    <mergeCell ref="U35:V35"/>
    <mergeCell ref="O11:P11"/>
    <mergeCell ref="Q11:R11"/>
    <mergeCell ref="S11:T11"/>
    <mergeCell ref="M13:N13"/>
    <mergeCell ref="O13:P13"/>
    <mergeCell ref="Q13:R13"/>
    <mergeCell ref="S13:T13"/>
    <mergeCell ref="M14:N14"/>
    <mergeCell ref="O14:P14"/>
    <mergeCell ref="Q14:R14"/>
    <mergeCell ref="S14:T14"/>
    <mergeCell ref="M16:N16"/>
    <mergeCell ref="O16:P16"/>
    <mergeCell ref="Q16:R16"/>
    <mergeCell ref="S16:T16"/>
    <mergeCell ref="M17:N17"/>
    <mergeCell ref="O17:P17"/>
    <mergeCell ref="Q17:R17"/>
    <mergeCell ref="S17:T17"/>
    <mergeCell ref="E36:F36"/>
    <mergeCell ref="X36:Y36"/>
    <mergeCell ref="X37:Y37"/>
    <mergeCell ref="X38:Y38"/>
    <mergeCell ref="X39:Y39"/>
    <mergeCell ref="E37:F37"/>
    <mergeCell ref="G36:H36"/>
    <mergeCell ref="K39:L39"/>
    <mergeCell ref="G35:H35"/>
    <mergeCell ref="I35:J35"/>
    <mergeCell ref="K37:L37"/>
    <mergeCell ref="K38:L38"/>
    <mergeCell ref="M36:N36"/>
    <mergeCell ref="O36:P36"/>
    <mergeCell ref="Q36:R36"/>
    <mergeCell ref="S36:T36"/>
    <mergeCell ref="M37:N37"/>
    <mergeCell ref="O37:P37"/>
    <mergeCell ref="Q37:R37"/>
    <mergeCell ref="S37:T37"/>
    <mergeCell ref="Q38:R38"/>
    <mergeCell ref="S38:T38"/>
    <mergeCell ref="M39:N39"/>
    <mergeCell ref="O39:P39"/>
    <mergeCell ref="AL41:AM41"/>
    <mergeCell ref="U22:U29"/>
    <mergeCell ref="I36:J36"/>
    <mergeCell ref="I37:J37"/>
    <mergeCell ref="K36:L36"/>
    <mergeCell ref="G37:H37"/>
    <mergeCell ref="U37:V37"/>
    <mergeCell ref="U36:V36"/>
    <mergeCell ref="G40:H40"/>
    <mergeCell ref="I40:J40"/>
    <mergeCell ref="K40:L40"/>
    <mergeCell ref="U40:V40"/>
    <mergeCell ref="K41:W41"/>
    <mergeCell ref="V22:W22"/>
    <mergeCell ref="M22:N22"/>
    <mergeCell ref="O22:P22"/>
    <mergeCell ref="Q22:R22"/>
    <mergeCell ref="S22:T22"/>
    <mergeCell ref="M35:N35"/>
    <mergeCell ref="O35:P35"/>
    <mergeCell ref="Q35:R35"/>
    <mergeCell ref="S35:T35"/>
    <mergeCell ref="G38:H38"/>
    <mergeCell ref="G39:H39"/>
    <mergeCell ref="C39:D39"/>
    <mergeCell ref="E40:F40"/>
    <mergeCell ref="E38:F38"/>
    <mergeCell ref="E39:F39"/>
    <mergeCell ref="M38:N38"/>
    <mergeCell ref="O38:P38"/>
    <mergeCell ref="X40:Y40"/>
    <mergeCell ref="U38:V38"/>
    <mergeCell ref="Q39:R39"/>
    <mergeCell ref="S39:T39"/>
    <mergeCell ref="M40:N40"/>
    <mergeCell ref="O40:P40"/>
    <mergeCell ref="Q40:R40"/>
    <mergeCell ref="S40:T40"/>
    <mergeCell ref="C57:F57"/>
    <mergeCell ref="C58:F58"/>
    <mergeCell ref="C59:F59"/>
    <mergeCell ref="C61:J61"/>
    <mergeCell ref="B54:N54"/>
    <mergeCell ref="C10:D10"/>
    <mergeCell ref="K61:L61"/>
    <mergeCell ref="K57:L57"/>
    <mergeCell ref="K58:L58"/>
    <mergeCell ref="K59:L59"/>
    <mergeCell ref="K56:L56"/>
    <mergeCell ref="G59:H59"/>
    <mergeCell ref="I59:J59"/>
    <mergeCell ref="I57:J57"/>
    <mergeCell ref="I58:J58"/>
    <mergeCell ref="C38:D38"/>
    <mergeCell ref="G57:H57"/>
    <mergeCell ref="I56:J56"/>
    <mergeCell ref="G56:H56"/>
    <mergeCell ref="I38:J38"/>
    <mergeCell ref="I39:J39"/>
    <mergeCell ref="D49:I49"/>
    <mergeCell ref="D50:I50"/>
    <mergeCell ref="G58:H58"/>
  </mergeCells>
  <phoneticPr fontId="70" type="noConversion"/>
  <dataValidations disablePrompts="1" count="2">
    <dataValidation type="list" allowBlank="1" showInputMessage="1" showErrorMessage="1" sqref="E6:F6" xr:uid="{00000000-0002-0000-0100-000000000000}">
      <formula1>Cities</formula1>
    </dataValidation>
    <dataValidation type="list" allowBlank="1" showInputMessage="1" showErrorMessage="1" sqref="E11:F11" xr:uid="{00000000-0002-0000-0100-000001000000}">
      <formula1>orientation</formula1>
    </dataValidation>
  </dataValidations>
  <pageMargins left="0.7" right="0.7" top="0.75" bottom="0.75" header="0.3" footer="0.3"/>
  <pageSetup paperSize="9" scale="65" orientation="landscape" horizontalDpi="300" r:id="rId1"/>
  <headerFooter alignWithMargins="0"/>
  <rowBreaks count="1" manualBreakCount="1">
    <brk id="31" max="16383" man="1"/>
  </rowBreaks>
  <colBreaks count="1" manualBreakCount="1">
    <brk id="29" max="1048575" man="1"/>
  </colBreaks>
  <customProperties>
    <customPr name="SSCSheetTrackingNo" r:id="rId2"/>
  </customPropertie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J198"/>
  <sheetViews>
    <sheetView showRowColHeaders="0" zoomScale="90" zoomScaleNormal="90" workbookViewId="0">
      <pane ySplit="8" topLeftCell="A9" activePane="bottomLeft" state="frozen"/>
      <selection pane="bottomLeft" activeCell="F21" sqref="F21"/>
    </sheetView>
  </sheetViews>
  <sheetFormatPr defaultColWidth="0" defaultRowHeight="15" zeroHeight="1" x14ac:dyDescent="0.25"/>
  <cols>
    <col min="1" max="1" width="3.140625" style="182" customWidth="1"/>
    <col min="2" max="2" width="15" style="182" customWidth="1"/>
    <col min="3" max="3" width="17.7109375" style="182" customWidth="1"/>
    <col min="4" max="4" width="10.85546875" style="182" customWidth="1"/>
    <col min="5" max="5" width="8.7109375" style="182" customWidth="1"/>
    <col min="6" max="6" width="20.7109375" style="182" customWidth="1"/>
    <col min="7" max="7" width="9.5703125" style="182" customWidth="1"/>
    <col min="8" max="9" width="9.7109375" style="182" customWidth="1"/>
    <col min="10" max="10" width="20.7109375" style="182" customWidth="1"/>
    <col min="11" max="11" width="9.5703125" style="182" customWidth="1"/>
    <col min="12" max="13" width="9.7109375" style="182" customWidth="1"/>
    <col min="14" max="14" width="20.7109375" style="182" customWidth="1"/>
    <col min="15" max="15" width="9.5703125" style="182" customWidth="1"/>
    <col min="16" max="17" width="9.7109375" style="182" customWidth="1"/>
    <col min="18" max="18" width="20.7109375" style="182" customWidth="1"/>
    <col min="19" max="19" width="9.5703125" style="182" customWidth="1"/>
    <col min="20" max="21" width="9.7109375" style="182" customWidth="1"/>
    <col min="22" max="22" width="20.7109375" style="182" customWidth="1"/>
    <col min="23" max="23" width="9.5703125" style="182" customWidth="1"/>
    <col min="24" max="25" width="9.7109375" style="182" customWidth="1"/>
    <col min="26" max="26" width="20.7109375" style="182" customWidth="1"/>
    <col min="27" max="27" width="9.5703125" style="182" customWidth="1"/>
    <col min="28" max="29" width="9.7109375" style="182" customWidth="1"/>
    <col min="30" max="30" width="20.7109375" style="182" customWidth="1"/>
    <col min="31" max="31" width="9.5703125" style="182" customWidth="1"/>
    <col min="32" max="33" width="9.7109375" style="182" customWidth="1"/>
    <col min="34" max="34" width="11.42578125" style="182" customWidth="1"/>
    <col min="35" max="36" width="11.42578125" style="182" hidden="1" customWidth="1"/>
    <col min="37" max="16384" width="11.42578125" style="182" hidden="1"/>
  </cols>
  <sheetData>
    <row r="1" spans="1:36" ht="15" customHeight="1" x14ac:dyDescent="0.25">
      <c r="A1" s="580" t="s">
        <v>368</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289"/>
      <c r="AJ1" s="289"/>
    </row>
    <row r="2" spans="1:36" ht="15" customHeight="1" x14ac:dyDescent="0.25">
      <c r="A2" s="581"/>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289"/>
      <c r="AJ2" s="289"/>
    </row>
    <row r="3" spans="1:36" ht="6.75" customHeight="1" x14ac:dyDescent="0.25">
      <c r="A3" s="290"/>
      <c r="B3" s="290"/>
      <c r="C3" s="290"/>
      <c r="D3" s="290"/>
      <c r="E3" s="290"/>
      <c r="F3" s="290"/>
      <c r="G3" s="363"/>
      <c r="H3" s="363"/>
      <c r="I3" s="363"/>
      <c r="J3" s="363"/>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89"/>
      <c r="AJ3" s="289"/>
    </row>
    <row r="4" spans="1:36" ht="15.75" customHeight="1" x14ac:dyDescent="0.25">
      <c r="A4" s="290"/>
      <c r="B4" s="421" t="s">
        <v>351</v>
      </c>
      <c r="C4" s="290"/>
      <c r="D4" s="290"/>
      <c r="E4" s="290"/>
      <c r="F4" s="290"/>
      <c r="G4" s="363"/>
      <c r="H4" s="363"/>
      <c r="I4" s="363"/>
      <c r="J4" s="363"/>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89"/>
      <c r="AJ4" s="289"/>
    </row>
    <row r="5" spans="1:36" ht="15.75" customHeight="1" x14ac:dyDescent="0.25">
      <c r="A5" s="290"/>
      <c r="B5" s="421" t="s">
        <v>372</v>
      </c>
      <c r="C5" s="290"/>
      <c r="D5" s="290"/>
      <c r="E5" s="290"/>
      <c r="F5" s="290"/>
      <c r="G5" s="363"/>
      <c r="H5" s="363"/>
      <c r="I5" s="363"/>
      <c r="J5" s="363"/>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89"/>
      <c r="AJ5" s="289"/>
    </row>
    <row r="6" spans="1:36" ht="15.75" customHeight="1" x14ac:dyDescent="0.25">
      <c r="A6" s="290"/>
      <c r="B6" s="422" t="s">
        <v>358</v>
      </c>
      <c r="C6" s="364"/>
      <c r="D6" s="290"/>
      <c r="E6" s="290"/>
      <c r="F6" s="290"/>
      <c r="G6" s="363"/>
      <c r="H6" s="363"/>
      <c r="I6" s="363"/>
      <c r="J6" s="363"/>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89"/>
      <c r="AJ6" s="289"/>
    </row>
    <row r="7" spans="1:36" ht="15.75" customHeight="1" x14ac:dyDescent="0.25">
      <c r="A7" s="290"/>
      <c r="B7" s="422" t="s">
        <v>359</v>
      </c>
      <c r="C7" s="364"/>
      <c r="D7" s="290"/>
      <c r="E7" s="290"/>
      <c r="F7" s="290"/>
      <c r="G7" s="363"/>
      <c r="H7" s="363"/>
      <c r="I7" s="363"/>
      <c r="J7" s="363"/>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89"/>
      <c r="AJ7" s="289"/>
    </row>
    <row r="8" spans="1:36" ht="6" customHeight="1" x14ac:dyDescent="0.25">
      <c r="A8" s="290"/>
      <c r="B8" s="290"/>
      <c r="C8" s="364"/>
      <c r="D8" s="290"/>
      <c r="E8" s="290"/>
      <c r="F8" s="290"/>
      <c r="G8" s="363"/>
      <c r="H8" s="363"/>
      <c r="I8" s="363"/>
      <c r="J8" s="363"/>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89"/>
      <c r="AJ8" s="289"/>
    </row>
    <row r="9" spans="1:36" ht="15.75" thickBot="1" x14ac:dyDescent="0.3">
      <c r="A9" s="289"/>
      <c r="B9" s="289"/>
      <c r="C9" s="334"/>
      <c r="D9" s="289"/>
      <c r="E9" s="289"/>
      <c r="F9" s="289"/>
      <c r="G9" s="333"/>
      <c r="H9" s="333"/>
      <c r="I9" s="333"/>
      <c r="J9" s="333"/>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row>
    <row r="10" spans="1:36" ht="35.25" customHeight="1" thickBot="1" x14ac:dyDescent="0.3">
      <c r="A10" s="289"/>
      <c r="B10" s="395" t="s">
        <v>57</v>
      </c>
      <c r="C10" s="389" t="s">
        <v>371</v>
      </c>
      <c r="D10" s="390" t="s">
        <v>320</v>
      </c>
      <c r="E10" s="391" t="s">
        <v>108</v>
      </c>
      <c r="F10" s="392" t="s">
        <v>345</v>
      </c>
      <c r="G10" s="393" t="s">
        <v>357</v>
      </c>
      <c r="H10" s="393" t="s">
        <v>321</v>
      </c>
      <c r="I10" s="394" t="s">
        <v>112</v>
      </c>
      <c r="J10" s="392" t="s">
        <v>346</v>
      </c>
      <c r="K10" s="393" t="s">
        <v>357</v>
      </c>
      <c r="L10" s="393" t="s">
        <v>321</v>
      </c>
      <c r="M10" s="394" t="s">
        <v>112</v>
      </c>
      <c r="N10" s="392" t="s">
        <v>347</v>
      </c>
      <c r="O10" s="393" t="s">
        <v>357</v>
      </c>
      <c r="P10" s="393" t="s">
        <v>321</v>
      </c>
      <c r="Q10" s="394" t="s">
        <v>112</v>
      </c>
      <c r="R10" s="392" t="s">
        <v>348</v>
      </c>
      <c r="S10" s="393" t="s">
        <v>357</v>
      </c>
      <c r="T10" s="393" t="s">
        <v>321</v>
      </c>
      <c r="U10" s="394" t="s">
        <v>112</v>
      </c>
      <c r="V10" s="392" t="s">
        <v>349</v>
      </c>
      <c r="W10" s="393" t="s">
        <v>357</v>
      </c>
      <c r="X10" s="393" t="s">
        <v>321</v>
      </c>
      <c r="Y10" s="394" t="s">
        <v>112</v>
      </c>
      <c r="Z10" s="392" t="s">
        <v>350</v>
      </c>
      <c r="AA10" s="393" t="s">
        <v>357</v>
      </c>
      <c r="AB10" s="393" t="s">
        <v>321</v>
      </c>
      <c r="AC10" s="394" t="s">
        <v>112</v>
      </c>
      <c r="AD10" s="392" t="s">
        <v>352</v>
      </c>
      <c r="AE10" s="393" t="s">
        <v>357</v>
      </c>
      <c r="AF10" s="393" t="s">
        <v>321</v>
      </c>
      <c r="AG10" s="394" t="s">
        <v>112</v>
      </c>
      <c r="AH10" s="289"/>
      <c r="AI10" s="289"/>
      <c r="AJ10" s="289"/>
    </row>
    <row r="11" spans="1:36" x14ac:dyDescent="0.25">
      <c r="A11" s="289"/>
      <c r="B11" s="396" t="s">
        <v>113</v>
      </c>
      <c r="C11" s="383"/>
      <c r="D11" s="384"/>
      <c r="E11" s="385"/>
      <c r="F11" s="386"/>
      <c r="G11" s="387"/>
      <c r="H11" s="387"/>
      <c r="I11" s="388"/>
      <c r="J11" s="386"/>
      <c r="K11" s="387"/>
      <c r="L11" s="387"/>
      <c r="M11" s="388"/>
      <c r="N11" s="386"/>
      <c r="O11" s="387"/>
      <c r="P11" s="387"/>
      <c r="Q11" s="388"/>
      <c r="R11" s="386"/>
      <c r="S11" s="387"/>
      <c r="T11" s="387"/>
      <c r="U11" s="388"/>
      <c r="V11" s="386"/>
      <c r="W11" s="387"/>
      <c r="X11" s="387"/>
      <c r="Y11" s="388"/>
      <c r="Z11" s="386"/>
      <c r="AA11" s="387"/>
      <c r="AB11" s="387"/>
      <c r="AC11" s="388"/>
      <c r="AD11" s="386"/>
      <c r="AE11" s="387"/>
      <c r="AF11" s="387"/>
      <c r="AG11" s="388"/>
      <c r="AH11" s="289"/>
      <c r="AI11" s="289"/>
      <c r="AJ11" s="289"/>
    </row>
    <row r="12" spans="1:36" x14ac:dyDescent="0.25">
      <c r="A12" s="289"/>
      <c r="B12" s="301" t="s">
        <v>114</v>
      </c>
      <c r="C12" s="378"/>
      <c r="D12" s="377"/>
      <c r="E12" s="379"/>
      <c r="F12" s="285"/>
      <c r="G12" s="277"/>
      <c r="H12" s="277"/>
      <c r="I12" s="371"/>
      <c r="J12" s="285"/>
      <c r="K12" s="277"/>
      <c r="L12" s="277"/>
      <c r="M12" s="371"/>
      <c r="N12" s="285"/>
      <c r="O12" s="277"/>
      <c r="P12" s="277"/>
      <c r="Q12" s="371"/>
      <c r="R12" s="285"/>
      <c r="S12" s="277"/>
      <c r="T12" s="277"/>
      <c r="U12" s="371"/>
      <c r="V12" s="285"/>
      <c r="W12" s="277"/>
      <c r="X12" s="277"/>
      <c r="Y12" s="371"/>
      <c r="Z12" s="285"/>
      <c r="AA12" s="277"/>
      <c r="AB12" s="277"/>
      <c r="AC12" s="371"/>
      <c r="AD12" s="285"/>
      <c r="AE12" s="277"/>
      <c r="AF12" s="277"/>
      <c r="AG12" s="371"/>
      <c r="AH12" s="289"/>
      <c r="AI12" s="289"/>
      <c r="AJ12" s="289"/>
    </row>
    <row r="13" spans="1:36" x14ac:dyDescent="0.25">
      <c r="A13" s="289"/>
      <c r="B13" s="301" t="s">
        <v>115</v>
      </c>
      <c r="C13" s="378"/>
      <c r="D13" s="377"/>
      <c r="E13" s="379"/>
      <c r="F13" s="285"/>
      <c r="G13" s="277"/>
      <c r="H13" s="277"/>
      <c r="I13" s="371"/>
      <c r="J13" s="285"/>
      <c r="K13" s="277"/>
      <c r="L13" s="277"/>
      <c r="M13" s="371"/>
      <c r="N13" s="285"/>
      <c r="O13" s="277"/>
      <c r="P13" s="277"/>
      <c r="Q13" s="371"/>
      <c r="R13" s="285"/>
      <c r="S13" s="277"/>
      <c r="T13" s="277"/>
      <c r="U13" s="371"/>
      <c r="V13" s="285"/>
      <c r="W13" s="277"/>
      <c r="X13" s="277"/>
      <c r="Y13" s="371"/>
      <c r="Z13" s="285"/>
      <c r="AA13" s="277"/>
      <c r="AB13" s="277"/>
      <c r="AC13" s="371"/>
      <c r="AD13" s="285"/>
      <c r="AE13" s="277"/>
      <c r="AF13" s="277"/>
      <c r="AG13" s="371"/>
      <c r="AH13" s="289"/>
      <c r="AI13" s="289"/>
      <c r="AJ13" s="289"/>
    </row>
    <row r="14" spans="1:36" x14ac:dyDescent="0.25">
      <c r="A14" s="289"/>
      <c r="B14" s="301" t="s">
        <v>116</v>
      </c>
      <c r="C14" s="378"/>
      <c r="D14" s="377"/>
      <c r="E14" s="379"/>
      <c r="F14" s="285"/>
      <c r="G14" s="277"/>
      <c r="H14" s="277"/>
      <c r="I14" s="371"/>
      <c r="J14" s="285"/>
      <c r="K14" s="277"/>
      <c r="L14" s="277"/>
      <c r="M14" s="371"/>
      <c r="N14" s="285"/>
      <c r="O14" s="277"/>
      <c r="P14" s="277"/>
      <c r="Q14" s="371"/>
      <c r="R14" s="285"/>
      <c r="S14" s="277"/>
      <c r="T14" s="277"/>
      <c r="U14" s="371"/>
      <c r="V14" s="285"/>
      <c r="W14" s="277"/>
      <c r="X14" s="277"/>
      <c r="Y14" s="371"/>
      <c r="Z14" s="285"/>
      <c r="AA14" s="277"/>
      <c r="AB14" s="277"/>
      <c r="AC14" s="371"/>
      <c r="AD14" s="285"/>
      <c r="AE14" s="277"/>
      <c r="AF14" s="277"/>
      <c r="AG14" s="371"/>
      <c r="AH14" s="289"/>
      <c r="AI14" s="289"/>
      <c r="AJ14" s="289"/>
    </row>
    <row r="15" spans="1:36" x14ac:dyDescent="0.25">
      <c r="A15" s="289"/>
      <c r="B15" s="301" t="s">
        <v>117</v>
      </c>
      <c r="C15" s="378"/>
      <c r="D15" s="377"/>
      <c r="E15" s="379"/>
      <c r="F15" s="285"/>
      <c r="G15" s="277"/>
      <c r="H15" s="277"/>
      <c r="I15" s="371"/>
      <c r="J15" s="285"/>
      <c r="K15" s="277"/>
      <c r="L15" s="277"/>
      <c r="M15" s="371"/>
      <c r="N15" s="285"/>
      <c r="O15" s="277"/>
      <c r="P15" s="277"/>
      <c r="Q15" s="371"/>
      <c r="R15" s="285"/>
      <c r="S15" s="277"/>
      <c r="T15" s="277"/>
      <c r="U15" s="371"/>
      <c r="V15" s="285"/>
      <c r="W15" s="277"/>
      <c r="X15" s="277"/>
      <c r="Y15" s="371"/>
      <c r="Z15" s="285"/>
      <c r="AA15" s="277"/>
      <c r="AB15" s="277"/>
      <c r="AC15" s="371"/>
      <c r="AD15" s="285"/>
      <c r="AE15" s="277"/>
      <c r="AF15" s="277"/>
      <c r="AG15" s="371"/>
      <c r="AH15" s="289"/>
      <c r="AI15" s="289"/>
      <c r="AJ15" s="289"/>
    </row>
    <row r="16" spans="1:36" ht="15.75" thickBot="1" x14ac:dyDescent="0.3">
      <c r="A16" s="289"/>
      <c r="B16" s="303" t="s">
        <v>212</v>
      </c>
      <c r="C16" s="380"/>
      <c r="D16" s="381"/>
      <c r="E16" s="382"/>
      <c r="F16" s="286"/>
      <c r="G16" s="278"/>
      <c r="H16" s="278"/>
      <c r="I16" s="372"/>
      <c r="J16" s="286"/>
      <c r="K16" s="278"/>
      <c r="L16" s="278"/>
      <c r="M16" s="372"/>
      <c r="N16" s="286"/>
      <c r="O16" s="278"/>
      <c r="P16" s="278"/>
      <c r="Q16" s="372"/>
      <c r="R16" s="286"/>
      <c r="S16" s="278"/>
      <c r="T16" s="278"/>
      <c r="U16" s="372"/>
      <c r="V16" s="286"/>
      <c r="W16" s="278"/>
      <c r="X16" s="278"/>
      <c r="Y16" s="372"/>
      <c r="Z16" s="286"/>
      <c r="AA16" s="278"/>
      <c r="AB16" s="278"/>
      <c r="AC16" s="372"/>
      <c r="AD16" s="286"/>
      <c r="AE16" s="278"/>
      <c r="AF16" s="278"/>
      <c r="AG16" s="372"/>
      <c r="AH16" s="289"/>
      <c r="AI16" s="289"/>
      <c r="AJ16" s="289"/>
    </row>
    <row r="17" spans="1:36" x14ac:dyDescent="0.25">
      <c r="A17" s="289"/>
      <c r="B17" s="401" t="s">
        <v>324</v>
      </c>
      <c r="C17" s="397">
        <f>SUM(D11:D16)</f>
        <v>0</v>
      </c>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row>
    <row r="18" spans="1:36" x14ac:dyDescent="0.25">
      <c r="A18" s="289"/>
      <c r="B18" s="402" t="s">
        <v>322</v>
      </c>
      <c r="C18" s="398">
        <f>IFERROR(SUMPRODUCT(E11:E16,D11:D16)/SUM(D11:D16),0)</f>
        <v>0</v>
      </c>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1:36" ht="15.75" thickBot="1" x14ac:dyDescent="0.3">
      <c r="A19" s="289"/>
      <c r="B19" s="403" t="s">
        <v>323</v>
      </c>
      <c r="C19" s="399">
        <f>'U-value calculation'!T10</f>
        <v>0</v>
      </c>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row>
    <row r="20" spans="1:36" x14ac:dyDescent="0.25">
      <c r="A20" s="289"/>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1:36" ht="15.75" thickBot="1" x14ac:dyDescent="0.3">
      <c r="A21" s="289"/>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row>
    <row r="22" spans="1:36" ht="36.75" customHeight="1" thickBot="1" x14ac:dyDescent="0.3">
      <c r="A22" s="289"/>
      <c r="B22" s="395" t="str">
        <f>IF('OTTV Calculation'!$E$11="Select","Wall orientation ",CONCATENATE("Wall orientation "&amp;'OTTV Calculation'!$E$11))</f>
        <v>Wall orientation N</v>
      </c>
      <c r="C22" s="389" t="s">
        <v>371</v>
      </c>
      <c r="D22" s="390" t="s">
        <v>320</v>
      </c>
      <c r="E22" s="391" t="s">
        <v>108</v>
      </c>
      <c r="F22" s="392" t="s">
        <v>345</v>
      </c>
      <c r="G22" s="393" t="s">
        <v>357</v>
      </c>
      <c r="H22" s="393" t="s">
        <v>335</v>
      </c>
      <c r="I22" s="394" t="s">
        <v>112</v>
      </c>
      <c r="J22" s="392" t="s">
        <v>346</v>
      </c>
      <c r="K22" s="393" t="s">
        <v>357</v>
      </c>
      <c r="L22" s="393" t="s">
        <v>321</v>
      </c>
      <c r="M22" s="394" t="s">
        <v>112</v>
      </c>
      <c r="N22" s="392" t="s">
        <v>347</v>
      </c>
      <c r="O22" s="393" t="s">
        <v>357</v>
      </c>
      <c r="P22" s="393" t="s">
        <v>321</v>
      </c>
      <c r="Q22" s="394" t="s">
        <v>112</v>
      </c>
      <c r="R22" s="392" t="s">
        <v>348</v>
      </c>
      <c r="S22" s="393" t="s">
        <v>357</v>
      </c>
      <c r="T22" s="393" t="s">
        <v>321</v>
      </c>
      <c r="U22" s="394" t="s">
        <v>112</v>
      </c>
      <c r="V22" s="392" t="s">
        <v>349</v>
      </c>
      <c r="W22" s="393" t="s">
        <v>357</v>
      </c>
      <c r="X22" s="393" t="s">
        <v>321</v>
      </c>
      <c r="Y22" s="394" t="s">
        <v>112</v>
      </c>
      <c r="Z22" s="289"/>
      <c r="AA22" s="289"/>
      <c r="AB22" s="289"/>
      <c r="AC22" s="289"/>
      <c r="AD22" s="289"/>
      <c r="AE22" s="289"/>
      <c r="AF22" s="289"/>
      <c r="AG22" s="289"/>
      <c r="AH22" s="289"/>
      <c r="AI22" s="289"/>
      <c r="AJ22" s="289"/>
    </row>
    <row r="23" spans="1:36" ht="15" customHeight="1" x14ac:dyDescent="0.25">
      <c r="A23" s="289"/>
      <c r="B23" s="396" t="s">
        <v>113</v>
      </c>
      <c r="C23" s="383"/>
      <c r="D23" s="384"/>
      <c r="E23" s="385"/>
      <c r="F23" s="386"/>
      <c r="G23" s="387"/>
      <c r="H23" s="387"/>
      <c r="I23" s="388"/>
      <c r="J23" s="386"/>
      <c r="K23" s="387"/>
      <c r="L23" s="387"/>
      <c r="M23" s="388"/>
      <c r="N23" s="386"/>
      <c r="O23" s="387"/>
      <c r="P23" s="387"/>
      <c r="Q23" s="388"/>
      <c r="R23" s="386"/>
      <c r="S23" s="387"/>
      <c r="T23" s="387"/>
      <c r="U23" s="388"/>
      <c r="V23" s="386"/>
      <c r="W23" s="387"/>
      <c r="X23" s="387"/>
      <c r="Y23" s="388"/>
      <c r="Z23" s="289"/>
      <c r="AA23" s="289"/>
      <c r="AB23" s="289"/>
      <c r="AC23" s="289"/>
      <c r="AD23" s="289"/>
      <c r="AE23" s="289"/>
      <c r="AF23" s="289"/>
      <c r="AG23" s="289"/>
      <c r="AH23" s="289"/>
      <c r="AI23" s="289"/>
      <c r="AJ23" s="289"/>
    </row>
    <row r="24" spans="1:36" ht="15" customHeight="1" x14ac:dyDescent="0.25">
      <c r="A24" s="289"/>
      <c r="B24" s="301" t="s">
        <v>114</v>
      </c>
      <c r="C24" s="378"/>
      <c r="D24" s="377"/>
      <c r="E24" s="379"/>
      <c r="F24" s="285"/>
      <c r="G24" s="277"/>
      <c r="H24" s="277"/>
      <c r="I24" s="371"/>
      <c r="J24" s="285"/>
      <c r="K24" s="277"/>
      <c r="L24" s="277"/>
      <c r="M24" s="371"/>
      <c r="N24" s="285"/>
      <c r="O24" s="277"/>
      <c r="P24" s="277"/>
      <c r="Q24" s="371"/>
      <c r="R24" s="285"/>
      <c r="S24" s="277"/>
      <c r="T24" s="277"/>
      <c r="U24" s="371"/>
      <c r="V24" s="285"/>
      <c r="W24" s="277"/>
      <c r="X24" s="277"/>
      <c r="Y24" s="371"/>
      <c r="Z24" s="289"/>
      <c r="AA24" s="289"/>
      <c r="AB24" s="289"/>
      <c r="AC24" s="289"/>
      <c r="AD24" s="289"/>
      <c r="AE24" s="289"/>
      <c r="AF24" s="289"/>
      <c r="AG24" s="289"/>
      <c r="AH24" s="289"/>
      <c r="AI24" s="289"/>
      <c r="AJ24" s="289"/>
    </row>
    <row r="25" spans="1:36" x14ac:dyDescent="0.25">
      <c r="A25" s="289"/>
      <c r="B25" s="301" t="s">
        <v>115</v>
      </c>
      <c r="C25" s="378"/>
      <c r="D25" s="377"/>
      <c r="E25" s="379"/>
      <c r="F25" s="285"/>
      <c r="G25" s="277"/>
      <c r="H25" s="277"/>
      <c r="I25" s="371"/>
      <c r="J25" s="285"/>
      <c r="K25" s="277"/>
      <c r="L25" s="277"/>
      <c r="M25" s="371"/>
      <c r="N25" s="285"/>
      <c r="O25" s="277"/>
      <c r="P25" s="277"/>
      <c r="Q25" s="371"/>
      <c r="R25" s="285"/>
      <c r="S25" s="277"/>
      <c r="T25" s="277"/>
      <c r="U25" s="371"/>
      <c r="V25" s="285"/>
      <c r="W25" s="277"/>
      <c r="X25" s="277"/>
      <c r="Y25" s="371"/>
      <c r="Z25" s="289"/>
      <c r="AA25" s="289"/>
      <c r="AB25" s="289"/>
      <c r="AC25" s="289"/>
      <c r="AD25" s="289"/>
      <c r="AE25" s="289"/>
      <c r="AF25" s="289"/>
      <c r="AG25" s="289"/>
      <c r="AH25" s="289"/>
      <c r="AI25" s="289"/>
      <c r="AJ25" s="289"/>
    </row>
    <row r="26" spans="1:36" x14ac:dyDescent="0.25">
      <c r="A26" s="289"/>
      <c r="B26" s="301" t="s">
        <v>116</v>
      </c>
      <c r="C26" s="378"/>
      <c r="D26" s="377"/>
      <c r="E26" s="379"/>
      <c r="F26" s="285"/>
      <c r="G26" s="277"/>
      <c r="H26" s="277"/>
      <c r="I26" s="371"/>
      <c r="J26" s="285"/>
      <c r="K26" s="277"/>
      <c r="L26" s="277"/>
      <c r="M26" s="371"/>
      <c r="N26" s="285"/>
      <c r="O26" s="277"/>
      <c r="P26" s="277"/>
      <c r="Q26" s="371"/>
      <c r="R26" s="285"/>
      <c r="S26" s="277"/>
      <c r="T26" s="277"/>
      <c r="U26" s="371"/>
      <c r="V26" s="285"/>
      <c r="W26" s="277"/>
      <c r="X26" s="277"/>
      <c r="Y26" s="371"/>
      <c r="Z26" s="289"/>
      <c r="AA26" s="289"/>
      <c r="AB26" s="289"/>
      <c r="AC26" s="289"/>
      <c r="AD26" s="289"/>
      <c r="AE26" s="289"/>
      <c r="AF26" s="289"/>
      <c r="AG26" s="289"/>
      <c r="AH26" s="289"/>
      <c r="AI26" s="289"/>
      <c r="AJ26" s="289"/>
    </row>
    <row r="27" spans="1:36" x14ac:dyDescent="0.25">
      <c r="A27" s="289"/>
      <c r="B27" s="301" t="s">
        <v>117</v>
      </c>
      <c r="C27" s="378"/>
      <c r="D27" s="377"/>
      <c r="E27" s="379"/>
      <c r="F27" s="285"/>
      <c r="G27" s="277"/>
      <c r="H27" s="277"/>
      <c r="I27" s="371"/>
      <c r="J27" s="285"/>
      <c r="K27" s="277"/>
      <c r="L27" s="277"/>
      <c r="M27" s="371"/>
      <c r="N27" s="285"/>
      <c r="O27" s="277"/>
      <c r="P27" s="277"/>
      <c r="Q27" s="371"/>
      <c r="R27" s="285"/>
      <c r="S27" s="277"/>
      <c r="T27" s="277"/>
      <c r="U27" s="371"/>
      <c r="V27" s="285"/>
      <c r="W27" s="277"/>
      <c r="X27" s="277"/>
      <c r="Y27" s="371"/>
      <c r="Z27" s="289"/>
      <c r="AA27" s="289"/>
      <c r="AB27" s="289"/>
      <c r="AC27" s="289"/>
      <c r="AD27" s="289"/>
      <c r="AE27" s="289"/>
      <c r="AF27" s="289"/>
      <c r="AG27" s="289"/>
      <c r="AH27" s="289"/>
      <c r="AI27" s="289"/>
      <c r="AJ27" s="289"/>
    </row>
    <row r="28" spans="1:36" ht="15" customHeight="1" x14ac:dyDescent="0.25">
      <c r="A28" s="289"/>
      <c r="B28" s="301" t="s">
        <v>212</v>
      </c>
      <c r="C28" s="378"/>
      <c r="D28" s="377"/>
      <c r="E28" s="379"/>
      <c r="F28" s="285"/>
      <c r="G28" s="277"/>
      <c r="H28" s="277"/>
      <c r="I28" s="371"/>
      <c r="J28" s="285"/>
      <c r="K28" s="277"/>
      <c r="L28" s="277"/>
      <c r="M28" s="371"/>
      <c r="N28" s="285"/>
      <c r="O28" s="277"/>
      <c r="P28" s="277"/>
      <c r="Q28" s="371"/>
      <c r="R28" s="285"/>
      <c r="S28" s="277"/>
      <c r="T28" s="277"/>
      <c r="U28" s="371"/>
      <c r="V28" s="285"/>
      <c r="W28" s="277"/>
      <c r="X28" s="277"/>
      <c r="Y28" s="371"/>
      <c r="Z28" s="289"/>
      <c r="AA28" s="289"/>
      <c r="AB28" s="289"/>
      <c r="AC28" s="289"/>
      <c r="AD28" s="289"/>
      <c r="AE28" s="289"/>
      <c r="AF28" s="289"/>
      <c r="AG28" s="289"/>
      <c r="AH28" s="289"/>
      <c r="AI28" s="289"/>
      <c r="AJ28" s="289"/>
    </row>
    <row r="29" spans="1:36" ht="15" customHeight="1" x14ac:dyDescent="0.25">
      <c r="A29" s="289"/>
      <c r="B29" s="301" t="s">
        <v>213</v>
      </c>
      <c r="C29" s="378"/>
      <c r="D29" s="377"/>
      <c r="E29" s="379"/>
      <c r="F29" s="285"/>
      <c r="G29" s="277"/>
      <c r="H29" s="277"/>
      <c r="I29" s="371"/>
      <c r="J29" s="285"/>
      <c r="K29" s="277"/>
      <c r="L29" s="277"/>
      <c r="M29" s="371"/>
      <c r="N29" s="285"/>
      <c r="O29" s="277"/>
      <c r="P29" s="277"/>
      <c r="Q29" s="371"/>
      <c r="R29" s="285"/>
      <c r="S29" s="277"/>
      <c r="T29" s="277"/>
      <c r="U29" s="371"/>
      <c r="V29" s="285"/>
      <c r="W29" s="277"/>
      <c r="X29" s="277"/>
      <c r="Y29" s="371"/>
      <c r="Z29" s="289"/>
      <c r="AA29" s="289"/>
      <c r="AB29" s="289"/>
      <c r="AC29" s="289"/>
      <c r="AD29" s="289"/>
      <c r="AE29" s="289"/>
      <c r="AF29" s="289"/>
      <c r="AG29" s="289"/>
      <c r="AH29" s="289"/>
      <c r="AI29" s="289"/>
      <c r="AJ29" s="289"/>
    </row>
    <row r="30" spans="1:36" x14ac:dyDescent="0.25">
      <c r="A30" s="289"/>
      <c r="B30" s="301" t="s">
        <v>214</v>
      </c>
      <c r="C30" s="378"/>
      <c r="D30" s="377"/>
      <c r="E30" s="379"/>
      <c r="F30" s="285"/>
      <c r="G30" s="277"/>
      <c r="H30" s="277"/>
      <c r="I30" s="371"/>
      <c r="J30" s="285"/>
      <c r="K30" s="277"/>
      <c r="L30" s="277"/>
      <c r="M30" s="371"/>
      <c r="N30" s="285"/>
      <c r="O30" s="277"/>
      <c r="P30" s="277"/>
      <c r="Q30" s="371"/>
      <c r="R30" s="285"/>
      <c r="S30" s="277"/>
      <c r="T30" s="277"/>
      <c r="U30" s="371"/>
      <c r="V30" s="285"/>
      <c r="W30" s="277"/>
      <c r="X30" s="277"/>
      <c r="Y30" s="371"/>
      <c r="Z30" s="289"/>
      <c r="AA30" s="289"/>
      <c r="AB30" s="289"/>
      <c r="AC30" s="289"/>
      <c r="AD30" s="289"/>
      <c r="AE30" s="289"/>
      <c r="AF30" s="289"/>
      <c r="AG30" s="289"/>
      <c r="AH30" s="289"/>
      <c r="AI30" s="289"/>
      <c r="AJ30" s="289"/>
    </row>
    <row r="31" spans="1:36" x14ac:dyDescent="0.25">
      <c r="A31" s="289"/>
      <c r="B31" s="301" t="s">
        <v>215</v>
      </c>
      <c r="C31" s="378"/>
      <c r="D31" s="377"/>
      <c r="E31" s="379"/>
      <c r="F31" s="285"/>
      <c r="G31" s="277"/>
      <c r="H31" s="277"/>
      <c r="I31" s="371"/>
      <c r="J31" s="285"/>
      <c r="K31" s="277"/>
      <c r="L31" s="277"/>
      <c r="M31" s="371"/>
      <c r="N31" s="285"/>
      <c r="O31" s="277"/>
      <c r="P31" s="277"/>
      <c r="Q31" s="371"/>
      <c r="R31" s="285"/>
      <c r="S31" s="277"/>
      <c r="T31" s="277"/>
      <c r="U31" s="371"/>
      <c r="V31" s="285"/>
      <c r="W31" s="277"/>
      <c r="X31" s="277"/>
      <c r="Y31" s="371"/>
      <c r="Z31" s="289"/>
      <c r="AA31" s="289"/>
      <c r="AB31" s="289"/>
      <c r="AC31" s="289"/>
      <c r="AD31" s="289"/>
      <c r="AE31" s="289"/>
      <c r="AF31" s="289"/>
      <c r="AG31" s="289"/>
      <c r="AH31" s="289"/>
      <c r="AI31" s="289"/>
      <c r="AJ31" s="289"/>
    </row>
    <row r="32" spans="1:36" x14ac:dyDescent="0.25">
      <c r="A32" s="289"/>
      <c r="B32" s="301" t="s">
        <v>216</v>
      </c>
      <c r="C32" s="378"/>
      <c r="D32" s="377"/>
      <c r="E32" s="379"/>
      <c r="F32" s="285"/>
      <c r="G32" s="277"/>
      <c r="H32" s="277"/>
      <c r="I32" s="371"/>
      <c r="J32" s="285"/>
      <c r="K32" s="277"/>
      <c r="L32" s="277"/>
      <c r="M32" s="371"/>
      <c r="N32" s="285"/>
      <c r="O32" s="277"/>
      <c r="P32" s="277"/>
      <c r="Q32" s="371"/>
      <c r="R32" s="285"/>
      <c r="S32" s="277"/>
      <c r="T32" s="277"/>
      <c r="U32" s="371"/>
      <c r="V32" s="285"/>
      <c r="W32" s="277"/>
      <c r="X32" s="277"/>
      <c r="Y32" s="371"/>
      <c r="Z32" s="289"/>
      <c r="AA32" s="289"/>
      <c r="AB32" s="289"/>
      <c r="AC32" s="289"/>
      <c r="AD32" s="289"/>
      <c r="AE32" s="289"/>
      <c r="AF32" s="289"/>
      <c r="AG32" s="289"/>
      <c r="AH32" s="289"/>
      <c r="AI32" s="289"/>
      <c r="AJ32" s="289"/>
    </row>
    <row r="33" spans="1:36" ht="15.75" customHeight="1" x14ac:dyDescent="0.25">
      <c r="A33" s="289"/>
      <c r="B33" s="301" t="s">
        <v>218</v>
      </c>
      <c r="C33" s="378"/>
      <c r="D33" s="377"/>
      <c r="E33" s="379"/>
      <c r="F33" s="285"/>
      <c r="G33" s="277"/>
      <c r="H33" s="277"/>
      <c r="I33" s="371"/>
      <c r="J33" s="285"/>
      <c r="K33" s="277"/>
      <c r="L33" s="277"/>
      <c r="M33" s="371"/>
      <c r="N33" s="285"/>
      <c r="O33" s="277"/>
      <c r="P33" s="277"/>
      <c r="Q33" s="371"/>
      <c r="R33" s="285"/>
      <c r="S33" s="277"/>
      <c r="T33" s="277"/>
      <c r="U33" s="371"/>
      <c r="V33" s="285"/>
      <c r="W33" s="277"/>
      <c r="X33" s="277"/>
      <c r="Y33" s="371"/>
      <c r="Z33" s="289"/>
      <c r="AA33" s="289"/>
      <c r="AB33" s="289"/>
      <c r="AC33" s="289"/>
      <c r="AD33" s="289"/>
      <c r="AE33" s="289"/>
      <c r="AF33" s="289"/>
      <c r="AG33" s="289"/>
      <c r="AH33" s="289"/>
      <c r="AI33" s="289"/>
      <c r="AJ33" s="289"/>
    </row>
    <row r="34" spans="1:36" ht="15" customHeight="1" x14ac:dyDescent="0.25">
      <c r="A34" s="289"/>
      <c r="B34" s="301" t="s">
        <v>219</v>
      </c>
      <c r="C34" s="378"/>
      <c r="D34" s="377"/>
      <c r="E34" s="379"/>
      <c r="F34" s="285"/>
      <c r="G34" s="277"/>
      <c r="H34" s="277"/>
      <c r="I34" s="371"/>
      <c r="J34" s="285"/>
      <c r="K34" s="277"/>
      <c r="L34" s="277"/>
      <c r="M34" s="371"/>
      <c r="N34" s="285"/>
      <c r="O34" s="277"/>
      <c r="P34" s="277"/>
      <c r="Q34" s="371"/>
      <c r="R34" s="285"/>
      <c r="S34" s="277"/>
      <c r="T34" s="277"/>
      <c r="U34" s="371"/>
      <c r="V34" s="285"/>
      <c r="W34" s="277"/>
      <c r="X34" s="277"/>
      <c r="Y34" s="371"/>
      <c r="Z34" s="289"/>
      <c r="AA34" s="289"/>
      <c r="AB34" s="289"/>
      <c r="AC34" s="289"/>
      <c r="AD34" s="289"/>
      <c r="AE34" s="289"/>
      <c r="AF34" s="289"/>
      <c r="AG34" s="289"/>
      <c r="AH34" s="289"/>
      <c r="AI34" s="289"/>
      <c r="AJ34" s="289"/>
    </row>
    <row r="35" spans="1:36" x14ac:dyDescent="0.25">
      <c r="A35" s="289"/>
      <c r="B35" s="301" t="s">
        <v>220</v>
      </c>
      <c r="C35" s="378"/>
      <c r="D35" s="377"/>
      <c r="E35" s="379"/>
      <c r="F35" s="285"/>
      <c r="G35" s="277"/>
      <c r="H35" s="277"/>
      <c r="I35" s="371"/>
      <c r="J35" s="285"/>
      <c r="K35" s="277"/>
      <c r="L35" s="277"/>
      <c r="M35" s="371"/>
      <c r="N35" s="285"/>
      <c r="O35" s="277"/>
      <c r="P35" s="277"/>
      <c r="Q35" s="371"/>
      <c r="R35" s="285"/>
      <c r="S35" s="277"/>
      <c r="T35" s="277"/>
      <c r="U35" s="371"/>
      <c r="V35" s="285"/>
      <c r="W35" s="277"/>
      <c r="X35" s="277"/>
      <c r="Y35" s="371"/>
      <c r="Z35" s="289"/>
      <c r="AA35" s="289"/>
      <c r="AB35" s="289"/>
      <c r="AC35" s="289"/>
      <c r="AD35" s="289"/>
      <c r="AE35" s="289"/>
      <c r="AF35" s="289"/>
      <c r="AG35" s="289"/>
      <c r="AH35" s="289"/>
      <c r="AI35" s="289"/>
      <c r="AJ35" s="289"/>
    </row>
    <row r="36" spans="1:36" x14ac:dyDescent="0.25">
      <c r="A36" s="289"/>
      <c r="B36" s="301" t="s">
        <v>221</v>
      </c>
      <c r="C36" s="378"/>
      <c r="D36" s="377"/>
      <c r="E36" s="379"/>
      <c r="F36" s="285"/>
      <c r="G36" s="277"/>
      <c r="H36" s="277"/>
      <c r="I36" s="371"/>
      <c r="J36" s="285"/>
      <c r="K36" s="277"/>
      <c r="L36" s="277"/>
      <c r="M36" s="371"/>
      <c r="N36" s="285"/>
      <c r="O36" s="277"/>
      <c r="P36" s="277"/>
      <c r="Q36" s="371"/>
      <c r="R36" s="285"/>
      <c r="S36" s="277"/>
      <c r="T36" s="277"/>
      <c r="U36" s="371"/>
      <c r="V36" s="285"/>
      <c r="W36" s="277"/>
      <c r="X36" s="277"/>
      <c r="Y36" s="371"/>
      <c r="Z36" s="289"/>
      <c r="AA36" s="289"/>
      <c r="AB36" s="289"/>
      <c r="AC36" s="289"/>
      <c r="AD36" s="289"/>
      <c r="AE36" s="289"/>
      <c r="AF36" s="289"/>
      <c r="AG36" s="289"/>
      <c r="AH36" s="289"/>
      <c r="AI36" s="289"/>
      <c r="AJ36" s="289"/>
    </row>
    <row r="37" spans="1:36" ht="15.75" thickBot="1" x14ac:dyDescent="0.3">
      <c r="A37" s="289"/>
      <c r="B37" s="303" t="s">
        <v>222</v>
      </c>
      <c r="C37" s="380"/>
      <c r="D37" s="381"/>
      <c r="E37" s="382"/>
      <c r="F37" s="286"/>
      <c r="G37" s="278"/>
      <c r="H37" s="278"/>
      <c r="I37" s="372"/>
      <c r="J37" s="286"/>
      <c r="K37" s="278"/>
      <c r="L37" s="278"/>
      <c r="M37" s="372"/>
      <c r="N37" s="286"/>
      <c r="O37" s="278"/>
      <c r="P37" s="278"/>
      <c r="Q37" s="372"/>
      <c r="R37" s="286"/>
      <c r="S37" s="278"/>
      <c r="T37" s="278"/>
      <c r="U37" s="372"/>
      <c r="V37" s="286"/>
      <c r="W37" s="278"/>
      <c r="X37" s="278"/>
      <c r="Y37" s="372"/>
      <c r="Z37" s="289"/>
      <c r="AA37" s="289"/>
      <c r="AB37" s="289"/>
      <c r="AC37" s="289"/>
      <c r="AD37" s="289"/>
      <c r="AE37" s="289"/>
      <c r="AF37" s="289"/>
      <c r="AG37" s="289"/>
      <c r="AH37" s="289"/>
      <c r="AI37" s="289"/>
      <c r="AJ37" s="289"/>
    </row>
    <row r="38" spans="1:36" ht="15.75" customHeight="1" x14ac:dyDescent="0.25">
      <c r="A38" s="289"/>
      <c r="B38" s="401" t="s">
        <v>324</v>
      </c>
      <c r="C38" s="397">
        <f>SUM(D23:D37)</f>
        <v>0</v>
      </c>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row>
    <row r="39" spans="1:36" ht="15.75" customHeight="1" x14ac:dyDescent="0.25">
      <c r="A39" s="289"/>
      <c r="B39" s="402" t="s">
        <v>322</v>
      </c>
      <c r="C39" s="398">
        <f>IFERROR(SUMPRODUCT(E23:E37,D23:D37)/SUM(D23:D37),0)</f>
        <v>0</v>
      </c>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row>
    <row r="40" spans="1:36" ht="15" customHeight="1" thickBot="1" x14ac:dyDescent="0.3">
      <c r="A40" s="289"/>
      <c r="B40" s="403" t="s">
        <v>323</v>
      </c>
      <c r="C40" s="399">
        <f>'U-value calculation'!I19</f>
        <v>0</v>
      </c>
      <c r="D40" s="336"/>
      <c r="E40" s="336"/>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row>
    <row r="41" spans="1:36" x14ac:dyDescent="0.25">
      <c r="A41" s="289"/>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row>
    <row r="42" spans="1:36" ht="15.75" thickBot="1" x14ac:dyDescent="0.3">
      <c r="A42" s="289"/>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row>
    <row r="43" spans="1:36" ht="45.75" thickBot="1" x14ac:dyDescent="0.3">
      <c r="A43" s="289"/>
      <c r="B43" s="395" t="str">
        <f>CONCATENATE("Wall orientation "&amp;'OTTV Calculation'!$G$11)</f>
        <v>Wall orientation E</v>
      </c>
      <c r="C43" s="389" t="s">
        <v>371</v>
      </c>
      <c r="D43" s="390" t="s">
        <v>320</v>
      </c>
      <c r="E43" s="391" t="s">
        <v>108</v>
      </c>
      <c r="F43" s="392" t="s">
        <v>345</v>
      </c>
      <c r="G43" s="393" t="s">
        <v>357</v>
      </c>
      <c r="H43" s="393" t="s">
        <v>321</v>
      </c>
      <c r="I43" s="394" t="s">
        <v>112</v>
      </c>
      <c r="J43" s="392" t="s">
        <v>346</v>
      </c>
      <c r="K43" s="393" t="s">
        <v>357</v>
      </c>
      <c r="L43" s="393" t="s">
        <v>321</v>
      </c>
      <c r="M43" s="394" t="s">
        <v>112</v>
      </c>
      <c r="N43" s="392" t="s">
        <v>347</v>
      </c>
      <c r="O43" s="393" t="s">
        <v>357</v>
      </c>
      <c r="P43" s="393" t="s">
        <v>321</v>
      </c>
      <c r="Q43" s="394" t="s">
        <v>112</v>
      </c>
      <c r="R43" s="392" t="s">
        <v>348</v>
      </c>
      <c r="S43" s="393" t="s">
        <v>357</v>
      </c>
      <c r="T43" s="393" t="s">
        <v>321</v>
      </c>
      <c r="U43" s="394" t="s">
        <v>112</v>
      </c>
      <c r="V43" s="392" t="s">
        <v>349</v>
      </c>
      <c r="W43" s="393" t="s">
        <v>357</v>
      </c>
      <c r="X43" s="393" t="s">
        <v>321</v>
      </c>
      <c r="Y43" s="394" t="s">
        <v>112</v>
      </c>
      <c r="Z43" s="289"/>
      <c r="AA43" s="289"/>
      <c r="AB43" s="289"/>
      <c r="AC43" s="289"/>
      <c r="AD43" s="289"/>
      <c r="AE43" s="289"/>
      <c r="AF43" s="289"/>
      <c r="AG43" s="289"/>
      <c r="AH43" s="289"/>
      <c r="AI43" s="289"/>
      <c r="AJ43" s="289"/>
    </row>
    <row r="44" spans="1:36" ht="15" customHeight="1" x14ac:dyDescent="0.25">
      <c r="A44" s="289"/>
      <c r="B44" s="396" t="s">
        <v>113</v>
      </c>
      <c r="C44" s="383"/>
      <c r="D44" s="384"/>
      <c r="E44" s="385"/>
      <c r="F44" s="386"/>
      <c r="G44" s="387"/>
      <c r="H44" s="387"/>
      <c r="I44" s="388"/>
      <c r="J44" s="386"/>
      <c r="K44" s="387"/>
      <c r="L44" s="387"/>
      <c r="M44" s="388"/>
      <c r="N44" s="386"/>
      <c r="O44" s="387"/>
      <c r="P44" s="387"/>
      <c r="Q44" s="388"/>
      <c r="R44" s="386"/>
      <c r="S44" s="387"/>
      <c r="T44" s="387"/>
      <c r="U44" s="388"/>
      <c r="V44" s="386"/>
      <c r="W44" s="387"/>
      <c r="X44" s="387"/>
      <c r="Y44" s="388"/>
      <c r="Z44" s="289"/>
      <c r="AA44" s="289"/>
      <c r="AB44" s="289"/>
      <c r="AC44" s="289"/>
      <c r="AD44" s="289"/>
      <c r="AE44" s="289"/>
      <c r="AF44" s="289"/>
      <c r="AG44" s="289"/>
      <c r="AH44" s="289"/>
      <c r="AI44" s="289"/>
      <c r="AJ44" s="289"/>
    </row>
    <row r="45" spans="1:36" x14ac:dyDescent="0.25">
      <c r="A45" s="289"/>
      <c r="B45" s="301" t="s">
        <v>114</v>
      </c>
      <c r="C45" s="378"/>
      <c r="D45" s="377"/>
      <c r="E45" s="379"/>
      <c r="F45" s="285"/>
      <c r="G45" s="277"/>
      <c r="H45" s="277"/>
      <c r="I45" s="371"/>
      <c r="J45" s="285"/>
      <c r="K45" s="277"/>
      <c r="L45" s="277"/>
      <c r="M45" s="371"/>
      <c r="N45" s="285"/>
      <c r="O45" s="277"/>
      <c r="P45" s="277"/>
      <c r="Q45" s="371"/>
      <c r="R45" s="285"/>
      <c r="S45" s="277"/>
      <c r="T45" s="277"/>
      <c r="U45" s="371"/>
      <c r="V45" s="285"/>
      <c r="W45" s="277"/>
      <c r="X45" s="277"/>
      <c r="Y45" s="371"/>
      <c r="Z45" s="289"/>
      <c r="AA45" s="289"/>
      <c r="AB45" s="289"/>
      <c r="AC45" s="289"/>
      <c r="AD45" s="289"/>
      <c r="AE45" s="289"/>
      <c r="AF45" s="289"/>
      <c r="AG45" s="289"/>
      <c r="AH45" s="289"/>
      <c r="AI45" s="289"/>
      <c r="AJ45" s="289"/>
    </row>
    <row r="46" spans="1:36" x14ac:dyDescent="0.25">
      <c r="A46" s="289"/>
      <c r="B46" s="301" t="s">
        <v>115</v>
      </c>
      <c r="C46" s="378"/>
      <c r="D46" s="377"/>
      <c r="E46" s="379"/>
      <c r="F46" s="285"/>
      <c r="G46" s="277"/>
      <c r="H46" s="277"/>
      <c r="I46" s="371"/>
      <c r="J46" s="285"/>
      <c r="K46" s="277"/>
      <c r="L46" s="277"/>
      <c r="M46" s="371"/>
      <c r="N46" s="285"/>
      <c r="O46" s="277"/>
      <c r="P46" s="277"/>
      <c r="Q46" s="371"/>
      <c r="R46" s="285"/>
      <c r="S46" s="277"/>
      <c r="T46" s="277"/>
      <c r="U46" s="371"/>
      <c r="V46" s="285"/>
      <c r="W46" s="277"/>
      <c r="X46" s="277"/>
      <c r="Y46" s="371"/>
      <c r="Z46" s="289"/>
      <c r="AA46" s="289"/>
      <c r="AB46" s="289"/>
      <c r="AC46" s="289"/>
      <c r="AD46" s="289"/>
      <c r="AE46" s="289"/>
      <c r="AF46" s="289"/>
      <c r="AG46" s="289"/>
      <c r="AH46" s="289"/>
      <c r="AI46" s="289"/>
      <c r="AJ46" s="289"/>
    </row>
    <row r="47" spans="1:36" x14ac:dyDescent="0.25">
      <c r="A47" s="289"/>
      <c r="B47" s="301" t="s">
        <v>116</v>
      </c>
      <c r="C47" s="378"/>
      <c r="D47" s="377"/>
      <c r="E47" s="379"/>
      <c r="F47" s="285"/>
      <c r="G47" s="277"/>
      <c r="H47" s="277"/>
      <c r="I47" s="371"/>
      <c r="J47" s="285"/>
      <c r="K47" s="277"/>
      <c r="L47" s="277"/>
      <c r="M47" s="371"/>
      <c r="N47" s="285"/>
      <c r="O47" s="277"/>
      <c r="P47" s="277"/>
      <c r="Q47" s="371"/>
      <c r="R47" s="285"/>
      <c r="S47" s="277"/>
      <c r="T47" s="277"/>
      <c r="U47" s="371"/>
      <c r="V47" s="285"/>
      <c r="W47" s="277"/>
      <c r="X47" s="277"/>
      <c r="Y47" s="371"/>
      <c r="Z47" s="289"/>
      <c r="AA47" s="289"/>
      <c r="AB47" s="289"/>
      <c r="AC47" s="289"/>
      <c r="AD47" s="289"/>
      <c r="AE47" s="289"/>
      <c r="AF47" s="289"/>
      <c r="AG47" s="289"/>
      <c r="AH47" s="289"/>
      <c r="AI47" s="289"/>
      <c r="AJ47" s="289"/>
    </row>
    <row r="48" spans="1:36" x14ac:dyDescent="0.25">
      <c r="A48" s="289"/>
      <c r="B48" s="301" t="s">
        <v>117</v>
      </c>
      <c r="C48" s="378"/>
      <c r="D48" s="377"/>
      <c r="E48" s="379"/>
      <c r="F48" s="285"/>
      <c r="G48" s="277"/>
      <c r="H48" s="277"/>
      <c r="I48" s="371"/>
      <c r="J48" s="285"/>
      <c r="K48" s="277"/>
      <c r="L48" s="277"/>
      <c r="M48" s="371"/>
      <c r="N48" s="285"/>
      <c r="O48" s="277"/>
      <c r="P48" s="277"/>
      <c r="Q48" s="371"/>
      <c r="R48" s="285"/>
      <c r="S48" s="277"/>
      <c r="T48" s="277"/>
      <c r="U48" s="371"/>
      <c r="V48" s="285"/>
      <c r="W48" s="277"/>
      <c r="X48" s="277"/>
      <c r="Y48" s="371"/>
      <c r="Z48" s="289"/>
      <c r="AA48" s="289"/>
      <c r="AB48" s="289"/>
      <c r="AC48" s="289"/>
      <c r="AD48" s="289"/>
      <c r="AE48" s="289"/>
      <c r="AF48" s="289"/>
      <c r="AG48" s="289"/>
      <c r="AH48" s="289"/>
      <c r="AI48" s="289"/>
      <c r="AJ48" s="289"/>
    </row>
    <row r="49" spans="1:36" ht="15" customHeight="1" x14ac:dyDescent="0.25">
      <c r="A49" s="289"/>
      <c r="B49" s="301" t="s">
        <v>212</v>
      </c>
      <c r="C49" s="378"/>
      <c r="D49" s="377"/>
      <c r="E49" s="379"/>
      <c r="F49" s="285"/>
      <c r="G49" s="277"/>
      <c r="H49" s="277"/>
      <c r="I49" s="371"/>
      <c r="J49" s="285"/>
      <c r="K49" s="277"/>
      <c r="L49" s="277"/>
      <c r="M49" s="371"/>
      <c r="N49" s="285"/>
      <c r="O49" s="277"/>
      <c r="P49" s="277"/>
      <c r="Q49" s="371"/>
      <c r="R49" s="285"/>
      <c r="S49" s="277"/>
      <c r="T49" s="277"/>
      <c r="U49" s="371"/>
      <c r="V49" s="285"/>
      <c r="W49" s="277"/>
      <c r="X49" s="277"/>
      <c r="Y49" s="371"/>
      <c r="Z49" s="289"/>
      <c r="AA49" s="289"/>
      <c r="AB49" s="289"/>
      <c r="AC49" s="289"/>
      <c r="AD49" s="289"/>
      <c r="AE49" s="289"/>
      <c r="AF49" s="289"/>
      <c r="AG49" s="289"/>
      <c r="AH49" s="289"/>
      <c r="AI49" s="289"/>
      <c r="AJ49" s="289"/>
    </row>
    <row r="50" spans="1:36" x14ac:dyDescent="0.25">
      <c r="A50" s="289"/>
      <c r="B50" s="301" t="s">
        <v>213</v>
      </c>
      <c r="C50" s="378"/>
      <c r="D50" s="377"/>
      <c r="E50" s="379"/>
      <c r="F50" s="285"/>
      <c r="G50" s="277"/>
      <c r="H50" s="277"/>
      <c r="I50" s="371"/>
      <c r="J50" s="285"/>
      <c r="K50" s="277"/>
      <c r="L50" s="277"/>
      <c r="M50" s="371"/>
      <c r="N50" s="285"/>
      <c r="O50" s="277"/>
      <c r="P50" s="277"/>
      <c r="Q50" s="371"/>
      <c r="R50" s="285"/>
      <c r="S50" s="277"/>
      <c r="T50" s="277"/>
      <c r="U50" s="371"/>
      <c r="V50" s="285"/>
      <c r="W50" s="277"/>
      <c r="X50" s="277"/>
      <c r="Y50" s="371"/>
      <c r="Z50" s="289"/>
      <c r="AA50" s="289"/>
      <c r="AB50" s="289"/>
      <c r="AC50" s="289"/>
      <c r="AD50" s="289"/>
      <c r="AE50" s="289"/>
      <c r="AF50" s="289"/>
      <c r="AG50" s="289"/>
      <c r="AH50" s="289"/>
      <c r="AI50" s="289"/>
      <c r="AJ50" s="289"/>
    </row>
    <row r="51" spans="1:36" x14ac:dyDescent="0.25">
      <c r="A51" s="289"/>
      <c r="B51" s="301" t="s">
        <v>214</v>
      </c>
      <c r="C51" s="378"/>
      <c r="D51" s="377"/>
      <c r="E51" s="379"/>
      <c r="F51" s="285"/>
      <c r="G51" s="277"/>
      <c r="H51" s="277"/>
      <c r="I51" s="371"/>
      <c r="J51" s="285"/>
      <c r="K51" s="277"/>
      <c r="L51" s="277"/>
      <c r="M51" s="371"/>
      <c r="N51" s="285"/>
      <c r="O51" s="277"/>
      <c r="P51" s="277"/>
      <c r="Q51" s="371"/>
      <c r="R51" s="285"/>
      <c r="S51" s="277"/>
      <c r="T51" s="277"/>
      <c r="U51" s="371"/>
      <c r="V51" s="285"/>
      <c r="W51" s="277"/>
      <c r="X51" s="277"/>
      <c r="Y51" s="371"/>
      <c r="Z51" s="289"/>
      <c r="AA51" s="289"/>
      <c r="AB51" s="289"/>
      <c r="AC51" s="289"/>
      <c r="AD51" s="289"/>
      <c r="AE51" s="289"/>
      <c r="AF51" s="289"/>
      <c r="AG51" s="289"/>
      <c r="AH51" s="289"/>
      <c r="AI51" s="289"/>
      <c r="AJ51" s="289"/>
    </row>
    <row r="52" spans="1:36" x14ac:dyDescent="0.25">
      <c r="A52" s="289"/>
      <c r="B52" s="301" t="s">
        <v>215</v>
      </c>
      <c r="C52" s="378"/>
      <c r="D52" s="377"/>
      <c r="E52" s="379"/>
      <c r="F52" s="285"/>
      <c r="G52" s="277"/>
      <c r="H52" s="277"/>
      <c r="I52" s="371"/>
      <c r="J52" s="285"/>
      <c r="K52" s="277"/>
      <c r="L52" s="277"/>
      <c r="M52" s="371"/>
      <c r="N52" s="285"/>
      <c r="O52" s="277"/>
      <c r="P52" s="277"/>
      <c r="Q52" s="371"/>
      <c r="R52" s="285"/>
      <c r="S52" s="277"/>
      <c r="T52" s="277"/>
      <c r="U52" s="371"/>
      <c r="V52" s="285"/>
      <c r="W52" s="277"/>
      <c r="X52" s="277"/>
      <c r="Y52" s="371"/>
      <c r="Z52" s="289"/>
      <c r="AA52" s="289"/>
      <c r="AB52" s="289"/>
      <c r="AC52" s="289"/>
      <c r="AD52" s="289"/>
      <c r="AE52" s="289"/>
      <c r="AF52" s="289"/>
      <c r="AG52" s="289"/>
      <c r="AH52" s="289"/>
      <c r="AI52" s="289"/>
      <c r="AJ52" s="289"/>
    </row>
    <row r="53" spans="1:36" x14ac:dyDescent="0.25">
      <c r="A53" s="289"/>
      <c r="B53" s="301" t="s">
        <v>216</v>
      </c>
      <c r="C53" s="378"/>
      <c r="D53" s="377"/>
      <c r="E53" s="379"/>
      <c r="F53" s="285"/>
      <c r="G53" s="277"/>
      <c r="H53" s="277"/>
      <c r="I53" s="371"/>
      <c r="J53" s="285"/>
      <c r="K53" s="277"/>
      <c r="L53" s="277"/>
      <c r="M53" s="371"/>
      <c r="N53" s="285"/>
      <c r="O53" s="277"/>
      <c r="P53" s="277"/>
      <c r="Q53" s="371"/>
      <c r="R53" s="285"/>
      <c r="S53" s="277"/>
      <c r="T53" s="277"/>
      <c r="U53" s="371"/>
      <c r="V53" s="285"/>
      <c r="W53" s="277"/>
      <c r="X53" s="277"/>
      <c r="Y53" s="371"/>
      <c r="Z53" s="289"/>
      <c r="AA53" s="289"/>
      <c r="AB53" s="289"/>
      <c r="AC53" s="289"/>
      <c r="AD53" s="289"/>
      <c r="AE53" s="289"/>
      <c r="AF53" s="289"/>
      <c r="AG53" s="289"/>
      <c r="AH53" s="289"/>
      <c r="AI53" s="289"/>
      <c r="AJ53" s="289"/>
    </row>
    <row r="54" spans="1:36" x14ac:dyDescent="0.25">
      <c r="A54" s="289"/>
      <c r="B54" s="301" t="s">
        <v>218</v>
      </c>
      <c r="C54" s="378"/>
      <c r="D54" s="377"/>
      <c r="E54" s="379"/>
      <c r="F54" s="285"/>
      <c r="G54" s="277"/>
      <c r="H54" s="277"/>
      <c r="I54" s="371"/>
      <c r="J54" s="285"/>
      <c r="K54" s="277"/>
      <c r="L54" s="277"/>
      <c r="M54" s="371"/>
      <c r="N54" s="285"/>
      <c r="O54" s="277"/>
      <c r="P54" s="277"/>
      <c r="Q54" s="371"/>
      <c r="R54" s="285"/>
      <c r="S54" s="277"/>
      <c r="T54" s="277"/>
      <c r="U54" s="371"/>
      <c r="V54" s="285"/>
      <c r="W54" s="277"/>
      <c r="X54" s="277"/>
      <c r="Y54" s="371"/>
      <c r="Z54" s="289"/>
      <c r="AA54" s="289"/>
      <c r="AB54" s="289"/>
      <c r="AC54" s="289"/>
      <c r="AD54" s="289"/>
      <c r="AE54" s="289"/>
      <c r="AF54" s="289"/>
      <c r="AG54" s="289"/>
      <c r="AH54" s="289"/>
      <c r="AI54" s="289"/>
      <c r="AJ54" s="289"/>
    </row>
    <row r="55" spans="1:36" x14ac:dyDescent="0.25">
      <c r="A55" s="289"/>
      <c r="B55" s="301" t="s">
        <v>219</v>
      </c>
      <c r="C55" s="378"/>
      <c r="D55" s="377"/>
      <c r="E55" s="379"/>
      <c r="F55" s="285"/>
      <c r="G55" s="277"/>
      <c r="H55" s="277"/>
      <c r="I55" s="371"/>
      <c r="J55" s="285"/>
      <c r="K55" s="277"/>
      <c r="L55" s="277"/>
      <c r="M55" s="371"/>
      <c r="N55" s="285"/>
      <c r="O55" s="277"/>
      <c r="P55" s="277"/>
      <c r="Q55" s="371"/>
      <c r="R55" s="285"/>
      <c r="S55" s="277"/>
      <c r="T55" s="277"/>
      <c r="U55" s="371"/>
      <c r="V55" s="285"/>
      <c r="W55" s="277"/>
      <c r="X55" s="277"/>
      <c r="Y55" s="371"/>
      <c r="Z55" s="289"/>
      <c r="AA55" s="289"/>
      <c r="AB55" s="289"/>
      <c r="AC55" s="289"/>
      <c r="AD55" s="289"/>
      <c r="AE55" s="289"/>
      <c r="AF55" s="289"/>
      <c r="AG55" s="289"/>
      <c r="AH55" s="289"/>
      <c r="AI55" s="289"/>
      <c r="AJ55" s="289"/>
    </row>
    <row r="56" spans="1:36" x14ac:dyDescent="0.25">
      <c r="A56" s="289"/>
      <c r="B56" s="301" t="s">
        <v>220</v>
      </c>
      <c r="C56" s="378"/>
      <c r="D56" s="377"/>
      <c r="E56" s="379"/>
      <c r="F56" s="285"/>
      <c r="G56" s="277"/>
      <c r="H56" s="277"/>
      <c r="I56" s="371"/>
      <c r="J56" s="285"/>
      <c r="K56" s="277"/>
      <c r="L56" s="277"/>
      <c r="M56" s="371"/>
      <c r="N56" s="285"/>
      <c r="O56" s="277"/>
      <c r="P56" s="277"/>
      <c r="Q56" s="371"/>
      <c r="R56" s="285"/>
      <c r="S56" s="277"/>
      <c r="T56" s="277"/>
      <c r="U56" s="371"/>
      <c r="V56" s="285"/>
      <c r="W56" s="277"/>
      <c r="X56" s="277"/>
      <c r="Y56" s="371"/>
      <c r="Z56" s="289"/>
      <c r="AA56" s="289"/>
      <c r="AB56" s="289"/>
      <c r="AC56" s="289"/>
      <c r="AD56" s="289"/>
      <c r="AE56" s="289"/>
      <c r="AF56" s="289"/>
      <c r="AG56" s="289"/>
      <c r="AH56" s="289"/>
      <c r="AI56" s="289"/>
      <c r="AJ56" s="289"/>
    </row>
    <row r="57" spans="1:36" x14ac:dyDescent="0.25">
      <c r="A57" s="289"/>
      <c r="B57" s="301" t="s">
        <v>221</v>
      </c>
      <c r="C57" s="378"/>
      <c r="D57" s="377"/>
      <c r="E57" s="379"/>
      <c r="F57" s="285"/>
      <c r="G57" s="277"/>
      <c r="H57" s="277"/>
      <c r="I57" s="371"/>
      <c r="J57" s="285"/>
      <c r="K57" s="277"/>
      <c r="L57" s="277"/>
      <c r="M57" s="371"/>
      <c r="N57" s="285"/>
      <c r="O57" s="277"/>
      <c r="P57" s="277"/>
      <c r="Q57" s="371"/>
      <c r="R57" s="285"/>
      <c r="S57" s="277"/>
      <c r="T57" s="277"/>
      <c r="U57" s="371"/>
      <c r="V57" s="285"/>
      <c r="W57" s="277"/>
      <c r="X57" s="277"/>
      <c r="Y57" s="371"/>
      <c r="Z57" s="289"/>
      <c r="AA57" s="289"/>
      <c r="AB57" s="289"/>
      <c r="AC57" s="289"/>
      <c r="AD57" s="289"/>
      <c r="AE57" s="289"/>
      <c r="AF57" s="289"/>
      <c r="AG57" s="289"/>
      <c r="AH57" s="289"/>
      <c r="AI57" s="289"/>
      <c r="AJ57" s="289"/>
    </row>
    <row r="58" spans="1:36" ht="15.75" thickBot="1" x14ac:dyDescent="0.3">
      <c r="A58" s="289"/>
      <c r="B58" s="303" t="s">
        <v>222</v>
      </c>
      <c r="C58" s="380"/>
      <c r="D58" s="381"/>
      <c r="E58" s="382"/>
      <c r="F58" s="286"/>
      <c r="G58" s="278"/>
      <c r="H58" s="278"/>
      <c r="I58" s="372"/>
      <c r="J58" s="286"/>
      <c r="K58" s="278"/>
      <c r="L58" s="278"/>
      <c r="M58" s="372"/>
      <c r="N58" s="286"/>
      <c r="O58" s="278"/>
      <c r="P58" s="278"/>
      <c r="Q58" s="372"/>
      <c r="R58" s="286"/>
      <c r="S58" s="278"/>
      <c r="T58" s="278"/>
      <c r="U58" s="372"/>
      <c r="V58" s="286"/>
      <c r="W58" s="278"/>
      <c r="X58" s="278"/>
      <c r="Y58" s="372"/>
      <c r="Z58" s="289"/>
      <c r="AA58" s="289"/>
      <c r="AB58" s="289"/>
      <c r="AC58" s="289"/>
      <c r="AD58" s="289"/>
      <c r="AE58" s="289"/>
      <c r="AF58" s="289"/>
      <c r="AG58" s="289"/>
      <c r="AH58" s="289"/>
      <c r="AI58" s="289"/>
      <c r="AJ58" s="289"/>
    </row>
    <row r="59" spans="1:36" x14ac:dyDescent="0.25">
      <c r="A59" s="289"/>
      <c r="B59" s="401" t="s">
        <v>324</v>
      </c>
      <c r="C59" s="397">
        <f>SUM(D44:D58)</f>
        <v>0</v>
      </c>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row>
    <row r="60" spans="1:36" x14ac:dyDescent="0.25">
      <c r="A60" s="289"/>
      <c r="B60" s="402" t="s">
        <v>322</v>
      </c>
      <c r="C60" s="398">
        <f>IFERROR(SUMPRODUCT(E44:E58,D44:D58)/SUM(D44:D58),0)</f>
        <v>0</v>
      </c>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row>
    <row r="61" spans="1:36" ht="15.75" thickBot="1" x14ac:dyDescent="0.3">
      <c r="A61" s="289"/>
      <c r="B61" s="403" t="s">
        <v>323</v>
      </c>
      <c r="C61" s="399">
        <f>'U-value calculation'!I41</f>
        <v>0</v>
      </c>
      <c r="D61" s="336"/>
      <c r="E61" s="336"/>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row>
    <row r="62" spans="1:36" x14ac:dyDescent="0.25">
      <c r="A62" s="289"/>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row>
    <row r="63" spans="1:36" ht="15.75" thickBot="1" x14ac:dyDescent="0.3">
      <c r="A63" s="289"/>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row>
    <row r="64" spans="1:36" ht="45.75" thickBot="1" x14ac:dyDescent="0.3">
      <c r="A64" s="289"/>
      <c r="B64" s="395" t="str">
        <f>CONCATENATE("Wall orientation "&amp;'OTTV Calculation'!$I$11)</f>
        <v>Wall orientation S</v>
      </c>
      <c r="C64" s="389" t="s">
        <v>371</v>
      </c>
      <c r="D64" s="390" t="s">
        <v>320</v>
      </c>
      <c r="E64" s="391" t="s">
        <v>108</v>
      </c>
      <c r="F64" s="392" t="s">
        <v>345</v>
      </c>
      <c r="G64" s="393" t="s">
        <v>357</v>
      </c>
      <c r="H64" s="393" t="s">
        <v>321</v>
      </c>
      <c r="I64" s="394" t="s">
        <v>112</v>
      </c>
      <c r="J64" s="392" t="s">
        <v>346</v>
      </c>
      <c r="K64" s="393" t="s">
        <v>357</v>
      </c>
      <c r="L64" s="393" t="s">
        <v>321</v>
      </c>
      <c r="M64" s="394" t="s">
        <v>112</v>
      </c>
      <c r="N64" s="392" t="s">
        <v>347</v>
      </c>
      <c r="O64" s="393" t="s">
        <v>357</v>
      </c>
      <c r="P64" s="393" t="s">
        <v>321</v>
      </c>
      <c r="Q64" s="394" t="s">
        <v>112</v>
      </c>
      <c r="R64" s="392" t="s">
        <v>348</v>
      </c>
      <c r="S64" s="393" t="s">
        <v>357</v>
      </c>
      <c r="T64" s="393" t="s">
        <v>321</v>
      </c>
      <c r="U64" s="394" t="s">
        <v>112</v>
      </c>
      <c r="V64" s="392" t="s">
        <v>349</v>
      </c>
      <c r="W64" s="393" t="s">
        <v>357</v>
      </c>
      <c r="X64" s="393" t="s">
        <v>321</v>
      </c>
      <c r="Y64" s="394" t="s">
        <v>112</v>
      </c>
      <c r="Z64" s="289"/>
      <c r="AA64" s="289"/>
      <c r="AB64" s="289"/>
      <c r="AC64" s="289"/>
      <c r="AD64" s="289"/>
      <c r="AE64" s="289"/>
      <c r="AF64" s="289"/>
      <c r="AG64" s="289"/>
      <c r="AH64" s="289"/>
      <c r="AI64" s="289"/>
      <c r="AJ64" s="289"/>
    </row>
    <row r="65" spans="1:36" x14ac:dyDescent="0.25">
      <c r="A65" s="289"/>
      <c r="B65" s="396" t="s">
        <v>113</v>
      </c>
      <c r="C65" s="383"/>
      <c r="D65" s="384"/>
      <c r="E65" s="385"/>
      <c r="F65" s="386"/>
      <c r="G65" s="387"/>
      <c r="H65" s="387"/>
      <c r="I65" s="388"/>
      <c r="J65" s="386"/>
      <c r="K65" s="387"/>
      <c r="L65" s="387"/>
      <c r="M65" s="388"/>
      <c r="N65" s="386"/>
      <c r="O65" s="387"/>
      <c r="P65" s="387"/>
      <c r="Q65" s="388"/>
      <c r="R65" s="386"/>
      <c r="S65" s="387"/>
      <c r="T65" s="387"/>
      <c r="U65" s="388"/>
      <c r="V65" s="386"/>
      <c r="W65" s="387"/>
      <c r="X65" s="387"/>
      <c r="Y65" s="388"/>
      <c r="Z65" s="289"/>
      <c r="AA65" s="289"/>
      <c r="AB65" s="289"/>
      <c r="AC65" s="289"/>
      <c r="AD65" s="289"/>
      <c r="AE65" s="289"/>
      <c r="AF65" s="289"/>
      <c r="AG65" s="289"/>
      <c r="AH65" s="289"/>
      <c r="AI65" s="289"/>
      <c r="AJ65" s="289"/>
    </row>
    <row r="66" spans="1:36" x14ac:dyDescent="0.25">
      <c r="A66" s="289"/>
      <c r="B66" s="301" t="s">
        <v>114</v>
      </c>
      <c r="C66" s="378"/>
      <c r="D66" s="377"/>
      <c r="E66" s="379"/>
      <c r="F66" s="285"/>
      <c r="G66" s="277"/>
      <c r="H66" s="277"/>
      <c r="I66" s="371"/>
      <c r="J66" s="285"/>
      <c r="K66" s="277"/>
      <c r="L66" s="277"/>
      <c r="M66" s="371"/>
      <c r="N66" s="285"/>
      <c r="O66" s="277"/>
      <c r="P66" s="277"/>
      <c r="Q66" s="371"/>
      <c r="R66" s="285"/>
      <c r="S66" s="277"/>
      <c r="T66" s="277"/>
      <c r="U66" s="371"/>
      <c r="V66" s="285"/>
      <c r="W66" s="277"/>
      <c r="X66" s="277"/>
      <c r="Y66" s="371"/>
      <c r="Z66" s="289"/>
      <c r="AA66" s="289"/>
      <c r="AB66" s="289"/>
      <c r="AC66" s="289"/>
      <c r="AD66" s="289"/>
      <c r="AE66" s="289"/>
      <c r="AF66" s="289"/>
      <c r="AG66" s="289"/>
      <c r="AH66" s="289"/>
      <c r="AI66" s="289"/>
      <c r="AJ66" s="289"/>
    </row>
    <row r="67" spans="1:36" x14ac:dyDescent="0.25">
      <c r="A67" s="289"/>
      <c r="B67" s="301" t="s">
        <v>115</v>
      </c>
      <c r="C67" s="378"/>
      <c r="D67" s="377"/>
      <c r="E67" s="379"/>
      <c r="F67" s="285"/>
      <c r="G67" s="277"/>
      <c r="H67" s="277"/>
      <c r="I67" s="371"/>
      <c r="J67" s="285"/>
      <c r="K67" s="277"/>
      <c r="L67" s="277"/>
      <c r="M67" s="371"/>
      <c r="N67" s="285"/>
      <c r="O67" s="277"/>
      <c r="P67" s="277"/>
      <c r="Q67" s="371"/>
      <c r="R67" s="285"/>
      <c r="S67" s="277"/>
      <c r="T67" s="277"/>
      <c r="U67" s="371"/>
      <c r="V67" s="285"/>
      <c r="W67" s="277"/>
      <c r="X67" s="277"/>
      <c r="Y67" s="371"/>
      <c r="Z67" s="289"/>
      <c r="AA67" s="289"/>
      <c r="AB67" s="289"/>
      <c r="AC67" s="289"/>
      <c r="AD67" s="289"/>
      <c r="AE67" s="289"/>
      <c r="AF67" s="289"/>
      <c r="AG67" s="289"/>
      <c r="AH67" s="289"/>
      <c r="AI67" s="289"/>
      <c r="AJ67" s="289"/>
    </row>
    <row r="68" spans="1:36" x14ac:dyDescent="0.25">
      <c r="A68" s="289"/>
      <c r="B68" s="301" t="s">
        <v>116</v>
      </c>
      <c r="C68" s="378"/>
      <c r="D68" s="377"/>
      <c r="E68" s="379"/>
      <c r="F68" s="285"/>
      <c r="G68" s="277"/>
      <c r="H68" s="277"/>
      <c r="I68" s="371"/>
      <c r="J68" s="285"/>
      <c r="K68" s="277"/>
      <c r="L68" s="277"/>
      <c r="M68" s="371"/>
      <c r="N68" s="285"/>
      <c r="O68" s="277"/>
      <c r="P68" s="277"/>
      <c r="Q68" s="371"/>
      <c r="R68" s="285"/>
      <c r="S68" s="277"/>
      <c r="T68" s="277"/>
      <c r="U68" s="371"/>
      <c r="V68" s="285"/>
      <c r="W68" s="277"/>
      <c r="X68" s="277"/>
      <c r="Y68" s="371"/>
      <c r="Z68" s="289"/>
      <c r="AA68" s="289"/>
      <c r="AB68" s="289"/>
      <c r="AC68" s="289"/>
      <c r="AD68" s="289"/>
      <c r="AE68" s="289"/>
      <c r="AF68" s="289"/>
      <c r="AG68" s="289"/>
      <c r="AH68" s="289"/>
      <c r="AI68" s="289"/>
      <c r="AJ68" s="289"/>
    </row>
    <row r="69" spans="1:36" x14ac:dyDescent="0.25">
      <c r="A69" s="289"/>
      <c r="B69" s="301" t="s">
        <v>117</v>
      </c>
      <c r="C69" s="378"/>
      <c r="D69" s="377"/>
      <c r="E69" s="379"/>
      <c r="F69" s="285"/>
      <c r="G69" s="277"/>
      <c r="H69" s="277"/>
      <c r="I69" s="371"/>
      <c r="J69" s="285"/>
      <c r="K69" s="277"/>
      <c r="L69" s="277"/>
      <c r="M69" s="371"/>
      <c r="N69" s="285"/>
      <c r="O69" s="277"/>
      <c r="P69" s="277"/>
      <c r="Q69" s="371"/>
      <c r="R69" s="285"/>
      <c r="S69" s="277"/>
      <c r="T69" s="277"/>
      <c r="U69" s="371"/>
      <c r="V69" s="285"/>
      <c r="W69" s="277"/>
      <c r="X69" s="277"/>
      <c r="Y69" s="371"/>
      <c r="Z69" s="289"/>
      <c r="AA69" s="289"/>
      <c r="AB69" s="289"/>
      <c r="AC69" s="289"/>
      <c r="AD69" s="289"/>
      <c r="AE69" s="289"/>
      <c r="AF69" s="289"/>
      <c r="AG69" s="289"/>
      <c r="AH69" s="289"/>
      <c r="AI69" s="289"/>
      <c r="AJ69" s="289"/>
    </row>
    <row r="70" spans="1:36" x14ac:dyDescent="0.25">
      <c r="A70" s="289"/>
      <c r="B70" s="301" t="s">
        <v>212</v>
      </c>
      <c r="C70" s="378"/>
      <c r="D70" s="377"/>
      <c r="E70" s="379"/>
      <c r="F70" s="285"/>
      <c r="G70" s="277"/>
      <c r="H70" s="277"/>
      <c r="I70" s="371"/>
      <c r="J70" s="285"/>
      <c r="K70" s="277"/>
      <c r="L70" s="277"/>
      <c r="M70" s="371"/>
      <c r="N70" s="285"/>
      <c r="O70" s="277"/>
      <c r="P70" s="277"/>
      <c r="Q70" s="371"/>
      <c r="R70" s="285"/>
      <c r="S70" s="277"/>
      <c r="T70" s="277"/>
      <c r="U70" s="371"/>
      <c r="V70" s="285"/>
      <c r="W70" s="277"/>
      <c r="X70" s="277"/>
      <c r="Y70" s="371"/>
      <c r="Z70" s="289"/>
      <c r="AA70" s="289"/>
      <c r="AB70" s="289"/>
      <c r="AC70" s="289"/>
      <c r="AD70" s="289"/>
      <c r="AE70" s="289"/>
      <c r="AF70" s="289"/>
      <c r="AG70" s="289"/>
      <c r="AH70" s="289"/>
      <c r="AI70" s="289"/>
      <c r="AJ70" s="289"/>
    </row>
    <row r="71" spans="1:36" x14ac:dyDescent="0.25">
      <c r="A71" s="289"/>
      <c r="B71" s="301" t="s">
        <v>213</v>
      </c>
      <c r="C71" s="378"/>
      <c r="D71" s="377"/>
      <c r="E71" s="379"/>
      <c r="F71" s="285"/>
      <c r="G71" s="277"/>
      <c r="H71" s="277"/>
      <c r="I71" s="371"/>
      <c r="J71" s="285"/>
      <c r="K71" s="277"/>
      <c r="L71" s="277"/>
      <c r="M71" s="371"/>
      <c r="N71" s="285"/>
      <c r="O71" s="277"/>
      <c r="P71" s="277"/>
      <c r="Q71" s="371"/>
      <c r="R71" s="285"/>
      <c r="S71" s="277"/>
      <c r="T71" s="277"/>
      <c r="U71" s="371"/>
      <c r="V71" s="285"/>
      <c r="W71" s="277"/>
      <c r="X71" s="277"/>
      <c r="Y71" s="371"/>
      <c r="Z71" s="289"/>
      <c r="AA71" s="289"/>
      <c r="AB71" s="289"/>
      <c r="AC71" s="289"/>
      <c r="AD71" s="289"/>
      <c r="AE71" s="289"/>
      <c r="AF71" s="289"/>
      <c r="AG71" s="289"/>
      <c r="AH71" s="289"/>
      <c r="AI71" s="289"/>
      <c r="AJ71" s="289"/>
    </row>
    <row r="72" spans="1:36" x14ac:dyDescent="0.25">
      <c r="A72" s="289"/>
      <c r="B72" s="301" t="s">
        <v>214</v>
      </c>
      <c r="C72" s="378"/>
      <c r="D72" s="377"/>
      <c r="E72" s="379"/>
      <c r="F72" s="285"/>
      <c r="G72" s="277"/>
      <c r="H72" s="277"/>
      <c r="I72" s="371"/>
      <c r="J72" s="285"/>
      <c r="K72" s="277"/>
      <c r="L72" s="277"/>
      <c r="M72" s="371"/>
      <c r="N72" s="285"/>
      <c r="O72" s="277"/>
      <c r="P72" s="277"/>
      <c r="Q72" s="371"/>
      <c r="R72" s="285"/>
      <c r="S72" s="277"/>
      <c r="T72" s="277"/>
      <c r="U72" s="371"/>
      <c r="V72" s="285"/>
      <c r="W72" s="277"/>
      <c r="X72" s="277"/>
      <c r="Y72" s="371"/>
      <c r="Z72" s="289"/>
      <c r="AA72" s="289"/>
      <c r="AB72" s="289"/>
      <c r="AC72" s="289"/>
      <c r="AD72" s="289"/>
      <c r="AE72" s="289"/>
      <c r="AF72" s="289"/>
      <c r="AG72" s="289"/>
      <c r="AH72" s="289"/>
      <c r="AI72" s="289"/>
      <c r="AJ72" s="289"/>
    </row>
    <row r="73" spans="1:36" x14ac:dyDescent="0.25">
      <c r="A73" s="289"/>
      <c r="B73" s="301" t="s">
        <v>215</v>
      </c>
      <c r="C73" s="378"/>
      <c r="D73" s="377"/>
      <c r="E73" s="379"/>
      <c r="F73" s="285"/>
      <c r="G73" s="277"/>
      <c r="H73" s="277"/>
      <c r="I73" s="371"/>
      <c r="J73" s="285"/>
      <c r="K73" s="277"/>
      <c r="L73" s="277"/>
      <c r="M73" s="371"/>
      <c r="N73" s="285"/>
      <c r="O73" s="277"/>
      <c r="P73" s="277"/>
      <c r="Q73" s="371"/>
      <c r="R73" s="285"/>
      <c r="S73" s="277"/>
      <c r="T73" s="277"/>
      <c r="U73" s="371"/>
      <c r="V73" s="285"/>
      <c r="W73" s="277"/>
      <c r="X73" s="277"/>
      <c r="Y73" s="371"/>
      <c r="Z73" s="289"/>
      <c r="AA73" s="289"/>
      <c r="AB73" s="289"/>
      <c r="AC73" s="289"/>
      <c r="AD73" s="289"/>
      <c r="AE73" s="289"/>
      <c r="AF73" s="289"/>
      <c r="AG73" s="289"/>
      <c r="AH73" s="289"/>
      <c r="AI73" s="289"/>
      <c r="AJ73" s="289"/>
    </row>
    <row r="74" spans="1:36" x14ac:dyDescent="0.25">
      <c r="A74" s="289"/>
      <c r="B74" s="301" t="s">
        <v>216</v>
      </c>
      <c r="C74" s="378"/>
      <c r="D74" s="377"/>
      <c r="E74" s="379"/>
      <c r="F74" s="285"/>
      <c r="G74" s="277"/>
      <c r="H74" s="277"/>
      <c r="I74" s="371"/>
      <c r="J74" s="285"/>
      <c r="K74" s="277"/>
      <c r="L74" s="277"/>
      <c r="M74" s="371"/>
      <c r="N74" s="285"/>
      <c r="O74" s="277"/>
      <c r="P74" s="277"/>
      <c r="Q74" s="371"/>
      <c r="R74" s="285"/>
      <c r="S74" s="277"/>
      <c r="T74" s="277"/>
      <c r="U74" s="371"/>
      <c r="V74" s="285"/>
      <c r="W74" s="277"/>
      <c r="X74" s="277"/>
      <c r="Y74" s="371"/>
      <c r="Z74" s="289"/>
      <c r="AA74" s="289"/>
      <c r="AB74" s="289"/>
      <c r="AC74" s="289"/>
      <c r="AD74" s="289"/>
      <c r="AE74" s="289"/>
      <c r="AF74" s="289"/>
      <c r="AG74" s="289"/>
      <c r="AH74" s="289"/>
      <c r="AI74" s="289"/>
      <c r="AJ74" s="289"/>
    </row>
    <row r="75" spans="1:36" x14ac:dyDescent="0.25">
      <c r="A75" s="289"/>
      <c r="B75" s="301" t="s">
        <v>218</v>
      </c>
      <c r="C75" s="378"/>
      <c r="D75" s="377"/>
      <c r="E75" s="379"/>
      <c r="F75" s="285"/>
      <c r="G75" s="277"/>
      <c r="H75" s="277"/>
      <c r="I75" s="371"/>
      <c r="J75" s="285"/>
      <c r="K75" s="277"/>
      <c r="L75" s="277"/>
      <c r="M75" s="371"/>
      <c r="N75" s="285"/>
      <c r="O75" s="277"/>
      <c r="P75" s="277"/>
      <c r="Q75" s="371"/>
      <c r="R75" s="285"/>
      <c r="S75" s="277"/>
      <c r="T75" s="277"/>
      <c r="U75" s="371"/>
      <c r="V75" s="285"/>
      <c r="W75" s="277"/>
      <c r="X75" s="277"/>
      <c r="Y75" s="371"/>
      <c r="Z75" s="289"/>
      <c r="AA75" s="289"/>
      <c r="AB75" s="289"/>
      <c r="AC75" s="289"/>
      <c r="AD75" s="289"/>
      <c r="AE75" s="289"/>
      <c r="AF75" s="289"/>
      <c r="AG75" s="289"/>
      <c r="AH75" s="289"/>
      <c r="AI75" s="289"/>
      <c r="AJ75" s="289"/>
    </row>
    <row r="76" spans="1:36" x14ac:dyDescent="0.25">
      <c r="A76" s="289"/>
      <c r="B76" s="301" t="s">
        <v>219</v>
      </c>
      <c r="C76" s="378"/>
      <c r="D76" s="377"/>
      <c r="E76" s="379"/>
      <c r="F76" s="285"/>
      <c r="G76" s="277"/>
      <c r="H76" s="277"/>
      <c r="I76" s="371"/>
      <c r="J76" s="285"/>
      <c r="K76" s="277"/>
      <c r="L76" s="277"/>
      <c r="M76" s="371"/>
      <c r="N76" s="285"/>
      <c r="O76" s="277"/>
      <c r="P76" s="277"/>
      <c r="Q76" s="371"/>
      <c r="R76" s="285"/>
      <c r="S76" s="277"/>
      <c r="T76" s="277"/>
      <c r="U76" s="371"/>
      <c r="V76" s="285"/>
      <c r="W76" s="277"/>
      <c r="X76" s="277"/>
      <c r="Y76" s="371"/>
      <c r="Z76" s="289"/>
      <c r="AA76" s="289"/>
      <c r="AB76" s="289"/>
      <c r="AC76" s="289"/>
      <c r="AD76" s="289"/>
      <c r="AE76" s="289"/>
      <c r="AF76" s="289"/>
      <c r="AG76" s="289"/>
      <c r="AH76" s="289"/>
      <c r="AI76" s="289"/>
      <c r="AJ76" s="289"/>
    </row>
    <row r="77" spans="1:36" x14ac:dyDescent="0.25">
      <c r="A77" s="289"/>
      <c r="B77" s="301" t="s">
        <v>220</v>
      </c>
      <c r="C77" s="378"/>
      <c r="D77" s="377"/>
      <c r="E77" s="379"/>
      <c r="F77" s="285"/>
      <c r="G77" s="277"/>
      <c r="H77" s="277"/>
      <c r="I77" s="371"/>
      <c r="J77" s="285"/>
      <c r="K77" s="277"/>
      <c r="L77" s="277"/>
      <c r="M77" s="371"/>
      <c r="N77" s="285"/>
      <c r="O77" s="277"/>
      <c r="P77" s="277"/>
      <c r="Q77" s="371"/>
      <c r="R77" s="285"/>
      <c r="S77" s="277"/>
      <c r="T77" s="277"/>
      <c r="U77" s="371"/>
      <c r="V77" s="285"/>
      <c r="W77" s="277"/>
      <c r="X77" s="277"/>
      <c r="Y77" s="371"/>
      <c r="Z77" s="289"/>
      <c r="AA77" s="289"/>
      <c r="AB77" s="289"/>
      <c r="AC77" s="289"/>
      <c r="AD77" s="289"/>
      <c r="AE77" s="289"/>
      <c r="AF77" s="289"/>
      <c r="AG77" s="289"/>
      <c r="AH77" s="289"/>
      <c r="AI77" s="289"/>
      <c r="AJ77" s="289"/>
    </row>
    <row r="78" spans="1:36" x14ac:dyDescent="0.25">
      <c r="A78" s="289"/>
      <c r="B78" s="301" t="s">
        <v>221</v>
      </c>
      <c r="C78" s="378"/>
      <c r="D78" s="377"/>
      <c r="E78" s="379"/>
      <c r="F78" s="285"/>
      <c r="G78" s="277"/>
      <c r="H78" s="277"/>
      <c r="I78" s="371"/>
      <c r="J78" s="285"/>
      <c r="K78" s="277"/>
      <c r="L78" s="277"/>
      <c r="M78" s="371"/>
      <c r="N78" s="285"/>
      <c r="O78" s="277"/>
      <c r="P78" s="277"/>
      <c r="Q78" s="371"/>
      <c r="R78" s="285"/>
      <c r="S78" s="277"/>
      <c r="T78" s="277"/>
      <c r="U78" s="371"/>
      <c r="V78" s="285"/>
      <c r="W78" s="277"/>
      <c r="X78" s="277"/>
      <c r="Y78" s="371"/>
      <c r="Z78" s="289"/>
      <c r="AA78" s="289"/>
      <c r="AB78" s="289"/>
      <c r="AC78" s="289"/>
      <c r="AD78" s="289"/>
      <c r="AE78" s="289"/>
      <c r="AF78" s="289"/>
      <c r="AG78" s="289"/>
      <c r="AH78" s="289"/>
      <c r="AI78" s="289"/>
      <c r="AJ78" s="289"/>
    </row>
    <row r="79" spans="1:36" ht="15.75" thickBot="1" x14ac:dyDescent="0.3">
      <c r="A79" s="289"/>
      <c r="B79" s="303" t="s">
        <v>222</v>
      </c>
      <c r="C79" s="380"/>
      <c r="D79" s="381"/>
      <c r="E79" s="382"/>
      <c r="F79" s="286"/>
      <c r="G79" s="278"/>
      <c r="H79" s="278"/>
      <c r="I79" s="372"/>
      <c r="J79" s="286"/>
      <c r="K79" s="278"/>
      <c r="L79" s="278"/>
      <c r="M79" s="372"/>
      <c r="N79" s="286"/>
      <c r="O79" s="278"/>
      <c r="P79" s="278"/>
      <c r="Q79" s="372"/>
      <c r="R79" s="286"/>
      <c r="S79" s="278"/>
      <c r="T79" s="278"/>
      <c r="U79" s="372"/>
      <c r="V79" s="286"/>
      <c r="W79" s="278"/>
      <c r="X79" s="278"/>
      <c r="Y79" s="372"/>
      <c r="Z79" s="289"/>
      <c r="AA79" s="289"/>
      <c r="AB79" s="289"/>
      <c r="AC79" s="289"/>
      <c r="AD79" s="289"/>
      <c r="AE79" s="289"/>
      <c r="AF79" s="289"/>
      <c r="AG79" s="289"/>
      <c r="AH79" s="289"/>
      <c r="AI79" s="289"/>
      <c r="AJ79" s="289"/>
    </row>
    <row r="80" spans="1:36" x14ac:dyDescent="0.25">
      <c r="A80" s="289"/>
      <c r="B80" s="401" t="s">
        <v>324</v>
      </c>
      <c r="C80" s="397">
        <f>SUM(D65:D79)</f>
        <v>0</v>
      </c>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row>
    <row r="81" spans="1:36" x14ac:dyDescent="0.25">
      <c r="A81" s="289"/>
      <c r="B81" s="402" t="s">
        <v>322</v>
      </c>
      <c r="C81" s="398">
        <f>IFERROR(SUMPRODUCT(E65:E79,D65:D79)/SUM(D65:D79),0)</f>
        <v>0</v>
      </c>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row>
    <row r="82" spans="1:36" ht="15.75" thickBot="1" x14ac:dyDescent="0.3">
      <c r="A82" s="289"/>
      <c r="B82" s="403" t="s">
        <v>323</v>
      </c>
      <c r="C82" s="399">
        <f>'U-value calculation'!I63</f>
        <v>0</v>
      </c>
      <c r="D82" s="336"/>
      <c r="E82" s="336"/>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row>
    <row r="83" spans="1:36" x14ac:dyDescent="0.25">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row>
    <row r="84" spans="1:36" ht="15.75" thickBot="1" x14ac:dyDescent="0.3">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row>
    <row r="85" spans="1:36" ht="45.75" thickBot="1" x14ac:dyDescent="0.3">
      <c r="A85" s="289"/>
      <c r="B85" s="395" t="str">
        <f>CONCATENATE("Wall orientation "&amp;'OTTV Calculation'!$K$11)</f>
        <v>Wall orientation W</v>
      </c>
      <c r="C85" s="389" t="s">
        <v>371</v>
      </c>
      <c r="D85" s="390" t="s">
        <v>320</v>
      </c>
      <c r="E85" s="391" t="s">
        <v>108</v>
      </c>
      <c r="F85" s="392" t="s">
        <v>345</v>
      </c>
      <c r="G85" s="393" t="s">
        <v>357</v>
      </c>
      <c r="H85" s="393" t="s">
        <v>321</v>
      </c>
      <c r="I85" s="394" t="s">
        <v>112</v>
      </c>
      <c r="J85" s="392" t="s">
        <v>346</v>
      </c>
      <c r="K85" s="393" t="s">
        <v>357</v>
      </c>
      <c r="L85" s="393" t="s">
        <v>321</v>
      </c>
      <c r="M85" s="394" t="s">
        <v>112</v>
      </c>
      <c r="N85" s="392" t="s">
        <v>347</v>
      </c>
      <c r="O85" s="393" t="s">
        <v>357</v>
      </c>
      <c r="P85" s="393" t="s">
        <v>321</v>
      </c>
      <c r="Q85" s="394" t="s">
        <v>112</v>
      </c>
      <c r="R85" s="392" t="s">
        <v>348</v>
      </c>
      <c r="S85" s="393" t="s">
        <v>357</v>
      </c>
      <c r="T85" s="393" t="s">
        <v>321</v>
      </c>
      <c r="U85" s="394" t="s">
        <v>112</v>
      </c>
      <c r="V85" s="392" t="s">
        <v>349</v>
      </c>
      <c r="W85" s="393" t="s">
        <v>357</v>
      </c>
      <c r="X85" s="393" t="s">
        <v>321</v>
      </c>
      <c r="Y85" s="394" t="s">
        <v>112</v>
      </c>
      <c r="Z85" s="289"/>
      <c r="AA85" s="289"/>
      <c r="AB85" s="289"/>
      <c r="AC85" s="289"/>
      <c r="AD85" s="289"/>
      <c r="AE85" s="289"/>
      <c r="AF85" s="289"/>
      <c r="AG85" s="289"/>
      <c r="AH85" s="289"/>
      <c r="AI85" s="289"/>
      <c r="AJ85" s="289"/>
    </row>
    <row r="86" spans="1:36" x14ac:dyDescent="0.25">
      <c r="A86" s="289"/>
      <c r="B86" s="396" t="s">
        <v>113</v>
      </c>
      <c r="C86" s="383"/>
      <c r="D86" s="384"/>
      <c r="E86" s="385"/>
      <c r="F86" s="386"/>
      <c r="G86" s="387"/>
      <c r="H86" s="387"/>
      <c r="I86" s="388"/>
      <c r="J86" s="386"/>
      <c r="K86" s="387"/>
      <c r="L86" s="387"/>
      <c r="M86" s="388"/>
      <c r="N86" s="386"/>
      <c r="O86" s="387"/>
      <c r="P86" s="387"/>
      <c r="Q86" s="388"/>
      <c r="R86" s="386"/>
      <c r="S86" s="387"/>
      <c r="T86" s="387"/>
      <c r="U86" s="388"/>
      <c r="V86" s="386"/>
      <c r="W86" s="387"/>
      <c r="X86" s="387"/>
      <c r="Y86" s="388"/>
      <c r="Z86" s="289"/>
      <c r="AA86" s="289"/>
      <c r="AB86" s="289"/>
      <c r="AC86" s="289"/>
      <c r="AD86" s="289"/>
      <c r="AE86" s="289"/>
      <c r="AF86" s="289"/>
      <c r="AG86" s="289"/>
      <c r="AH86" s="289"/>
      <c r="AI86" s="289"/>
      <c r="AJ86" s="289"/>
    </row>
    <row r="87" spans="1:36" x14ac:dyDescent="0.25">
      <c r="A87" s="289"/>
      <c r="B87" s="301" t="s">
        <v>114</v>
      </c>
      <c r="C87" s="378"/>
      <c r="D87" s="377"/>
      <c r="E87" s="379"/>
      <c r="F87" s="285"/>
      <c r="G87" s="277"/>
      <c r="H87" s="277"/>
      <c r="I87" s="371"/>
      <c r="J87" s="285"/>
      <c r="K87" s="277"/>
      <c r="L87" s="277"/>
      <c r="M87" s="371"/>
      <c r="N87" s="285"/>
      <c r="O87" s="277"/>
      <c r="P87" s="277"/>
      <c r="Q87" s="371"/>
      <c r="R87" s="285"/>
      <c r="S87" s="277"/>
      <c r="T87" s="277"/>
      <c r="U87" s="371"/>
      <c r="V87" s="285"/>
      <c r="W87" s="277"/>
      <c r="X87" s="277"/>
      <c r="Y87" s="371"/>
      <c r="Z87" s="289"/>
      <c r="AA87" s="289"/>
      <c r="AB87" s="289"/>
      <c r="AC87" s="289"/>
      <c r="AD87" s="289"/>
      <c r="AE87" s="289"/>
      <c r="AF87" s="289"/>
      <c r="AG87" s="289"/>
      <c r="AH87" s="289"/>
      <c r="AI87" s="289"/>
      <c r="AJ87" s="289"/>
    </row>
    <row r="88" spans="1:36" x14ac:dyDescent="0.25">
      <c r="A88" s="289"/>
      <c r="B88" s="301" t="s">
        <v>115</v>
      </c>
      <c r="C88" s="378"/>
      <c r="D88" s="377"/>
      <c r="E88" s="379"/>
      <c r="F88" s="285"/>
      <c r="G88" s="277"/>
      <c r="H88" s="277"/>
      <c r="I88" s="371"/>
      <c r="J88" s="285"/>
      <c r="K88" s="277"/>
      <c r="L88" s="277"/>
      <c r="M88" s="371"/>
      <c r="N88" s="285"/>
      <c r="O88" s="277"/>
      <c r="P88" s="277"/>
      <c r="Q88" s="371"/>
      <c r="R88" s="285"/>
      <c r="S88" s="277"/>
      <c r="T88" s="277"/>
      <c r="U88" s="371"/>
      <c r="V88" s="285"/>
      <c r="W88" s="277"/>
      <c r="X88" s="277"/>
      <c r="Y88" s="371"/>
      <c r="Z88" s="289"/>
      <c r="AA88" s="289"/>
      <c r="AB88" s="289"/>
      <c r="AC88" s="289"/>
      <c r="AD88" s="289"/>
      <c r="AE88" s="289"/>
      <c r="AF88" s="289"/>
      <c r="AG88" s="289"/>
      <c r="AH88" s="289"/>
      <c r="AI88" s="289"/>
      <c r="AJ88" s="289"/>
    </row>
    <row r="89" spans="1:36" x14ac:dyDescent="0.25">
      <c r="A89" s="289"/>
      <c r="B89" s="301" t="s">
        <v>116</v>
      </c>
      <c r="C89" s="378"/>
      <c r="D89" s="377"/>
      <c r="E89" s="379"/>
      <c r="F89" s="285"/>
      <c r="G89" s="277"/>
      <c r="H89" s="277"/>
      <c r="I89" s="371"/>
      <c r="J89" s="285"/>
      <c r="K89" s="277"/>
      <c r="L89" s="277"/>
      <c r="M89" s="371"/>
      <c r="N89" s="285"/>
      <c r="O89" s="277"/>
      <c r="P89" s="277"/>
      <c r="Q89" s="371"/>
      <c r="R89" s="285"/>
      <c r="S89" s="277"/>
      <c r="T89" s="277"/>
      <c r="U89" s="371"/>
      <c r="V89" s="285"/>
      <c r="W89" s="277"/>
      <c r="X89" s="277"/>
      <c r="Y89" s="371"/>
      <c r="Z89" s="289"/>
      <c r="AA89" s="289"/>
      <c r="AB89" s="289"/>
      <c r="AC89" s="289"/>
      <c r="AD89" s="289"/>
      <c r="AE89" s="289"/>
      <c r="AF89" s="289"/>
      <c r="AG89" s="289"/>
      <c r="AH89" s="289"/>
      <c r="AI89" s="289"/>
      <c r="AJ89" s="289"/>
    </row>
    <row r="90" spans="1:36" x14ac:dyDescent="0.25">
      <c r="A90" s="289"/>
      <c r="B90" s="301" t="s">
        <v>117</v>
      </c>
      <c r="C90" s="378"/>
      <c r="D90" s="377"/>
      <c r="E90" s="379"/>
      <c r="F90" s="285"/>
      <c r="G90" s="277"/>
      <c r="H90" s="277"/>
      <c r="I90" s="371"/>
      <c r="J90" s="285"/>
      <c r="K90" s="277"/>
      <c r="L90" s="277"/>
      <c r="M90" s="371"/>
      <c r="N90" s="285"/>
      <c r="O90" s="277"/>
      <c r="P90" s="277"/>
      <c r="Q90" s="371"/>
      <c r="R90" s="285"/>
      <c r="S90" s="277"/>
      <c r="T90" s="277"/>
      <c r="U90" s="371"/>
      <c r="V90" s="285"/>
      <c r="W90" s="277"/>
      <c r="X90" s="277"/>
      <c r="Y90" s="371"/>
      <c r="Z90" s="289"/>
      <c r="AA90" s="289"/>
      <c r="AB90" s="289"/>
      <c r="AC90" s="289"/>
      <c r="AD90" s="289"/>
      <c r="AE90" s="289"/>
      <c r="AF90" s="289"/>
      <c r="AG90" s="289"/>
      <c r="AH90" s="289"/>
      <c r="AI90" s="289"/>
      <c r="AJ90" s="289"/>
    </row>
    <row r="91" spans="1:36" x14ac:dyDescent="0.25">
      <c r="A91" s="289"/>
      <c r="B91" s="301" t="s">
        <v>212</v>
      </c>
      <c r="C91" s="378"/>
      <c r="D91" s="377"/>
      <c r="E91" s="379"/>
      <c r="F91" s="285"/>
      <c r="G91" s="277"/>
      <c r="H91" s="277"/>
      <c r="I91" s="371"/>
      <c r="J91" s="285"/>
      <c r="K91" s="277"/>
      <c r="L91" s="277"/>
      <c r="M91" s="371"/>
      <c r="N91" s="285"/>
      <c r="O91" s="277"/>
      <c r="P91" s="277"/>
      <c r="Q91" s="371"/>
      <c r="R91" s="285"/>
      <c r="S91" s="277"/>
      <c r="T91" s="277"/>
      <c r="U91" s="371"/>
      <c r="V91" s="285"/>
      <c r="W91" s="277"/>
      <c r="X91" s="277"/>
      <c r="Y91" s="371"/>
      <c r="Z91" s="289"/>
      <c r="AA91" s="289"/>
      <c r="AB91" s="289"/>
      <c r="AC91" s="289"/>
      <c r="AD91" s="289"/>
      <c r="AE91" s="289"/>
      <c r="AF91" s="289"/>
      <c r="AG91" s="289"/>
      <c r="AH91" s="289"/>
      <c r="AI91" s="289"/>
      <c r="AJ91" s="289"/>
    </row>
    <row r="92" spans="1:36" x14ac:dyDescent="0.25">
      <c r="A92" s="289"/>
      <c r="B92" s="301" t="s">
        <v>213</v>
      </c>
      <c r="C92" s="378"/>
      <c r="D92" s="377"/>
      <c r="E92" s="379"/>
      <c r="F92" s="285"/>
      <c r="G92" s="277"/>
      <c r="H92" s="277"/>
      <c r="I92" s="371"/>
      <c r="J92" s="285"/>
      <c r="K92" s="277"/>
      <c r="L92" s="277"/>
      <c r="M92" s="371"/>
      <c r="N92" s="285"/>
      <c r="O92" s="277"/>
      <c r="P92" s="277"/>
      <c r="Q92" s="371"/>
      <c r="R92" s="285"/>
      <c r="S92" s="277"/>
      <c r="T92" s="277"/>
      <c r="U92" s="371"/>
      <c r="V92" s="285"/>
      <c r="W92" s="277"/>
      <c r="X92" s="277"/>
      <c r="Y92" s="371"/>
      <c r="Z92" s="289"/>
      <c r="AA92" s="289"/>
      <c r="AB92" s="289"/>
      <c r="AC92" s="289"/>
      <c r="AD92" s="289"/>
      <c r="AE92" s="289"/>
      <c r="AF92" s="289"/>
      <c r="AG92" s="289"/>
      <c r="AH92" s="289"/>
      <c r="AI92" s="289"/>
      <c r="AJ92" s="289"/>
    </row>
    <row r="93" spans="1:36" x14ac:dyDescent="0.25">
      <c r="A93" s="289"/>
      <c r="B93" s="301" t="s">
        <v>214</v>
      </c>
      <c r="C93" s="378"/>
      <c r="D93" s="377"/>
      <c r="E93" s="379"/>
      <c r="F93" s="285"/>
      <c r="G93" s="277"/>
      <c r="H93" s="277"/>
      <c r="I93" s="371"/>
      <c r="J93" s="285"/>
      <c r="K93" s="277"/>
      <c r="L93" s="277"/>
      <c r="M93" s="371"/>
      <c r="N93" s="285"/>
      <c r="O93" s="277"/>
      <c r="P93" s="277"/>
      <c r="Q93" s="371"/>
      <c r="R93" s="285"/>
      <c r="S93" s="277"/>
      <c r="T93" s="277"/>
      <c r="U93" s="371"/>
      <c r="V93" s="285"/>
      <c r="W93" s="277"/>
      <c r="X93" s="277"/>
      <c r="Y93" s="371"/>
      <c r="Z93" s="289"/>
      <c r="AA93" s="289"/>
      <c r="AB93" s="289"/>
      <c r="AC93" s="289"/>
      <c r="AD93" s="289"/>
      <c r="AE93" s="289"/>
      <c r="AF93" s="289"/>
      <c r="AG93" s="289"/>
      <c r="AH93" s="289"/>
      <c r="AI93" s="289"/>
      <c r="AJ93" s="289"/>
    </row>
    <row r="94" spans="1:36" x14ac:dyDescent="0.25">
      <c r="A94" s="289"/>
      <c r="B94" s="301" t="s">
        <v>215</v>
      </c>
      <c r="C94" s="378"/>
      <c r="D94" s="377"/>
      <c r="E94" s="379"/>
      <c r="F94" s="285"/>
      <c r="G94" s="277"/>
      <c r="H94" s="277"/>
      <c r="I94" s="371"/>
      <c r="J94" s="285"/>
      <c r="K94" s="277"/>
      <c r="L94" s="277"/>
      <c r="M94" s="371"/>
      <c r="N94" s="285"/>
      <c r="O94" s="277"/>
      <c r="P94" s="277"/>
      <c r="Q94" s="371"/>
      <c r="R94" s="285"/>
      <c r="S94" s="277"/>
      <c r="T94" s="277"/>
      <c r="U94" s="371"/>
      <c r="V94" s="285"/>
      <c r="W94" s="277"/>
      <c r="X94" s="277"/>
      <c r="Y94" s="371"/>
      <c r="Z94" s="289"/>
      <c r="AA94" s="289"/>
      <c r="AB94" s="289"/>
      <c r="AC94" s="289"/>
      <c r="AD94" s="289"/>
      <c r="AE94" s="289"/>
      <c r="AF94" s="289"/>
      <c r="AG94" s="289"/>
      <c r="AH94" s="289"/>
      <c r="AI94" s="289"/>
      <c r="AJ94" s="289"/>
    </row>
    <row r="95" spans="1:36" x14ac:dyDescent="0.25">
      <c r="A95" s="289"/>
      <c r="B95" s="301" t="s">
        <v>216</v>
      </c>
      <c r="C95" s="378"/>
      <c r="D95" s="377"/>
      <c r="E95" s="379"/>
      <c r="F95" s="285"/>
      <c r="G95" s="277"/>
      <c r="H95" s="277"/>
      <c r="I95" s="371"/>
      <c r="J95" s="285"/>
      <c r="K95" s="277"/>
      <c r="L95" s="277"/>
      <c r="M95" s="371"/>
      <c r="N95" s="285"/>
      <c r="O95" s="277"/>
      <c r="P95" s="277"/>
      <c r="Q95" s="371"/>
      <c r="R95" s="285"/>
      <c r="S95" s="277"/>
      <c r="T95" s="277"/>
      <c r="U95" s="371"/>
      <c r="V95" s="285"/>
      <c r="W95" s="277"/>
      <c r="X95" s="277"/>
      <c r="Y95" s="371"/>
      <c r="Z95" s="289"/>
      <c r="AA95" s="289"/>
      <c r="AB95" s="289"/>
      <c r="AC95" s="289"/>
      <c r="AD95" s="289"/>
      <c r="AE95" s="289"/>
      <c r="AF95" s="289"/>
      <c r="AG95" s="289"/>
      <c r="AH95" s="289"/>
      <c r="AI95" s="289"/>
      <c r="AJ95" s="289"/>
    </row>
    <row r="96" spans="1:36" x14ac:dyDescent="0.25">
      <c r="A96" s="289"/>
      <c r="B96" s="301" t="s">
        <v>218</v>
      </c>
      <c r="C96" s="378"/>
      <c r="D96" s="377"/>
      <c r="E96" s="379"/>
      <c r="F96" s="285"/>
      <c r="G96" s="277"/>
      <c r="H96" s="277"/>
      <c r="I96" s="371"/>
      <c r="J96" s="285"/>
      <c r="K96" s="277"/>
      <c r="L96" s="277"/>
      <c r="M96" s="371"/>
      <c r="N96" s="285"/>
      <c r="O96" s="277"/>
      <c r="P96" s="277"/>
      <c r="Q96" s="371"/>
      <c r="R96" s="285"/>
      <c r="S96" s="277"/>
      <c r="T96" s="277"/>
      <c r="U96" s="371"/>
      <c r="V96" s="285"/>
      <c r="W96" s="277"/>
      <c r="X96" s="277"/>
      <c r="Y96" s="371"/>
      <c r="Z96" s="289"/>
      <c r="AA96" s="289"/>
      <c r="AB96" s="289"/>
      <c r="AC96" s="289"/>
      <c r="AD96" s="289"/>
      <c r="AE96" s="289"/>
      <c r="AF96" s="289"/>
      <c r="AG96" s="289"/>
      <c r="AH96" s="289"/>
      <c r="AI96" s="289"/>
      <c r="AJ96" s="289"/>
    </row>
    <row r="97" spans="1:36" x14ac:dyDescent="0.25">
      <c r="A97" s="289"/>
      <c r="B97" s="301" t="s">
        <v>219</v>
      </c>
      <c r="C97" s="378"/>
      <c r="D97" s="377"/>
      <c r="E97" s="379"/>
      <c r="F97" s="285"/>
      <c r="G97" s="277"/>
      <c r="H97" s="277"/>
      <c r="I97" s="371"/>
      <c r="J97" s="285"/>
      <c r="K97" s="277"/>
      <c r="L97" s="277"/>
      <c r="M97" s="371"/>
      <c r="N97" s="285"/>
      <c r="O97" s="277"/>
      <c r="P97" s="277"/>
      <c r="Q97" s="371"/>
      <c r="R97" s="285"/>
      <c r="S97" s="277"/>
      <c r="T97" s="277"/>
      <c r="U97" s="371"/>
      <c r="V97" s="285"/>
      <c r="W97" s="277"/>
      <c r="X97" s="277"/>
      <c r="Y97" s="371"/>
      <c r="Z97" s="289"/>
      <c r="AA97" s="289"/>
      <c r="AB97" s="289"/>
      <c r="AC97" s="289"/>
      <c r="AD97" s="289"/>
      <c r="AE97" s="289"/>
      <c r="AF97" s="289"/>
      <c r="AG97" s="289"/>
      <c r="AH97" s="289"/>
      <c r="AI97" s="289"/>
      <c r="AJ97" s="289"/>
    </row>
    <row r="98" spans="1:36" x14ac:dyDescent="0.25">
      <c r="A98" s="289"/>
      <c r="B98" s="301" t="s">
        <v>220</v>
      </c>
      <c r="C98" s="378"/>
      <c r="D98" s="377"/>
      <c r="E98" s="379"/>
      <c r="F98" s="285"/>
      <c r="G98" s="277"/>
      <c r="H98" s="277"/>
      <c r="I98" s="371"/>
      <c r="J98" s="285"/>
      <c r="K98" s="277"/>
      <c r="L98" s="277"/>
      <c r="M98" s="371"/>
      <c r="N98" s="285"/>
      <c r="O98" s="277"/>
      <c r="P98" s="277"/>
      <c r="Q98" s="371"/>
      <c r="R98" s="285"/>
      <c r="S98" s="277"/>
      <c r="T98" s="277"/>
      <c r="U98" s="371"/>
      <c r="V98" s="285"/>
      <c r="W98" s="277"/>
      <c r="X98" s="277"/>
      <c r="Y98" s="371"/>
      <c r="Z98" s="289"/>
      <c r="AA98" s="289"/>
      <c r="AB98" s="289"/>
      <c r="AC98" s="289"/>
      <c r="AD98" s="289"/>
      <c r="AE98" s="289"/>
      <c r="AF98" s="289"/>
      <c r="AG98" s="289"/>
      <c r="AH98" s="289"/>
      <c r="AI98" s="289"/>
      <c r="AJ98" s="289"/>
    </row>
    <row r="99" spans="1:36" x14ac:dyDescent="0.25">
      <c r="A99" s="289"/>
      <c r="B99" s="301" t="s">
        <v>221</v>
      </c>
      <c r="C99" s="378"/>
      <c r="D99" s="377"/>
      <c r="E99" s="379"/>
      <c r="F99" s="285"/>
      <c r="G99" s="277"/>
      <c r="H99" s="277"/>
      <c r="I99" s="371"/>
      <c r="J99" s="285"/>
      <c r="K99" s="277"/>
      <c r="L99" s="277"/>
      <c r="M99" s="371"/>
      <c r="N99" s="285"/>
      <c r="O99" s="277"/>
      <c r="P99" s="277"/>
      <c r="Q99" s="371"/>
      <c r="R99" s="285"/>
      <c r="S99" s="277"/>
      <c r="T99" s="277"/>
      <c r="U99" s="371"/>
      <c r="V99" s="285"/>
      <c r="W99" s="277"/>
      <c r="X99" s="277"/>
      <c r="Y99" s="371"/>
      <c r="Z99" s="289"/>
      <c r="AA99" s="289"/>
      <c r="AB99" s="289"/>
      <c r="AC99" s="289"/>
      <c r="AD99" s="289"/>
      <c r="AE99" s="289"/>
      <c r="AF99" s="289"/>
      <c r="AG99" s="289"/>
      <c r="AH99" s="289"/>
      <c r="AI99" s="289"/>
      <c r="AJ99" s="289"/>
    </row>
    <row r="100" spans="1:36" ht="15.75" thickBot="1" x14ac:dyDescent="0.3">
      <c r="A100" s="289"/>
      <c r="B100" s="303" t="s">
        <v>222</v>
      </c>
      <c r="C100" s="380"/>
      <c r="D100" s="381"/>
      <c r="E100" s="382"/>
      <c r="F100" s="286"/>
      <c r="G100" s="278"/>
      <c r="H100" s="278"/>
      <c r="I100" s="372"/>
      <c r="J100" s="286"/>
      <c r="K100" s="278"/>
      <c r="L100" s="278"/>
      <c r="M100" s="372"/>
      <c r="N100" s="286"/>
      <c r="O100" s="278"/>
      <c r="P100" s="278"/>
      <c r="Q100" s="372"/>
      <c r="R100" s="286"/>
      <c r="S100" s="278"/>
      <c r="T100" s="278"/>
      <c r="U100" s="372"/>
      <c r="V100" s="286"/>
      <c r="W100" s="278"/>
      <c r="X100" s="278"/>
      <c r="Y100" s="372"/>
      <c r="Z100" s="289"/>
      <c r="AA100" s="289"/>
      <c r="AB100" s="289"/>
      <c r="AC100" s="289"/>
      <c r="AD100" s="289"/>
      <c r="AE100" s="289"/>
      <c r="AF100" s="289"/>
      <c r="AG100" s="289"/>
      <c r="AH100" s="289"/>
      <c r="AI100" s="289"/>
      <c r="AJ100" s="289"/>
    </row>
    <row r="101" spans="1:36" x14ac:dyDescent="0.25">
      <c r="A101" s="289"/>
      <c r="B101" s="401" t="s">
        <v>324</v>
      </c>
      <c r="C101" s="397">
        <f>SUM(D86:D100)</f>
        <v>0</v>
      </c>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row>
    <row r="102" spans="1:36" x14ac:dyDescent="0.25">
      <c r="A102" s="289"/>
      <c r="B102" s="402" t="s">
        <v>322</v>
      </c>
      <c r="C102" s="398">
        <f>IFERROR(SUMPRODUCT(E86:E100,D86:D100)/SUM(D86:D100),0)</f>
        <v>0</v>
      </c>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row>
    <row r="103" spans="1:36" ht="15.75" thickBot="1" x14ac:dyDescent="0.3">
      <c r="A103" s="289"/>
      <c r="B103" s="403" t="s">
        <v>323</v>
      </c>
      <c r="C103" s="399">
        <f>'U-value calculation'!I85</f>
        <v>0</v>
      </c>
      <c r="D103" s="336"/>
      <c r="E103" s="336"/>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row>
    <row r="104" spans="1:36" x14ac:dyDescent="0.25">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row>
    <row r="105" spans="1:36" ht="15.75" thickBot="1" x14ac:dyDescent="0.3">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row>
    <row r="106" spans="1:36" ht="45.75" thickBot="1" x14ac:dyDescent="0.3">
      <c r="A106" s="289"/>
      <c r="B106" s="395" t="str">
        <f>CONCATENATE("Wall orientation "&amp;'OTTV Calculation'!$M$11)</f>
        <v>Wall orientation NE</v>
      </c>
      <c r="C106" s="389" t="s">
        <v>371</v>
      </c>
      <c r="D106" s="390" t="s">
        <v>320</v>
      </c>
      <c r="E106" s="391" t="s">
        <v>108</v>
      </c>
      <c r="F106" s="392" t="s">
        <v>345</v>
      </c>
      <c r="G106" s="393" t="s">
        <v>357</v>
      </c>
      <c r="H106" s="393" t="s">
        <v>321</v>
      </c>
      <c r="I106" s="394" t="s">
        <v>112</v>
      </c>
      <c r="J106" s="392" t="s">
        <v>346</v>
      </c>
      <c r="K106" s="393" t="s">
        <v>357</v>
      </c>
      <c r="L106" s="393" t="s">
        <v>321</v>
      </c>
      <c r="M106" s="394" t="s">
        <v>112</v>
      </c>
      <c r="N106" s="392" t="s">
        <v>347</v>
      </c>
      <c r="O106" s="393" t="s">
        <v>357</v>
      </c>
      <c r="P106" s="393" t="s">
        <v>321</v>
      </c>
      <c r="Q106" s="394" t="s">
        <v>112</v>
      </c>
      <c r="R106" s="392" t="s">
        <v>348</v>
      </c>
      <c r="S106" s="393" t="s">
        <v>357</v>
      </c>
      <c r="T106" s="393" t="s">
        <v>321</v>
      </c>
      <c r="U106" s="394" t="s">
        <v>112</v>
      </c>
      <c r="V106" s="392" t="s">
        <v>349</v>
      </c>
      <c r="W106" s="393" t="s">
        <v>357</v>
      </c>
      <c r="X106" s="393" t="s">
        <v>321</v>
      </c>
      <c r="Y106" s="394" t="s">
        <v>112</v>
      </c>
      <c r="Z106" s="289"/>
      <c r="AA106" s="289"/>
      <c r="AB106" s="289"/>
      <c r="AC106" s="289"/>
      <c r="AD106" s="289"/>
      <c r="AE106" s="289"/>
      <c r="AF106" s="289"/>
      <c r="AG106" s="289"/>
      <c r="AH106" s="289"/>
      <c r="AI106" s="289"/>
      <c r="AJ106" s="289"/>
    </row>
    <row r="107" spans="1:36" x14ac:dyDescent="0.25">
      <c r="A107" s="289"/>
      <c r="B107" s="396" t="s">
        <v>113</v>
      </c>
      <c r="C107" s="383"/>
      <c r="D107" s="384"/>
      <c r="E107" s="385"/>
      <c r="F107" s="386"/>
      <c r="G107" s="387"/>
      <c r="H107" s="387"/>
      <c r="I107" s="388"/>
      <c r="J107" s="386"/>
      <c r="K107" s="387"/>
      <c r="L107" s="387"/>
      <c r="M107" s="388"/>
      <c r="N107" s="386"/>
      <c r="O107" s="387"/>
      <c r="P107" s="387"/>
      <c r="Q107" s="388"/>
      <c r="R107" s="386"/>
      <c r="S107" s="387"/>
      <c r="T107" s="387"/>
      <c r="U107" s="388"/>
      <c r="V107" s="386"/>
      <c r="W107" s="387"/>
      <c r="X107" s="387"/>
      <c r="Y107" s="388"/>
      <c r="Z107" s="289"/>
      <c r="AA107" s="289"/>
      <c r="AB107" s="289"/>
      <c r="AC107" s="289"/>
      <c r="AD107" s="289"/>
      <c r="AE107" s="289"/>
      <c r="AF107" s="289"/>
      <c r="AG107" s="289"/>
      <c r="AH107" s="289"/>
      <c r="AI107" s="289"/>
      <c r="AJ107" s="289"/>
    </row>
    <row r="108" spans="1:36" x14ac:dyDescent="0.25">
      <c r="A108" s="289"/>
      <c r="B108" s="301" t="s">
        <v>114</v>
      </c>
      <c r="C108" s="378"/>
      <c r="D108" s="377"/>
      <c r="E108" s="379"/>
      <c r="F108" s="285"/>
      <c r="G108" s="277"/>
      <c r="H108" s="277"/>
      <c r="I108" s="371"/>
      <c r="J108" s="285"/>
      <c r="K108" s="277"/>
      <c r="L108" s="277"/>
      <c r="M108" s="371"/>
      <c r="N108" s="285"/>
      <c r="O108" s="277"/>
      <c r="P108" s="277"/>
      <c r="Q108" s="371"/>
      <c r="R108" s="285"/>
      <c r="S108" s="277"/>
      <c r="T108" s="277"/>
      <c r="U108" s="371"/>
      <c r="V108" s="285"/>
      <c r="W108" s="277"/>
      <c r="X108" s="277"/>
      <c r="Y108" s="371"/>
      <c r="Z108" s="289"/>
      <c r="AA108" s="289"/>
      <c r="AB108" s="289"/>
      <c r="AC108" s="289"/>
      <c r="AD108" s="289"/>
      <c r="AE108" s="289"/>
      <c r="AF108" s="289"/>
      <c r="AG108" s="289"/>
      <c r="AH108" s="289"/>
      <c r="AI108" s="289"/>
      <c r="AJ108" s="289"/>
    </row>
    <row r="109" spans="1:36" x14ac:dyDescent="0.25">
      <c r="A109" s="289"/>
      <c r="B109" s="301" t="s">
        <v>115</v>
      </c>
      <c r="C109" s="378"/>
      <c r="D109" s="377"/>
      <c r="E109" s="379"/>
      <c r="F109" s="285"/>
      <c r="G109" s="277"/>
      <c r="H109" s="277"/>
      <c r="I109" s="371"/>
      <c r="J109" s="285"/>
      <c r="K109" s="277"/>
      <c r="L109" s="277"/>
      <c r="M109" s="371"/>
      <c r="N109" s="285"/>
      <c r="O109" s="277"/>
      <c r="P109" s="277"/>
      <c r="Q109" s="371"/>
      <c r="R109" s="285"/>
      <c r="S109" s="277"/>
      <c r="T109" s="277"/>
      <c r="U109" s="371"/>
      <c r="V109" s="285"/>
      <c r="W109" s="277"/>
      <c r="X109" s="277"/>
      <c r="Y109" s="371"/>
      <c r="Z109" s="289"/>
      <c r="AA109" s="289"/>
      <c r="AB109" s="289"/>
      <c r="AC109" s="289"/>
      <c r="AD109" s="289"/>
      <c r="AE109" s="289"/>
      <c r="AF109" s="289"/>
      <c r="AG109" s="289"/>
      <c r="AH109" s="289"/>
      <c r="AI109" s="289"/>
      <c r="AJ109" s="289"/>
    </row>
    <row r="110" spans="1:36" x14ac:dyDescent="0.25">
      <c r="A110" s="289"/>
      <c r="B110" s="301" t="s">
        <v>116</v>
      </c>
      <c r="C110" s="378"/>
      <c r="D110" s="377"/>
      <c r="E110" s="379"/>
      <c r="F110" s="285"/>
      <c r="G110" s="277"/>
      <c r="H110" s="277"/>
      <c r="I110" s="371"/>
      <c r="J110" s="285"/>
      <c r="K110" s="277"/>
      <c r="L110" s="277"/>
      <c r="M110" s="371"/>
      <c r="N110" s="285"/>
      <c r="O110" s="277"/>
      <c r="P110" s="277"/>
      <c r="Q110" s="371"/>
      <c r="R110" s="285"/>
      <c r="S110" s="277"/>
      <c r="T110" s="277"/>
      <c r="U110" s="371"/>
      <c r="V110" s="285"/>
      <c r="W110" s="277"/>
      <c r="X110" s="277"/>
      <c r="Y110" s="371"/>
      <c r="Z110" s="289"/>
      <c r="AA110" s="289"/>
      <c r="AB110" s="289"/>
      <c r="AC110" s="289"/>
      <c r="AD110" s="289"/>
      <c r="AE110" s="289"/>
      <c r="AF110" s="289"/>
      <c r="AG110" s="289"/>
      <c r="AH110" s="289"/>
      <c r="AI110" s="289"/>
      <c r="AJ110" s="289"/>
    </row>
    <row r="111" spans="1:36" x14ac:dyDescent="0.25">
      <c r="A111" s="289"/>
      <c r="B111" s="301" t="s">
        <v>117</v>
      </c>
      <c r="C111" s="378"/>
      <c r="D111" s="377"/>
      <c r="E111" s="379"/>
      <c r="F111" s="285"/>
      <c r="G111" s="277"/>
      <c r="H111" s="277"/>
      <c r="I111" s="371"/>
      <c r="J111" s="285"/>
      <c r="K111" s="277"/>
      <c r="L111" s="277"/>
      <c r="M111" s="371"/>
      <c r="N111" s="285"/>
      <c r="O111" s="277"/>
      <c r="P111" s="277"/>
      <c r="Q111" s="371"/>
      <c r="R111" s="285"/>
      <c r="S111" s="277"/>
      <c r="T111" s="277"/>
      <c r="U111" s="371"/>
      <c r="V111" s="285"/>
      <c r="W111" s="277"/>
      <c r="X111" s="277"/>
      <c r="Y111" s="371"/>
      <c r="Z111" s="289"/>
      <c r="AA111" s="289"/>
      <c r="AB111" s="289"/>
      <c r="AC111" s="289"/>
      <c r="AD111" s="289"/>
      <c r="AE111" s="289"/>
      <c r="AF111" s="289"/>
      <c r="AG111" s="289"/>
      <c r="AH111" s="289"/>
      <c r="AI111" s="289"/>
      <c r="AJ111" s="289"/>
    </row>
    <row r="112" spans="1:36" x14ac:dyDescent="0.25">
      <c r="A112" s="289"/>
      <c r="B112" s="301" t="s">
        <v>212</v>
      </c>
      <c r="C112" s="378"/>
      <c r="D112" s="377"/>
      <c r="E112" s="379"/>
      <c r="F112" s="285"/>
      <c r="G112" s="277"/>
      <c r="H112" s="277"/>
      <c r="I112" s="371"/>
      <c r="J112" s="285"/>
      <c r="K112" s="277"/>
      <c r="L112" s="277"/>
      <c r="M112" s="371"/>
      <c r="N112" s="285"/>
      <c r="O112" s="277"/>
      <c r="P112" s="277"/>
      <c r="Q112" s="371"/>
      <c r="R112" s="285"/>
      <c r="S112" s="277"/>
      <c r="T112" s="277"/>
      <c r="U112" s="371"/>
      <c r="V112" s="285"/>
      <c r="W112" s="277"/>
      <c r="X112" s="277"/>
      <c r="Y112" s="371"/>
      <c r="Z112" s="289"/>
      <c r="AA112" s="289"/>
      <c r="AB112" s="289"/>
      <c r="AC112" s="289"/>
      <c r="AD112" s="289"/>
      <c r="AE112" s="289"/>
      <c r="AF112" s="289"/>
      <c r="AG112" s="289"/>
      <c r="AH112" s="289"/>
      <c r="AI112" s="289"/>
      <c r="AJ112" s="289"/>
    </row>
    <row r="113" spans="1:36" x14ac:dyDescent="0.25">
      <c r="A113" s="289"/>
      <c r="B113" s="301" t="s">
        <v>213</v>
      </c>
      <c r="C113" s="378"/>
      <c r="D113" s="377"/>
      <c r="E113" s="379"/>
      <c r="F113" s="285"/>
      <c r="G113" s="277"/>
      <c r="H113" s="277"/>
      <c r="I113" s="371"/>
      <c r="J113" s="285"/>
      <c r="K113" s="277"/>
      <c r="L113" s="277"/>
      <c r="M113" s="371"/>
      <c r="N113" s="285"/>
      <c r="O113" s="277"/>
      <c r="P113" s="277"/>
      <c r="Q113" s="371"/>
      <c r="R113" s="285"/>
      <c r="S113" s="277"/>
      <c r="T113" s="277"/>
      <c r="U113" s="371"/>
      <c r="V113" s="285"/>
      <c r="W113" s="277"/>
      <c r="X113" s="277"/>
      <c r="Y113" s="371"/>
      <c r="Z113" s="289"/>
      <c r="AA113" s="289"/>
      <c r="AB113" s="289"/>
      <c r="AC113" s="289"/>
      <c r="AD113" s="289"/>
      <c r="AE113" s="289"/>
      <c r="AF113" s="289"/>
      <c r="AG113" s="289"/>
      <c r="AH113" s="289"/>
      <c r="AI113" s="289"/>
      <c r="AJ113" s="289"/>
    </row>
    <row r="114" spans="1:36" x14ac:dyDescent="0.25">
      <c r="A114" s="289"/>
      <c r="B114" s="301" t="s">
        <v>214</v>
      </c>
      <c r="C114" s="378"/>
      <c r="D114" s="377"/>
      <c r="E114" s="379"/>
      <c r="F114" s="285"/>
      <c r="G114" s="277"/>
      <c r="H114" s="277"/>
      <c r="I114" s="371"/>
      <c r="J114" s="285"/>
      <c r="K114" s="277"/>
      <c r="L114" s="277"/>
      <c r="M114" s="371"/>
      <c r="N114" s="285"/>
      <c r="O114" s="277"/>
      <c r="P114" s="277"/>
      <c r="Q114" s="371"/>
      <c r="R114" s="285"/>
      <c r="S114" s="277"/>
      <c r="T114" s="277"/>
      <c r="U114" s="371"/>
      <c r="V114" s="285"/>
      <c r="W114" s="277"/>
      <c r="X114" s="277"/>
      <c r="Y114" s="371"/>
      <c r="Z114" s="289"/>
      <c r="AA114" s="289"/>
      <c r="AB114" s="289"/>
      <c r="AC114" s="289"/>
      <c r="AD114" s="289"/>
      <c r="AE114" s="289"/>
      <c r="AF114" s="289"/>
      <c r="AG114" s="289"/>
      <c r="AH114" s="289"/>
      <c r="AI114" s="289"/>
      <c r="AJ114" s="289"/>
    </row>
    <row r="115" spans="1:36" x14ac:dyDescent="0.25">
      <c r="A115" s="289"/>
      <c r="B115" s="301" t="s">
        <v>215</v>
      </c>
      <c r="C115" s="378"/>
      <c r="D115" s="377"/>
      <c r="E115" s="379"/>
      <c r="F115" s="285"/>
      <c r="G115" s="277"/>
      <c r="H115" s="277"/>
      <c r="I115" s="371"/>
      <c r="J115" s="285"/>
      <c r="K115" s="277"/>
      <c r="L115" s="277"/>
      <c r="M115" s="371"/>
      <c r="N115" s="285"/>
      <c r="O115" s="277"/>
      <c r="P115" s="277"/>
      <c r="Q115" s="371"/>
      <c r="R115" s="285"/>
      <c r="S115" s="277"/>
      <c r="T115" s="277"/>
      <c r="U115" s="371"/>
      <c r="V115" s="285"/>
      <c r="W115" s="277"/>
      <c r="X115" s="277"/>
      <c r="Y115" s="371"/>
      <c r="Z115" s="289"/>
      <c r="AA115" s="289"/>
      <c r="AB115" s="289"/>
      <c r="AC115" s="289"/>
      <c r="AD115" s="289"/>
      <c r="AE115" s="289"/>
      <c r="AF115" s="289"/>
      <c r="AG115" s="289"/>
      <c r="AH115" s="289"/>
      <c r="AI115" s="289"/>
      <c r="AJ115" s="289"/>
    </row>
    <row r="116" spans="1:36" x14ac:dyDescent="0.25">
      <c r="A116" s="289"/>
      <c r="B116" s="301" t="s">
        <v>216</v>
      </c>
      <c r="C116" s="378"/>
      <c r="D116" s="377"/>
      <c r="E116" s="379"/>
      <c r="F116" s="285"/>
      <c r="G116" s="277"/>
      <c r="H116" s="277"/>
      <c r="I116" s="371"/>
      <c r="J116" s="285"/>
      <c r="K116" s="277"/>
      <c r="L116" s="277"/>
      <c r="M116" s="371"/>
      <c r="N116" s="285"/>
      <c r="O116" s="277"/>
      <c r="P116" s="277"/>
      <c r="Q116" s="371"/>
      <c r="R116" s="285"/>
      <c r="S116" s="277"/>
      <c r="T116" s="277"/>
      <c r="U116" s="371"/>
      <c r="V116" s="285"/>
      <c r="W116" s="277"/>
      <c r="X116" s="277"/>
      <c r="Y116" s="371"/>
      <c r="Z116" s="289"/>
      <c r="AA116" s="289"/>
      <c r="AB116" s="289"/>
      <c r="AC116" s="289"/>
      <c r="AD116" s="289"/>
      <c r="AE116" s="289"/>
      <c r="AF116" s="289"/>
      <c r="AG116" s="289"/>
      <c r="AH116" s="289"/>
      <c r="AI116" s="289"/>
      <c r="AJ116" s="289"/>
    </row>
    <row r="117" spans="1:36" x14ac:dyDescent="0.25">
      <c r="A117" s="289"/>
      <c r="B117" s="301" t="s">
        <v>218</v>
      </c>
      <c r="C117" s="378"/>
      <c r="D117" s="377"/>
      <c r="E117" s="379"/>
      <c r="F117" s="285"/>
      <c r="G117" s="277"/>
      <c r="H117" s="277"/>
      <c r="I117" s="371"/>
      <c r="J117" s="285"/>
      <c r="K117" s="277"/>
      <c r="L117" s="277"/>
      <c r="M117" s="371"/>
      <c r="N117" s="285"/>
      <c r="O117" s="277"/>
      <c r="P117" s="277"/>
      <c r="Q117" s="371"/>
      <c r="R117" s="285"/>
      <c r="S117" s="277"/>
      <c r="T117" s="277"/>
      <c r="U117" s="371"/>
      <c r="V117" s="285"/>
      <c r="W117" s="277"/>
      <c r="X117" s="277"/>
      <c r="Y117" s="371"/>
      <c r="Z117" s="289"/>
      <c r="AA117" s="289"/>
      <c r="AB117" s="289"/>
      <c r="AC117" s="289"/>
      <c r="AD117" s="289"/>
      <c r="AE117" s="289"/>
      <c r="AF117" s="289"/>
      <c r="AG117" s="289"/>
      <c r="AH117" s="289"/>
      <c r="AI117" s="289"/>
      <c r="AJ117" s="289"/>
    </row>
    <row r="118" spans="1:36" x14ac:dyDescent="0.25">
      <c r="A118" s="289"/>
      <c r="B118" s="301" t="s">
        <v>219</v>
      </c>
      <c r="C118" s="378"/>
      <c r="D118" s="377"/>
      <c r="E118" s="379"/>
      <c r="F118" s="285"/>
      <c r="G118" s="277"/>
      <c r="H118" s="277"/>
      <c r="I118" s="371"/>
      <c r="J118" s="285"/>
      <c r="K118" s="277"/>
      <c r="L118" s="277"/>
      <c r="M118" s="371"/>
      <c r="N118" s="285"/>
      <c r="O118" s="277"/>
      <c r="P118" s="277"/>
      <c r="Q118" s="371"/>
      <c r="R118" s="285"/>
      <c r="S118" s="277"/>
      <c r="T118" s="277"/>
      <c r="U118" s="371"/>
      <c r="V118" s="285"/>
      <c r="W118" s="277"/>
      <c r="X118" s="277"/>
      <c r="Y118" s="371"/>
      <c r="Z118" s="289"/>
      <c r="AA118" s="289"/>
      <c r="AB118" s="289"/>
      <c r="AC118" s="289"/>
      <c r="AD118" s="289"/>
      <c r="AE118" s="289"/>
      <c r="AF118" s="289"/>
      <c r="AG118" s="289"/>
      <c r="AH118" s="289"/>
      <c r="AI118" s="289"/>
      <c r="AJ118" s="289"/>
    </row>
    <row r="119" spans="1:36" x14ac:dyDescent="0.25">
      <c r="A119" s="289"/>
      <c r="B119" s="301" t="s">
        <v>220</v>
      </c>
      <c r="C119" s="378"/>
      <c r="D119" s="377"/>
      <c r="E119" s="379"/>
      <c r="F119" s="285"/>
      <c r="G119" s="277"/>
      <c r="H119" s="277"/>
      <c r="I119" s="371"/>
      <c r="J119" s="285"/>
      <c r="K119" s="277"/>
      <c r="L119" s="277"/>
      <c r="M119" s="371"/>
      <c r="N119" s="285"/>
      <c r="O119" s="277"/>
      <c r="P119" s="277"/>
      <c r="Q119" s="371"/>
      <c r="R119" s="285"/>
      <c r="S119" s="277"/>
      <c r="T119" s="277"/>
      <c r="U119" s="371"/>
      <c r="V119" s="285"/>
      <c r="W119" s="277"/>
      <c r="X119" s="277"/>
      <c r="Y119" s="371"/>
      <c r="Z119" s="289"/>
      <c r="AA119" s="289"/>
      <c r="AB119" s="289"/>
      <c r="AC119" s="289"/>
      <c r="AD119" s="289"/>
      <c r="AE119" s="289"/>
      <c r="AF119" s="289"/>
      <c r="AG119" s="289"/>
      <c r="AH119" s="289"/>
      <c r="AI119" s="289"/>
      <c r="AJ119" s="289"/>
    </row>
    <row r="120" spans="1:36" x14ac:dyDescent="0.25">
      <c r="A120" s="289"/>
      <c r="B120" s="301" t="s">
        <v>221</v>
      </c>
      <c r="C120" s="378"/>
      <c r="D120" s="377"/>
      <c r="E120" s="379"/>
      <c r="F120" s="285"/>
      <c r="G120" s="277"/>
      <c r="H120" s="277"/>
      <c r="I120" s="371"/>
      <c r="J120" s="285"/>
      <c r="K120" s="277"/>
      <c r="L120" s="277"/>
      <c r="M120" s="371"/>
      <c r="N120" s="285"/>
      <c r="O120" s="277"/>
      <c r="P120" s="277"/>
      <c r="Q120" s="371"/>
      <c r="R120" s="285"/>
      <c r="S120" s="277"/>
      <c r="T120" s="277"/>
      <c r="U120" s="371"/>
      <c r="V120" s="285"/>
      <c r="W120" s="277"/>
      <c r="X120" s="277"/>
      <c r="Y120" s="371"/>
      <c r="Z120" s="289"/>
      <c r="AA120" s="289"/>
      <c r="AB120" s="289"/>
      <c r="AC120" s="289"/>
      <c r="AD120" s="289"/>
      <c r="AE120" s="289"/>
      <c r="AF120" s="289"/>
      <c r="AG120" s="289"/>
      <c r="AH120" s="289"/>
      <c r="AI120" s="289"/>
      <c r="AJ120" s="289"/>
    </row>
    <row r="121" spans="1:36" ht="15.75" thickBot="1" x14ac:dyDescent="0.3">
      <c r="A121" s="289"/>
      <c r="B121" s="303" t="s">
        <v>222</v>
      </c>
      <c r="C121" s="380"/>
      <c r="D121" s="381"/>
      <c r="E121" s="382"/>
      <c r="F121" s="286"/>
      <c r="G121" s="278"/>
      <c r="H121" s="278"/>
      <c r="I121" s="372"/>
      <c r="J121" s="286"/>
      <c r="K121" s="278"/>
      <c r="L121" s="278"/>
      <c r="M121" s="372"/>
      <c r="N121" s="286"/>
      <c r="O121" s="278"/>
      <c r="P121" s="278"/>
      <c r="Q121" s="372"/>
      <c r="R121" s="286"/>
      <c r="S121" s="278"/>
      <c r="T121" s="278"/>
      <c r="U121" s="372"/>
      <c r="V121" s="286"/>
      <c r="W121" s="278"/>
      <c r="X121" s="278"/>
      <c r="Y121" s="372"/>
      <c r="Z121" s="289"/>
      <c r="AA121" s="289"/>
      <c r="AB121" s="289"/>
      <c r="AC121" s="289"/>
      <c r="AD121" s="289"/>
      <c r="AE121" s="289"/>
      <c r="AF121" s="289"/>
      <c r="AG121" s="289"/>
      <c r="AH121" s="289"/>
      <c r="AI121" s="289"/>
      <c r="AJ121" s="289"/>
    </row>
    <row r="122" spans="1:36" x14ac:dyDescent="0.25">
      <c r="A122" s="289"/>
      <c r="B122" s="401" t="s">
        <v>324</v>
      </c>
      <c r="C122" s="397">
        <f>SUM(D107:D121)</f>
        <v>0</v>
      </c>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row>
    <row r="123" spans="1:36" x14ac:dyDescent="0.25">
      <c r="A123" s="289"/>
      <c r="B123" s="402" t="s">
        <v>322</v>
      </c>
      <c r="C123" s="398">
        <f>IFERROR(SUMPRODUCT(E107:E121,D107:D121)/SUM(D107:D121),0)</f>
        <v>0</v>
      </c>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row>
    <row r="124" spans="1:36" ht="15.75" thickBot="1" x14ac:dyDescent="0.3">
      <c r="A124" s="289"/>
      <c r="B124" s="403" t="s">
        <v>323</v>
      </c>
      <c r="C124" s="399">
        <f>'U-value calculation'!I107</f>
        <v>0</v>
      </c>
      <c r="D124" s="336"/>
      <c r="E124" s="336"/>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row>
    <row r="125" spans="1:36" x14ac:dyDescent="0.25">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row>
    <row r="126" spans="1:36" ht="15.75" thickBot="1" x14ac:dyDescent="0.3">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row>
    <row r="127" spans="1:36" ht="45.75" thickBot="1" x14ac:dyDescent="0.3">
      <c r="A127" s="289"/>
      <c r="B127" s="400" t="str">
        <f>CONCATENATE("Wall orientation "&amp;'OTTV Calculation'!$O$11)</f>
        <v>Wall orientation SE</v>
      </c>
      <c r="C127" s="389" t="s">
        <v>371</v>
      </c>
      <c r="D127" s="390" t="s">
        <v>320</v>
      </c>
      <c r="E127" s="391" t="s">
        <v>108</v>
      </c>
      <c r="F127" s="392" t="s">
        <v>345</v>
      </c>
      <c r="G127" s="393" t="s">
        <v>357</v>
      </c>
      <c r="H127" s="393" t="s">
        <v>321</v>
      </c>
      <c r="I127" s="394" t="s">
        <v>112</v>
      </c>
      <c r="J127" s="392" t="s">
        <v>346</v>
      </c>
      <c r="K127" s="393" t="s">
        <v>357</v>
      </c>
      <c r="L127" s="393" t="s">
        <v>321</v>
      </c>
      <c r="M127" s="394" t="s">
        <v>112</v>
      </c>
      <c r="N127" s="392" t="s">
        <v>347</v>
      </c>
      <c r="O127" s="393" t="s">
        <v>357</v>
      </c>
      <c r="P127" s="393" t="s">
        <v>321</v>
      </c>
      <c r="Q127" s="394" t="s">
        <v>112</v>
      </c>
      <c r="R127" s="392" t="s">
        <v>348</v>
      </c>
      <c r="S127" s="393" t="s">
        <v>357</v>
      </c>
      <c r="T127" s="393" t="s">
        <v>321</v>
      </c>
      <c r="U127" s="394" t="s">
        <v>112</v>
      </c>
      <c r="V127" s="392" t="s">
        <v>349</v>
      </c>
      <c r="W127" s="393" t="s">
        <v>357</v>
      </c>
      <c r="X127" s="393" t="s">
        <v>321</v>
      </c>
      <c r="Y127" s="394" t="s">
        <v>112</v>
      </c>
      <c r="Z127" s="289"/>
      <c r="AA127" s="289"/>
      <c r="AB127" s="289"/>
      <c r="AC127" s="289"/>
      <c r="AD127" s="289"/>
      <c r="AE127" s="289"/>
      <c r="AF127" s="289"/>
      <c r="AG127" s="289"/>
      <c r="AH127" s="289"/>
      <c r="AI127" s="289"/>
      <c r="AJ127" s="289"/>
    </row>
    <row r="128" spans="1:36" x14ac:dyDescent="0.25">
      <c r="A128" s="289"/>
      <c r="B128" s="396" t="s">
        <v>113</v>
      </c>
      <c r="C128" s="383"/>
      <c r="D128" s="384"/>
      <c r="E128" s="385"/>
      <c r="F128" s="386"/>
      <c r="G128" s="387"/>
      <c r="H128" s="387"/>
      <c r="I128" s="388"/>
      <c r="J128" s="386"/>
      <c r="K128" s="387"/>
      <c r="L128" s="387"/>
      <c r="M128" s="388"/>
      <c r="N128" s="386"/>
      <c r="O128" s="387"/>
      <c r="P128" s="387"/>
      <c r="Q128" s="388"/>
      <c r="R128" s="386"/>
      <c r="S128" s="387"/>
      <c r="T128" s="387"/>
      <c r="U128" s="388"/>
      <c r="V128" s="386"/>
      <c r="W128" s="387"/>
      <c r="X128" s="387"/>
      <c r="Y128" s="388"/>
      <c r="Z128" s="289"/>
      <c r="AA128" s="289"/>
      <c r="AB128" s="289"/>
      <c r="AC128" s="289"/>
      <c r="AD128" s="289"/>
      <c r="AE128" s="289"/>
      <c r="AF128" s="289"/>
      <c r="AG128" s="289"/>
      <c r="AH128" s="289"/>
      <c r="AI128" s="289"/>
      <c r="AJ128" s="289"/>
    </row>
    <row r="129" spans="1:36" x14ac:dyDescent="0.25">
      <c r="A129" s="289"/>
      <c r="B129" s="301" t="s">
        <v>114</v>
      </c>
      <c r="C129" s="378"/>
      <c r="D129" s="377"/>
      <c r="E129" s="379"/>
      <c r="F129" s="285"/>
      <c r="G129" s="277"/>
      <c r="H129" s="277"/>
      <c r="I129" s="371"/>
      <c r="J129" s="285"/>
      <c r="K129" s="277"/>
      <c r="L129" s="277"/>
      <c r="M129" s="371"/>
      <c r="N129" s="285"/>
      <c r="O129" s="277"/>
      <c r="P129" s="277"/>
      <c r="Q129" s="371"/>
      <c r="R129" s="285"/>
      <c r="S129" s="277"/>
      <c r="T129" s="277"/>
      <c r="U129" s="371"/>
      <c r="V129" s="285"/>
      <c r="W129" s="277"/>
      <c r="X129" s="277"/>
      <c r="Y129" s="371"/>
      <c r="Z129" s="289"/>
      <c r="AA129" s="289"/>
      <c r="AB129" s="289"/>
      <c r="AC129" s="289"/>
      <c r="AD129" s="289"/>
      <c r="AE129" s="289"/>
      <c r="AF129" s="289"/>
      <c r="AG129" s="289"/>
      <c r="AH129" s="289"/>
      <c r="AI129" s="289"/>
      <c r="AJ129" s="289"/>
    </row>
    <row r="130" spans="1:36" x14ac:dyDescent="0.25">
      <c r="A130" s="289"/>
      <c r="B130" s="301" t="s">
        <v>115</v>
      </c>
      <c r="C130" s="378"/>
      <c r="D130" s="377"/>
      <c r="E130" s="379"/>
      <c r="F130" s="285"/>
      <c r="G130" s="277"/>
      <c r="H130" s="277"/>
      <c r="I130" s="371"/>
      <c r="J130" s="285"/>
      <c r="K130" s="277"/>
      <c r="L130" s="277"/>
      <c r="M130" s="371"/>
      <c r="N130" s="285"/>
      <c r="O130" s="277"/>
      <c r="P130" s="277"/>
      <c r="Q130" s="371"/>
      <c r="R130" s="285"/>
      <c r="S130" s="277"/>
      <c r="T130" s="277"/>
      <c r="U130" s="371"/>
      <c r="V130" s="285"/>
      <c r="W130" s="277"/>
      <c r="X130" s="277"/>
      <c r="Y130" s="371"/>
      <c r="Z130" s="289"/>
      <c r="AA130" s="289"/>
      <c r="AB130" s="289"/>
      <c r="AC130" s="289"/>
      <c r="AD130" s="289"/>
      <c r="AE130" s="289"/>
      <c r="AF130" s="289"/>
      <c r="AG130" s="289"/>
      <c r="AH130" s="289"/>
      <c r="AI130" s="289"/>
      <c r="AJ130" s="289"/>
    </row>
    <row r="131" spans="1:36" x14ac:dyDescent="0.25">
      <c r="A131" s="289"/>
      <c r="B131" s="301" t="s">
        <v>116</v>
      </c>
      <c r="C131" s="378"/>
      <c r="D131" s="377"/>
      <c r="E131" s="379"/>
      <c r="F131" s="285"/>
      <c r="G131" s="277"/>
      <c r="H131" s="277"/>
      <c r="I131" s="371"/>
      <c r="J131" s="285"/>
      <c r="K131" s="277"/>
      <c r="L131" s="277"/>
      <c r="M131" s="371"/>
      <c r="N131" s="285"/>
      <c r="O131" s="277"/>
      <c r="P131" s="277"/>
      <c r="Q131" s="371"/>
      <c r="R131" s="285"/>
      <c r="S131" s="277"/>
      <c r="T131" s="277"/>
      <c r="U131" s="371"/>
      <c r="V131" s="285"/>
      <c r="W131" s="277"/>
      <c r="X131" s="277"/>
      <c r="Y131" s="371"/>
      <c r="Z131" s="289"/>
      <c r="AA131" s="289"/>
      <c r="AB131" s="289"/>
      <c r="AC131" s="289"/>
      <c r="AD131" s="289"/>
      <c r="AE131" s="289"/>
      <c r="AF131" s="289"/>
      <c r="AG131" s="289"/>
      <c r="AH131" s="289"/>
      <c r="AI131" s="289"/>
      <c r="AJ131" s="289"/>
    </row>
    <row r="132" spans="1:36" x14ac:dyDescent="0.25">
      <c r="A132" s="289"/>
      <c r="B132" s="301" t="s">
        <v>117</v>
      </c>
      <c r="C132" s="378"/>
      <c r="D132" s="377"/>
      <c r="E132" s="379"/>
      <c r="F132" s="285"/>
      <c r="G132" s="277"/>
      <c r="H132" s="277"/>
      <c r="I132" s="371"/>
      <c r="J132" s="285"/>
      <c r="K132" s="277"/>
      <c r="L132" s="277"/>
      <c r="M132" s="371"/>
      <c r="N132" s="285"/>
      <c r="O132" s="277"/>
      <c r="P132" s="277"/>
      <c r="Q132" s="371"/>
      <c r="R132" s="285"/>
      <c r="S132" s="277"/>
      <c r="T132" s="277"/>
      <c r="U132" s="371"/>
      <c r="V132" s="285"/>
      <c r="W132" s="277"/>
      <c r="X132" s="277"/>
      <c r="Y132" s="371"/>
      <c r="Z132" s="289"/>
      <c r="AA132" s="289"/>
      <c r="AB132" s="289"/>
      <c r="AC132" s="289"/>
      <c r="AD132" s="289"/>
      <c r="AE132" s="289"/>
      <c r="AF132" s="289"/>
      <c r="AG132" s="289"/>
      <c r="AH132" s="289"/>
      <c r="AI132" s="289"/>
      <c r="AJ132" s="289"/>
    </row>
    <row r="133" spans="1:36" x14ac:dyDescent="0.25">
      <c r="A133" s="289"/>
      <c r="B133" s="301" t="s">
        <v>212</v>
      </c>
      <c r="C133" s="378"/>
      <c r="D133" s="377"/>
      <c r="E133" s="379"/>
      <c r="F133" s="285"/>
      <c r="G133" s="277"/>
      <c r="H133" s="277"/>
      <c r="I133" s="371"/>
      <c r="J133" s="285"/>
      <c r="K133" s="277"/>
      <c r="L133" s="277"/>
      <c r="M133" s="371"/>
      <c r="N133" s="285"/>
      <c r="O133" s="277"/>
      <c r="P133" s="277"/>
      <c r="Q133" s="371"/>
      <c r="R133" s="285"/>
      <c r="S133" s="277"/>
      <c r="T133" s="277"/>
      <c r="U133" s="371"/>
      <c r="V133" s="285"/>
      <c r="W133" s="277"/>
      <c r="X133" s="277"/>
      <c r="Y133" s="371"/>
      <c r="Z133" s="289"/>
      <c r="AA133" s="289"/>
      <c r="AB133" s="289"/>
      <c r="AC133" s="289"/>
      <c r="AD133" s="289"/>
      <c r="AE133" s="289"/>
      <c r="AF133" s="289"/>
      <c r="AG133" s="289"/>
      <c r="AH133" s="289"/>
      <c r="AI133" s="289"/>
      <c r="AJ133" s="289"/>
    </row>
    <row r="134" spans="1:36" x14ac:dyDescent="0.25">
      <c r="A134" s="289"/>
      <c r="B134" s="301" t="s">
        <v>213</v>
      </c>
      <c r="C134" s="378"/>
      <c r="D134" s="377"/>
      <c r="E134" s="379"/>
      <c r="F134" s="285"/>
      <c r="G134" s="277"/>
      <c r="H134" s="277"/>
      <c r="I134" s="371"/>
      <c r="J134" s="285"/>
      <c r="K134" s="277"/>
      <c r="L134" s="277"/>
      <c r="M134" s="371"/>
      <c r="N134" s="285"/>
      <c r="O134" s="277"/>
      <c r="P134" s="277"/>
      <c r="Q134" s="371"/>
      <c r="R134" s="285"/>
      <c r="S134" s="277"/>
      <c r="T134" s="277"/>
      <c r="U134" s="371"/>
      <c r="V134" s="285"/>
      <c r="W134" s="277"/>
      <c r="X134" s="277"/>
      <c r="Y134" s="371"/>
      <c r="Z134" s="289"/>
      <c r="AA134" s="289"/>
      <c r="AB134" s="289"/>
      <c r="AC134" s="289"/>
      <c r="AD134" s="289"/>
      <c r="AE134" s="289"/>
      <c r="AF134" s="289"/>
      <c r="AG134" s="289"/>
      <c r="AH134" s="289"/>
      <c r="AI134" s="289"/>
      <c r="AJ134" s="289"/>
    </row>
    <row r="135" spans="1:36" x14ac:dyDescent="0.25">
      <c r="A135" s="289"/>
      <c r="B135" s="301" t="s">
        <v>214</v>
      </c>
      <c r="C135" s="378"/>
      <c r="D135" s="377"/>
      <c r="E135" s="379"/>
      <c r="F135" s="285"/>
      <c r="G135" s="277"/>
      <c r="H135" s="277"/>
      <c r="I135" s="371"/>
      <c r="J135" s="285"/>
      <c r="K135" s="277"/>
      <c r="L135" s="277"/>
      <c r="M135" s="371"/>
      <c r="N135" s="285"/>
      <c r="O135" s="277"/>
      <c r="P135" s="277"/>
      <c r="Q135" s="371"/>
      <c r="R135" s="285"/>
      <c r="S135" s="277"/>
      <c r="T135" s="277"/>
      <c r="U135" s="371"/>
      <c r="V135" s="285"/>
      <c r="W135" s="277"/>
      <c r="X135" s="277"/>
      <c r="Y135" s="371"/>
      <c r="Z135" s="289"/>
      <c r="AA135" s="289"/>
      <c r="AB135" s="289"/>
      <c r="AC135" s="289"/>
      <c r="AD135" s="289"/>
      <c r="AE135" s="289"/>
      <c r="AF135" s="289"/>
      <c r="AG135" s="289"/>
      <c r="AH135" s="289"/>
      <c r="AI135" s="289"/>
      <c r="AJ135" s="289"/>
    </row>
    <row r="136" spans="1:36" x14ac:dyDescent="0.25">
      <c r="A136" s="289"/>
      <c r="B136" s="301" t="s">
        <v>215</v>
      </c>
      <c r="C136" s="378"/>
      <c r="D136" s="377"/>
      <c r="E136" s="379"/>
      <c r="F136" s="285"/>
      <c r="G136" s="277"/>
      <c r="H136" s="277"/>
      <c r="I136" s="371"/>
      <c r="J136" s="285"/>
      <c r="K136" s="277"/>
      <c r="L136" s="277"/>
      <c r="M136" s="371"/>
      <c r="N136" s="285"/>
      <c r="O136" s="277"/>
      <c r="P136" s="277"/>
      <c r="Q136" s="371"/>
      <c r="R136" s="285"/>
      <c r="S136" s="277"/>
      <c r="T136" s="277"/>
      <c r="U136" s="371"/>
      <c r="V136" s="285"/>
      <c r="W136" s="277"/>
      <c r="X136" s="277"/>
      <c r="Y136" s="371"/>
      <c r="Z136" s="289"/>
      <c r="AA136" s="289"/>
      <c r="AB136" s="289"/>
      <c r="AC136" s="289"/>
      <c r="AD136" s="289"/>
      <c r="AE136" s="289"/>
      <c r="AF136" s="289"/>
      <c r="AG136" s="289"/>
      <c r="AH136" s="289"/>
      <c r="AI136" s="289"/>
      <c r="AJ136" s="289"/>
    </row>
    <row r="137" spans="1:36" x14ac:dyDescent="0.25">
      <c r="A137" s="289"/>
      <c r="B137" s="301" t="s">
        <v>216</v>
      </c>
      <c r="C137" s="378"/>
      <c r="D137" s="377"/>
      <c r="E137" s="379"/>
      <c r="F137" s="285"/>
      <c r="G137" s="277"/>
      <c r="H137" s="277"/>
      <c r="I137" s="371"/>
      <c r="J137" s="285"/>
      <c r="K137" s="277"/>
      <c r="L137" s="277"/>
      <c r="M137" s="371"/>
      <c r="N137" s="285"/>
      <c r="O137" s="277"/>
      <c r="P137" s="277"/>
      <c r="Q137" s="371"/>
      <c r="R137" s="285"/>
      <c r="S137" s="277"/>
      <c r="T137" s="277"/>
      <c r="U137" s="371"/>
      <c r="V137" s="285"/>
      <c r="W137" s="277"/>
      <c r="X137" s="277"/>
      <c r="Y137" s="371"/>
      <c r="Z137" s="289"/>
      <c r="AA137" s="289"/>
      <c r="AB137" s="289"/>
      <c r="AC137" s="289"/>
      <c r="AD137" s="289"/>
      <c r="AE137" s="289"/>
      <c r="AF137" s="289"/>
      <c r="AG137" s="289"/>
      <c r="AH137" s="289"/>
      <c r="AI137" s="289"/>
      <c r="AJ137" s="289"/>
    </row>
    <row r="138" spans="1:36" x14ac:dyDescent="0.25">
      <c r="A138" s="289"/>
      <c r="B138" s="301" t="s">
        <v>218</v>
      </c>
      <c r="C138" s="378"/>
      <c r="D138" s="377"/>
      <c r="E138" s="379"/>
      <c r="F138" s="285"/>
      <c r="G138" s="277"/>
      <c r="H138" s="277"/>
      <c r="I138" s="371"/>
      <c r="J138" s="285"/>
      <c r="K138" s="277"/>
      <c r="L138" s="277"/>
      <c r="M138" s="371"/>
      <c r="N138" s="285"/>
      <c r="O138" s="277"/>
      <c r="P138" s="277"/>
      <c r="Q138" s="371"/>
      <c r="R138" s="285"/>
      <c r="S138" s="277"/>
      <c r="T138" s="277"/>
      <c r="U138" s="371"/>
      <c r="V138" s="285"/>
      <c r="W138" s="277"/>
      <c r="X138" s="277"/>
      <c r="Y138" s="371"/>
      <c r="Z138" s="289"/>
      <c r="AA138" s="289"/>
      <c r="AB138" s="289"/>
      <c r="AC138" s="289"/>
      <c r="AD138" s="289"/>
      <c r="AE138" s="289"/>
      <c r="AF138" s="289"/>
      <c r="AG138" s="289"/>
      <c r="AH138" s="289"/>
      <c r="AI138" s="289"/>
      <c r="AJ138" s="289"/>
    </row>
    <row r="139" spans="1:36" x14ac:dyDescent="0.25">
      <c r="A139" s="289"/>
      <c r="B139" s="301" t="s">
        <v>219</v>
      </c>
      <c r="C139" s="378"/>
      <c r="D139" s="377"/>
      <c r="E139" s="379"/>
      <c r="F139" s="285"/>
      <c r="G139" s="277"/>
      <c r="H139" s="277"/>
      <c r="I139" s="371"/>
      <c r="J139" s="285"/>
      <c r="K139" s="277"/>
      <c r="L139" s="277"/>
      <c r="M139" s="371"/>
      <c r="N139" s="285"/>
      <c r="O139" s="277"/>
      <c r="P139" s="277"/>
      <c r="Q139" s="371"/>
      <c r="R139" s="285"/>
      <c r="S139" s="277"/>
      <c r="T139" s="277"/>
      <c r="U139" s="371"/>
      <c r="V139" s="285"/>
      <c r="W139" s="277"/>
      <c r="X139" s="277"/>
      <c r="Y139" s="371"/>
      <c r="Z139" s="289"/>
      <c r="AA139" s="289"/>
      <c r="AB139" s="289"/>
      <c r="AC139" s="289"/>
      <c r="AD139" s="289"/>
      <c r="AE139" s="289"/>
      <c r="AF139" s="289"/>
      <c r="AG139" s="289"/>
      <c r="AH139" s="289"/>
      <c r="AI139" s="289"/>
      <c r="AJ139" s="289"/>
    </row>
    <row r="140" spans="1:36" x14ac:dyDescent="0.25">
      <c r="A140" s="289"/>
      <c r="B140" s="301" t="s">
        <v>220</v>
      </c>
      <c r="C140" s="378"/>
      <c r="D140" s="377"/>
      <c r="E140" s="379"/>
      <c r="F140" s="285"/>
      <c r="G140" s="277"/>
      <c r="H140" s="277"/>
      <c r="I140" s="371"/>
      <c r="J140" s="285"/>
      <c r="K140" s="277"/>
      <c r="L140" s="277"/>
      <c r="M140" s="371"/>
      <c r="N140" s="285"/>
      <c r="O140" s="277"/>
      <c r="P140" s="277"/>
      <c r="Q140" s="371"/>
      <c r="R140" s="285"/>
      <c r="S140" s="277"/>
      <c r="T140" s="277"/>
      <c r="U140" s="371"/>
      <c r="V140" s="285"/>
      <c r="W140" s="277"/>
      <c r="X140" s="277"/>
      <c r="Y140" s="371"/>
      <c r="Z140" s="289"/>
      <c r="AA140" s="289"/>
      <c r="AB140" s="289"/>
      <c r="AC140" s="289"/>
      <c r="AD140" s="289"/>
      <c r="AE140" s="289"/>
      <c r="AF140" s="289"/>
      <c r="AG140" s="289"/>
      <c r="AH140" s="289"/>
      <c r="AI140" s="289"/>
      <c r="AJ140" s="289"/>
    </row>
    <row r="141" spans="1:36" x14ac:dyDescent="0.25">
      <c r="A141" s="289"/>
      <c r="B141" s="301" t="s">
        <v>221</v>
      </c>
      <c r="C141" s="378"/>
      <c r="D141" s="377"/>
      <c r="E141" s="379"/>
      <c r="F141" s="285"/>
      <c r="G141" s="277"/>
      <c r="H141" s="277"/>
      <c r="I141" s="371"/>
      <c r="J141" s="285"/>
      <c r="K141" s="277"/>
      <c r="L141" s="277"/>
      <c r="M141" s="371"/>
      <c r="N141" s="285"/>
      <c r="O141" s="277"/>
      <c r="P141" s="277"/>
      <c r="Q141" s="371"/>
      <c r="R141" s="285"/>
      <c r="S141" s="277"/>
      <c r="T141" s="277"/>
      <c r="U141" s="371"/>
      <c r="V141" s="285"/>
      <c r="W141" s="277"/>
      <c r="X141" s="277"/>
      <c r="Y141" s="371"/>
      <c r="Z141" s="289"/>
      <c r="AA141" s="289"/>
      <c r="AB141" s="289"/>
      <c r="AC141" s="289"/>
      <c r="AD141" s="289"/>
      <c r="AE141" s="289"/>
      <c r="AF141" s="289"/>
      <c r="AG141" s="289"/>
      <c r="AH141" s="289"/>
      <c r="AI141" s="289"/>
      <c r="AJ141" s="289"/>
    </row>
    <row r="142" spans="1:36" ht="15.75" thickBot="1" x14ac:dyDescent="0.3">
      <c r="A142" s="289"/>
      <c r="B142" s="303" t="s">
        <v>222</v>
      </c>
      <c r="C142" s="380"/>
      <c r="D142" s="381"/>
      <c r="E142" s="382"/>
      <c r="F142" s="286"/>
      <c r="G142" s="278"/>
      <c r="H142" s="278"/>
      <c r="I142" s="372"/>
      <c r="J142" s="286"/>
      <c r="K142" s="278"/>
      <c r="L142" s="278"/>
      <c r="M142" s="372"/>
      <c r="N142" s="286"/>
      <c r="O142" s="278"/>
      <c r="P142" s="278"/>
      <c r="Q142" s="372"/>
      <c r="R142" s="286"/>
      <c r="S142" s="278"/>
      <c r="T142" s="278"/>
      <c r="U142" s="372"/>
      <c r="V142" s="286"/>
      <c r="W142" s="278"/>
      <c r="X142" s="278"/>
      <c r="Y142" s="372"/>
      <c r="Z142" s="289"/>
      <c r="AA142" s="289"/>
      <c r="AB142" s="289"/>
      <c r="AC142" s="289"/>
      <c r="AD142" s="289"/>
      <c r="AE142" s="289"/>
      <c r="AF142" s="289"/>
      <c r="AG142" s="289"/>
      <c r="AH142" s="289"/>
      <c r="AI142" s="289"/>
      <c r="AJ142" s="289"/>
    </row>
    <row r="143" spans="1:36" x14ac:dyDescent="0.25">
      <c r="A143" s="289"/>
      <c r="B143" s="401" t="s">
        <v>324</v>
      </c>
      <c r="C143" s="397">
        <f>SUM(D128:D142)</f>
        <v>0</v>
      </c>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row>
    <row r="144" spans="1:36" x14ac:dyDescent="0.25">
      <c r="A144" s="289"/>
      <c r="B144" s="402" t="s">
        <v>322</v>
      </c>
      <c r="C144" s="398">
        <f>IFERROR(SUMPRODUCT(E128:E142,D128:D142)/SUM(D128:D142),0)</f>
        <v>0</v>
      </c>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row>
    <row r="145" spans="1:36" ht="15.75" thickBot="1" x14ac:dyDescent="0.3">
      <c r="A145" s="289"/>
      <c r="B145" s="403" t="s">
        <v>323</v>
      </c>
      <c r="C145" s="399">
        <f>'U-value calculation'!I129</f>
        <v>0</v>
      </c>
      <c r="D145" s="336"/>
      <c r="E145" s="336"/>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row>
    <row r="146" spans="1:36" x14ac:dyDescent="0.25">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row>
    <row r="147" spans="1:36" ht="15.75" thickBot="1" x14ac:dyDescent="0.3">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row>
    <row r="148" spans="1:36" ht="45.75" thickBot="1" x14ac:dyDescent="0.3">
      <c r="A148" s="289"/>
      <c r="B148" s="395" t="str">
        <f>CONCATENATE("Wall orientation "&amp;'OTTV Calculation'!$Q$11)</f>
        <v>Wall orientation SW</v>
      </c>
      <c r="C148" s="389" t="s">
        <v>371</v>
      </c>
      <c r="D148" s="390" t="s">
        <v>320</v>
      </c>
      <c r="E148" s="391" t="s">
        <v>108</v>
      </c>
      <c r="F148" s="392" t="s">
        <v>345</v>
      </c>
      <c r="G148" s="393" t="s">
        <v>357</v>
      </c>
      <c r="H148" s="393" t="s">
        <v>321</v>
      </c>
      <c r="I148" s="394" t="s">
        <v>112</v>
      </c>
      <c r="J148" s="392" t="s">
        <v>346</v>
      </c>
      <c r="K148" s="393" t="s">
        <v>357</v>
      </c>
      <c r="L148" s="393" t="s">
        <v>321</v>
      </c>
      <c r="M148" s="394" t="s">
        <v>112</v>
      </c>
      <c r="N148" s="392" t="s">
        <v>347</v>
      </c>
      <c r="O148" s="393" t="s">
        <v>357</v>
      </c>
      <c r="P148" s="393" t="s">
        <v>321</v>
      </c>
      <c r="Q148" s="394" t="s">
        <v>112</v>
      </c>
      <c r="R148" s="392" t="s">
        <v>348</v>
      </c>
      <c r="S148" s="393" t="s">
        <v>357</v>
      </c>
      <c r="T148" s="393" t="s">
        <v>321</v>
      </c>
      <c r="U148" s="394" t="s">
        <v>112</v>
      </c>
      <c r="V148" s="392" t="s">
        <v>349</v>
      </c>
      <c r="W148" s="393" t="s">
        <v>357</v>
      </c>
      <c r="X148" s="393" t="s">
        <v>321</v>
      </c>
      <c r="Y148" s="394" t="s">
        <v>112</v>
      </c>
      <c r="Z148" s="289"/>
      <c r="AA148" s="289"/>
      <c r="AB148" s="289"/>
      <c r="AC148" s="289"/>
      <c r="AD148" s="289"/>
      <c r="AE148" s="289"/>
      <c r="AF148" s="289"/>
      <c r="AG148" s="289"/>
      <c r="AH148" s="289"/>
      <c r="AI148" s="289"/>
      <c r="AJ148" s="289"/>
    </row>
    <row r="149" spans="1:36" x14ac:dyDescent="0.25">
      <c r="A149" s="289"/>
      <c r="B149" s="396" t="s">
        <v>113</v>
      </c>
      <c r="C149" s="383"/>
      <c r="D149" s="384"/>
      <c r="E149" s="385"/>
      <c r="F149" s="386"/>
      <c r="G149" s="387"/>
      <c r="H149" s="387"/>
      <c r="I149" s="388"/>
      <c r="J149" s="386"/>
      <c r="K149" s="387"/>
      <c r="L149" s="387"/>
      <c r="M149" s="388"/>
      <c r="N149" s="386"/>
      <c r="O149" s="387"/>
      <c r="P149" s="387"/>
      <c r="Q149" s="388"/>
      <c r="R149" s="386"/>
      <c r="S149" s="387"/>
      <c r="T149" s="387"/>
      <c r="U149" s="388"/>
      <c r="V149" s="386"/>
      <c r="W149" s="387"/>
      <c r="X149" s="387"/>
      <c r="Y149" s="388"/>
      <c r="Z149" s="289"/>
      <c r="AA149" s="289"/>
      <c r="AB149" s="289"/>
      <c r="AC149" s="289"/>
      <c r="AD149" s="289"/>
      <c r="AE149" s="289"/>
      <c r="AF149" s="289"/>
      <c r="AG149" s="289"/>
      <c r="AH149" s="289"/>
      <c r="AI149" s="289"/>
      <c r="AJ149" s="289"/>
    </row>
    <row r="150" spans="1:36" x14ac:dyDescent="0.25">
      <c r="A150" s="289"/>
      <c r="B150" s="301" t="s">
        <v>114</v>
      </c>
      <c r="C150" s="378"/>
      <c r="D150" s="377"/>
      <c r="E150" s="379"/>
      <c r="F150" s="285"/>
      <c r="G150" s="277"/>
      <c r="H150" s="277"/>
      <c r="I150" s="371"/>
      <c r="J150" s="285"/>
      <c r="K150" s="277"/>
      <c r="L150" s="277"/>
      <c r="M150" s="371"/>
      <c r="N150" s="285"/>
      <c r="O150" s="277"/>
      <c r="P150" s="277"/>
      <c r="Q150" s="371"/>
      <c r="R150" s="285"/>
      <c r="S150" s="277"/>
      <c r="T150" s="277"/>
      <c r="U150" s="371"/>
      <c r="V150" s="285"/>
      <c r="W150" s="277"/>
      <c r="X150" s="277"/>
      <c r="Y150" s="371"/>
      <c r="Z150" s="289"/>
      <c r="AA150" s="289"/>
      <c r="AB150" s="289"/>
      <c r="AC150" s="289"/>
      <c r="AD150" s="289"/>
      <c r="AE150" s="289"/>
      <c r="AF150" s="289"/>
      <c r="AG150" s="289"/>
      <c r="AH150" s="289"/>
      <c r="AI150" s="289"/>
      <c r="AJ150" s="289"/>
    </row>
    <row r="151" spans="1:36" x14ac:dyDescent="0.25">
      <c r="A151" s="289"/>
      <c r="B151" s="301" t="s">
        <v>115</v>
      </c>
      <c r="C151" s="378"/>
      <c r="D151" s="377"/>
      <c r="E151" s="379"/>
      <c r="F151" s="285"/>
      <c r="G151" s="277"/>
      <c r="H151" s="277"/>
      <c r="I151" s="371"/>
      <c r="J151" s="285"/>
      <c r="K151" s="277"/>
      <c r="L151" s="277"/>
      <c r="M151" s="371"/>
      <c r="N151" s="285"/>
      <c r="O151" s="277"/>
      <c r="P151" s="277"/>
      <c r="Q151" s="371"/>
      <c r="R151" s="285"/>
      <c r="S151" s="277"/>
      <c r="T151" s="277"/>
      <c r="U151" s="371"/>
      <c r="V151" s="285"/>
      <c r="W151" s="277"/>
      <c r="X151" s="277"/>
      <c r="Y151" s="371"/>
      <c r="Z151" s="289"/>
      <c r="AA151" s="289"/>
      <c r="AB151" s="289"/>
      <c r="AC151" s="289"/>
      <c r="AD151" s="289"/>
      <c r="AE151" s="289"/>
      <c r="AF151" s="289"/>
      <c r="AG151" s="289"/>
      <c r="AH151" s="289"/>
      <c r="AI151" s="289"/>
      <c r="AJ151" s="289"/>
    </row>
    <row r="152" spans="1:36" x14ac:dyDescent="0.25">
      <c r="A152" s="289"/>
      <c r="B152" s="301" t="s">
        <v>116</v>
      </c>
      <c r="C152" s="378"/>
      <c r="D152" s="377"/>
      <c r="E152" s="379"/>
      <c r="F152" s="285"/>
      <c r="G152" s="277"/>
      <c r="H152" s="277"/>
      <c r="I152" s="371"/>
      <c r="J152" s="285"/>
      <c r="K152" s="277"/>
      <c r="L152" s="277"/>
      <c r="M152" s="371"/>
      <c r="N152" s="285"/>
      <c r="O152" s="277"/>
      <c r="P152" s="277"/>
      <c r="Q152" s="371"/>
      <c r="R152" s="285"/>
      <c r="S152" s="277"/>
      <c r="T152" s="277"/>
      <c r="U152" s="371"/>
      <c r="V152" s="285"/>
      <c r="W152" s="277"/>
      <c r="X152" s="277"/>
      <c r="Y152" s="371"/>
      <c r="Z152" s="289"/>
      <c r="AA152" s="289"/>
      <c r="AB152" s="289"/>
      <c r="AC152" s="289"/>
      <c r="AD152" s="289"/>
      <c r="AE152" s="289"/>
      <c r="AF152" s="289"/>
      <c r="AG152" s="289"/>
      <c r="AH152" s="289"/>
      <c r="AI152" s="289"/>
      <c r="AJ152" s="289"/>
    </row>
    <row r="153" spans="1:36" x14ac:dyDescent="0.25">
      <c r="A153" s="289"/>
      <c r="B153" s="301" t="s">
        <v>117</v>
      </c>
      <c r="C153" s="378"/>
      <c r="D153" s="377"/>
      <c r="E153" s="379"/>
      <c r="F153" s="285"/>
      <c r="G153" s="277"/>
      <c r="H153" s="277"/>
      <c r="I153" s="371"/>
      <c r="J153" s="285"/>
      <c r="K153" s="277"/>
      <c r="L153" s="277"/>
      <c r="M153" s="371"/>
      <c r="N153" s="285"/>
      <c r="O153" s="277"/>
      <c r="P153" s="277"/>
      <c r="Q153" s="371"/>
      <c r="R153" s="285"/>
      <c r="S153" s="277"/>
      <c r="T153" s="277"/>
      <c r="U153" s="371"/>
      <c r="V153" s="285"/>
      <c r="W153" s="277"/>
      <c r="X153" s="277"/>
      <c r="Y153" s="371"/>
      <c r="Z153" s="289"/>
      <c r="AA153" s="289"/>
      <c r="AB153" s="289"/>
      <c r="AC153" s="289"/>
      <c r="AD153" s="289"/>
      <c r="AE153" s="289"/>
      <c r="AF153" s="289"/>
      <c r="AG153" s="289"/>
      <c r="AH153" s="289"/>
      <c r="AI153" s="289"/>
      <c r="AJ153" s="289"/>
    </row>
    <row r="154" spans="1:36" x14ac:dyDescent="0.25">
      <c r="A154" s="289"/>
      <c r="B154" s="301" t="s">
        <v>212</v>
      </c>
      <c r="C154" s="378"/>
      <c r="D154" s="377"/>
      <c r="E154" s="379"/>
      <c r="F154" s="285"/>
      <c r="G154" s="277"/>
      <c r="H154" s="277"/>
      <c r="I154" s="371"/>
      <c r="J154" s="285"/>
      <c r="K154" s="277"/>
      <c r="L154" s="277"/>
      <c r="M154" s="371"/>
      <c r="N154" s="285"/>
      <c r="O154" s="277"/>
      <c r="P154" s="277"/>
      <c r="Q154" s="371"/>
      <c r="R154" s="285"/>
      <c r="S154" s="277"/>
      <c r="T154" s="277"/>
      <c r="U154" s="371"/>
      <c r="V154" s="285"/>
      <c r="W154" s="277"/>
      <c r="X154" s="277"/>
      <c r="Y154" s="371"/>
      <c r="Z154" s="289"/>
      <c r="AA154" s="289"/>
      <c r="AB154" s="289"/>
      <c r="AC154" s="289"/>
      <c r="AD154" s="289"/>
      <c r="AE154" s="289"/>
      <c r="AF154" s="289"/>
      <c r="AG154" s="289"/>
      <c r="AH154" s="289"/>
      <c r="AI154" s="289"/>
      <c r="AJ154" s="289"/>
    </row>
    <row r="155" spans="1:36" x14ac:dyDescent="0.25">
      <c r="A155" s="289"/>
      <c r="B155" s="301" t="s">
        <v>213</v>
      </c>
      <c r="C155" s="378"/>
      <c r="D155" s="377"/>
      <c r="E155" s="379"/>
      <c r="F155" s="285"/>
      <c r="G155" s="277"/>
      <c r="H155" s="277"/>
      <c r="I155" s="371"/>
      <c r="J155" s="285"/>
      <c r="K155" s="277"/>
      <c r="L155" s="277"/>
      <c r="M155" s="371"/>
      <c r="N155" s="285"/>
      <c r="O155" s="277"/>
      <c r="P155" s="277"/>
      <c r="Q155" s="371"/>
      <c r="R155" s="285"/>
      <c r="S155" s="277"/>
      <c r="T155" s="277"/>
      <c r="U155" s="371"/>
      <c r="V155" s="285"/>
      <c r="W155" s="277"/>
      <c r="X155" s="277"/>
      <c r="Y155" s="371"/>
      <c r="Z155" s="289"/>
      <c r="AA155" s="289"/>
      <c r="AB155" s="289"/>
      <c r="AC155" s="289"/>
      <c r="AD155" s="289"/>
      <c r="AE155" s="289"/>
      <c r="AF155" s="289"/>
      <c r="AG155" s="289"/>
      <c r="AH155" s="289"/>
      <c r="AI155" s="289"/>
      <c r="AJ155" s="289"/>
    </row>
    <row r="156" spans="1:36" x14ac:dyDescent="0.25">
      <c r="A156" s="289"/>
      <c r="B156" s="301" t="s">
        <v>214</v>
      </c>
      <c r="C156" s="378"/>
      <c r="D156" s="377"/>
      <c r="E156" s="379"/>
      <c r="F156" s="285"/>
      <c r="G156" s="277"/>
      <c r="H156" s="277"/>
      <c r="I156" s="371"/>
      <c r="J156" s="285"/>
      <c r="K156" s="277"/>
      <c r="L156" s="277"/>
      <c r="M156" s="371"/>
      <c r="N156" s="285"/>
      <c r="O156" s="277"/>
      <c r="P156" s="277"/>
      <c r="Q156" s="371"/>
      <c r="R156" s="285"/>
      <c r="S156" s="277"/>
      <c r="T156" s="277"/>
      <c r="U156" s="371"/>
      <c r="V156" s="285"/>
      <c r="W156" s="277"/>
      <c r="X156" s="277"/>
      <c r="Y156" s="371"/>
      <c r="Z156" s="289"/>
      <c r="AA156" s="289"/>
      <c r="AB156" s="289"/>
      <c r="AC156" s="289"/>
      <c r="AD156" s="289"/>
      <c r="AE156" s="289"/>
      <c r="AF156" s="289"/>
      <c r="AG156" s="289"/>
      <c r="AH156" s="289"/>
      <c r="AI156" s="289"/>
      <c r="AJ156" s="289"/>
    </row>
    <row r="157" spans="1:36" x14ac:dyDescent="0.25">
      <c r="A157" s="289"/>
      <c r="B157" s="301" t="s">
        <v>215</v>
      </c>
      <c r="C157" s="378"/>
      <c r="D157" s="377"/>
      <c r="E157" s="379"/>
      <c r="F157" s="285"/>
      <c r="G157" s="277"/>
      <c r="H157" s="277"/>
      <c r="I157" s="371"/>
      <c r="J157" s="285"/>
      <c r="K157" s="277"/>
      <c r="L157" s="277"/>
      <c r="M157" s="371"/>
      <c r="N157" s="285"/>
      <c r="O157" s="277"/>
      <c r="P157" s="277"/>
      <c r="Q157" s="371"/>
      <c r="R157" s="285"/>
      <c r="S157" s="277"/>
      <c r="T157" s="277"/>
      <c r="U157" s="371"/>
      <c r="V157" s="285"/>
      <c r="W157" s="277"/>
      <c r="X157" s="277"/>
      <c r="Y157" s="371"/>
      <c r="Z157" s="289"/>
      <c r="AA157" s="289"/>
      <c r="AB157" s="289"/>
      <c r="AC157" s="289"/>
      <c r="AD157" s="289"/>
      <c r="AE157" s="289"/>
      <c r="AF157" s="289"/>
      <c r="AG157" s="289"/>
      <c r="AH157" s="289"/>
      <c r="AI157" s="289"/>
      <c r="AJ157" s="289"/>
    </row>
    <row r="158" spans="1:36" x14ac:dyDescent="0.25">
      <c r="A158" s="289"/>
      <c r="B158" s="301" t="s">
        <v>216</v>
      </c>
      <c r="C158" s="378"/>
      <c r="D158" s="377"/>
      <c r="E158" s="379"/>
      <c r="F158" s="285"/>
      <c r="G158" s="277"/>
      <c r="H158" s="277"/>
      <c r="I158" s="371"/>
      <c r="J158" s="285"/>
      <c r="K158" s="277"/>
      <c r="L158" s="277"/>
      <c r="M158" s="371"/>
      <c r="N158" s="285"/>
      <c r="O158" s="277"/>
      <c r="P158" s="277"/>
      <c r="Q158" s="371"/>
      <c r="R158" s="285"/>
      <c r="S158" s="277"/>
      <c r="T158" s="277"/>
      <c r="U158" s="371"/>
      <c r="V158" s="285"/>
      <c r="W158" s="277"/>
      <c r="X158" s="277"/>
      <c r="Y158" s="371"/>
      <c r="Z158" s="289"/>
      <c r="AA158" s="289"/>
      <c r="AB158" s="289"/>
      <c r="AC158" s="289"/>
      <c r="AD158" s="289"/>
      <c r="AE158" s="289"/>
      <c r="AF158" s="289"/>
      <c r="AG158" s="289"/>
      <c r="AH158" s="289"/>
      <c r="AI158" s="289"/>
      <c r="AJ158" s="289"/>
    </row>
    <row r="159" spans="1:36" x14ac:dyDescent="0.25">
      <c r="A159" s="289"/>
      <c r="B159" s="301" t="s">
        <v>218</v>
      </c>
      <c r="C159" s="378"/>
      <c r="D159" s="377"/>
      <c r="E159" s="379"/>
      <c r="F159" s="285"/>
      <c r="G159" s="277"/>
      <c r="H159" s="277"/>
      <c r="I159" s="371"/>
      <c r="J159" s="285"/>
      <c r="K159" s="277"/>
      <c r="L159" s="277"/>
      <c r="M159" s="371"/>
      <c r="N159" s="285"/>
      <c r="O159" s="277"/>
      <c r="P159" s="277"/>
      <c r="Q159" s="371"/>
      <c r="R159" s="285"/>
      <c r="S159" s="277"/>
      <c r="T159" s="277"/>
      <c r="U159" s="371"/>
      <c r="V159" s="285"/>
      <c r="W159" s="277"/>
      <c r="X159" s="277"/>
      <c r="Y159" s="371"/>
      <c r="Z159" s="289"/>
      <c r="AA159" s="289"/>
      <c r="AB159" s="289"/>
      <c r="AC159" s="289"/>
      <c r="AD159" s="289"/>
      <c r="AE159" s="289"/>
      <c r="AF159" s="289"/>
      <c r="AG159" s="289"/>
      <c r="AH159" s="289"/>
      <c r="AI159" s="289"/>
      <c r="AJ159" s="289"/>
    </row>
    <row r="160" spans="1:36" x14ac:dyDescent="0.25">
      <c r="A160" s="289"/>
      <c r="B160" s="301" t="s">
        <v>219</v>
      </c>
      <c r="C160" s="378"/>
      <c r="D160" s="377"/>
      <c r="E160" s="379"/>
      <c r="F160" s="285"/>
      <c r="G160" s="277"/>
      <c r="H160" s="277"/>
      <c r="I160" s="371"/>
      <c r="J160" s="285"/>
      <c r="K160" s="277"/>
      <c r="L160" s="277"/>
      <c r="M160" s="371"/>
      <c r="N160" s="285"/>
      <c r="O160" s="277"/>
      <c r="P160" s="277"/>
      <c r="Q160" s="371"/>
      <c r="R160" s="285"/>
      <c r="S160" s="277"/>
      <c r="T160" s="277"/>
      <c r="U160" s="371"/>
      <c r="V160" s="285"/>
      <c r="W160" s="277"/>
      <c r="X160" s="277"/>
      <c r="Y160" s="371"/>
      <c r="Z160" s="289"/>
      <c r="AA160" s="289"/>
      <c r="AB160" s="289"/>
      <c r="AC160" s="289"/>
      <c r="AD160" s="289"/>
      <c r="AE160" s="289"/>
      <c r="AF160" s="289"/>
      <c r="AG160" s="289"/>
      <c r="AH160" s="289"/>
      <c r="AI160" s="289"/>
      <c r="AJ160" s="289"/>
    </row>
    <row r="161" spans="1:36" x14ac:dyDescent="0.25">
      <c r="A161" s="289"/>
      <c r="B161" s="301" t="s">
        <v>220</v>
      </c>
      <c r="C161" s="378"/>
      <c r="D161" s="377"/>
      <c r="E161" s="379"/>
      <c r="F161" s="285"/>
      <c r="G161" s="277"/>
      <c r="H161" s="277"/>
      <c r="I161" s="371"/>
      <c r="J161" s="285"/>
      <c r="K161" s="277"/>
      <c r="L161" s="277"/>
      <c r="M161" s="371"/>
      <c r="N161" s="285"/>
      <c r="O161" s="277"/>
      <c r="P161" s="277"/>
      <c r="Q161" s="371"/>
      <c r="R161" s="285"/>
      <c r="S161" s="277"/>
      <c r="T161" s="277"/>
      <c r="U161" s="371"/>
      <c r="V161" s="285"/>
      <c r="W161" s="277"/>
      <c r="X161" s="277"/>
      <c r="Y161" s="371"/>
      <c r="Z161" s="289"/>
      <c r="AA161" s="289"/>
      <c r="AB161" s="289"/>
      <c r="AC161" s="289"/>
      <c r="AD161" s="289"/>
      <c r="AE161" s="289"/>
      <c r="AF161" s="289"/>
      <c r="AG161" s="289"/>
      <c r="AH161" s="289"/>
      <c r="AI161" s="289"/>
      <c r="AJ161" s="289"/>
    </row>
    <row r="162" spans="1:36" x14ac:dyDescent="0.25">
      <c r="A162" s="289"/>
      <c r="B162" s="301" t="s">
        <v>221</v>
      </c>
      <c r="C162" s="378"/>
      <c r="D162" s="377"/>
      <c r="E162" s="379"/>
      <c r="F162" s="285"/>
      <c r="G162" s="277"/>
      <c r="H162" s="277"/>
      <c r="I162" s="371"/>
      <c r="J162" s="285"/>
      <c r="K162" s="277"/>
      <c r="L162" s="277"/>
      <c r="M162" s="371"/>
      <c r="N162" s="285"/>
      <c r="O162" s="277"/>
      <c r="P162" s="277"/>
      <c r="Q162" s="371"/>
      <c r="R162" s="285"/>
      <c r="S162" s="277"/>
      <c r="T162" s="277"/>
      <c r="U162" s="371"/>
      <c r="V162" s="285"/>
      <c r="W162" s="277"/>
      <c r="X162" s="277"/>
      <c r="Y162" s="371"/>
      <c r="Z162" s="289"/>
      <c r="AA162" s="289"/>
      <c r="AB162" s="289"/>
      <c r="AC162" s="289"/>
      <c r="AD162" s="289"/>
      <c r="AE162" s="289"/>
      <c r="AF162" s="289"/>
      <c r="AG162" s="289"/>
      <c r="AH162" s="289"/>
      <c r="AI162" s="289"/>
      <c r="AJ162" s="289"/>
    </row>
    <row r="163" spans="1:36" ht="15.75" thickBot="1" x14ac:dyDescent="0.3">
      <c r="A163" s="289"/>
      <c r="B163" s="303" t="s">
        <v>222</v>
      </c>
      <c r="C163" s="380"/>
      <c r="D163" s="381"/>
      <c r="E163" s="382"/>
      <c r="F163" s="286"/>
      <c r="G163" s="278"/>
      <c r="H163" s="278"/>
      <c r="I163" s="372"/>
      <c r="J163" s="286"/>
      <c r="K163" s="278"/>
      <c r="L163" s="278"/>
      <c r="M163" s="372"/>
      <c r="N163" s="286"/>
      <c r="O163" s="278"/>
      <c r="P163" s="278"/>
      <c r="Q163" s="372"/>
      <c r="R163" s="286"/>
      <c r="S163" s="278"/>
      <c r="T163" s="278"/>
      <c r="U163" s="372"/>
      <c r="V163" s="286"/>
      <c r="W163" s="278"/>
      <c r="X163" s="278"/>
      <c r="Y163" s="372"/>
      <c r="Z163" s="289"/>
      <c r="AA163" s="289"/>
      <c r="AB163" s="289"/>
      <c r="AC163" s="289"/>
      <c r="AD163" s="289"/>
      <c r="AE163" s="289"/>
      <c r="AF163" s="289"/>
      <c r="AG163" s="289"/>
      <c r="AH163" s="289"/>
      <c r="AI163" s="289"/>
      <c r="AJ163" s="289"/>
    </row>
    <row r="164" spans="1:36" x14ac:dyDescent="0.25">
      <c r="A164" s="289"/>
      <c r="B164" s="401" t="s">
        <v>324</v>
      </c>
      <c r="C164" s="397">
        <f>SUM(D149:D163)</f>
        <v>0</v>
      </c>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row>
    <row r="165" spans="1:36" x14ac:dyDescent="0.25">
      <c r="A165" s="289"/>
      <c r="B165" s="402" t="s">
        <v>322</v>
      </c>
      <c r="C165" s="398">
        <f>IFERROR(SUMPRODUCT(E149:E163,D149:D163)/SUM(D149:D163),0)</f>
        <v>0</v>
      </c>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row>
    <row r="166" spans="1:36" ht="15.75" thickBot="1" x14ac:dyDescent="0.3">
      <c r="A166" s="289"/>
      <c r="B166" s="403" t="s">
        <v>323</v>
      </c>
      <c r="C166" s="399">
        <f>'U-value calculation'!I151</f>
        <v>0</v>
      </c>
      <c r="D166" s="336"/>
      <c r="E166" s="336"/>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row>
    <row r="167" spans="1:36" x14ac:dyDescent="0.25">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row>
    <row r="168" spans="1:36" ht="15.75" thickBot="1" x14ac:dyDescent="0.3">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row>
    <row r="169" spans="1:36" ht="45.75" thickBot="1" x14ac:dyDescent="0.3">
      <c r="A169" s="289"/>
      <c r="B169" s="395" t="str">
        <f>CONCATENATE("Wall orientation "&amp;'OTTV Calculation'!$S$11)</f>
        <v>Wall orientation NW</v>
      </c>
      <c r="C169" s="389" t="s">
        <v>371</v>
      </c>
      <c r="D169" s="390" t="s">
        <v>320</v>
      </c>
      <c r="E169" s="391" t="s">
        <v>108</v>
      </c>
      <c r="F169" s="392" t="s">
        <v>345</v>
      </c>
      <c r="G169" s="393" t="s">
        <v>357</v>
      </c>
      <c r="H169" s="393" t="s">
        <v>321</v>
      </c>
      <c r="I169" s="394" t="s">
        <v>112</v>
      </c>
      <c r="J169" s="392" t="s">
        <v>346</v>
      </c>
      <c r="K169" s="393" t="s">
        <v>357</v>
      </c>
      <c r="L169" s="393" t="s">
        <v>321</v>
      </c>
      <c r="M169" s="394" t="s">
        <v>112</v>
      </c>
      <c r="N169" s="392" t="s">
        <v>347</v>
      </c>
      <c r="O169" s="393" t="s">
        <v>357</v>
      </c>
      <c r="P169" s="393" t="s">
        <v>321</v>
      </c>
      <c r="Q169" s="394" t="s">
        <v>112</v>
      </c>
      <c r="R169" s="392" t="s">
        <v>348</v>
      </c>
      <c r="S169" s="393" t="s">
        <v>357</v>
      </c>
      <c r="T169" s="393" t="s">
        <v>321</v>
      </c>
      <c r="U169" s="394" t="s">
        <v>112</v>
      </c>
      <c r="V169" s="392" t="s">
        <v>349</v>
      </c>
      <c r="W169" s="393" t="s">
        <v>357</v>
      </c>
      <c r="X169" s="393" t="s">
        <v>321</v>
      </c>
      <c r="Y169" s="394" t="s">
        <v>112</v>
      </c>
      <c r="Z169" s="289"/>
      <c r="AA169" s="289"/>
      <c r="AB169" s="289"/>
      <c r="AC169" s="289"/>
      <c r="AD169" s="289"/>
      <c r="AE169" s="289"/>
      <c r="AF169" s="289"/>
      <c r="AG169" s="289"/>
      <c r="AH169" s="289"/>
      <c r="AI169" s="289"/>
      <c r="AJ169" s="289"/>
    </row>
    <row r="170" spans="1:36" x14ac:dyDescent="0.25">
      <c r="A170" s="289"/>
      <c r="B170" s="396" t="s">
        <v>113</v>
      </c>
      <c r="C170" s="383"/>
      <c r="D170" s="384"/>
      <c r="E170" s="385"/>
      <c r="F170" s="386"/>
      <c r="G170" s="387"/>
      <c r="H170" s="387"/>
      <c r="I170" s="388"/>
      <c r="J170" s="386"/>
      <c r="K170" s="387"/>
      <c r="L170" s="387"/>
      <c r="M170" s="388"/>
      <c r="N170" s="386"/>
      <c r="O170" s="387"/>
      <c r="P170" s="387"/>
      <c r="Q170" s="388"/>
      <c r="R170" s="386"/>
      <c r="S170" s="387"/>
      <c r="T170" s="387"/>
      <c r="U170" s="388"/>
      <c r="V170" s="386"/>
      <c r="W170" s="387"/>
      <c r="X170" s="387"/>
      <c r="Y170" s="388"/>
      <c r="Z170" s="289"/>
      <c r="AA170" s="289"/>
      <c r="AB170" s="289"/>
      <c r="AC170" s="289"/>
      <c r="AD170" s="289"/>
      <c r="AE170" s="289"/>
      <c r="AF170" s="289"/>
      <c r="AG170" s="289"/>
      <c r="AH170" s="289"/>
      <c r="AI170" s="289"/>
      <c r="AJ170" s="289"/>
    </row>
    <row r="171" spans="1:36" x14ac:dyDescent="0.25">
      <c r="A171" s="289"/>
      <c r="B171" s="301" t="s">
        <v>114</v>
      </c>
      <c r="C171" s="378"/>
      <c r="D171" s="377"/>
      <c r="E171" s="379"/>
      <c r="F171" s="285"/>
      <c r="G171" s="277"/>
      <c r="H171" s="277"/>
      <c r="I171" s="371"/>
      <c r="J171" s="285"/>
      <c r="K171" s="277"/>
      <c r="L171" s="277"/>
      <c r="M171" s="371"/>
      <c r="N171" s="285"/>
      <c r="O171" s="277"/>
      <c r="P171" s="277"/>
      <c r="Q171" s="371"/>
      <c r="R171" s="285"/>
      <c r="S171" s="277"/>
      <c r="T171" s="277"/>
      <c r="U171" s="371"/>
      <c r="V171" s="285"/>
      <c r="W171" s="277"/>
      <c r="X171" s="277"/>
      <c r="Y171" s="371"/>
      <c r="Z171" s="289"/>
      <c r="AA171" s="289"/>
      <c r="AB171" s="289"/>
      <c r="AC171" s="289"/>
      <c r="AD171" s="289"/>
      <c r="AE171" s="289"/>
      <c r="AF171" s="289"/>
      <c r="AG171" s="289"/>
      <c r="AH171" s="289"/>
      <c r="AI171" s="289"/>
      <c r="AJ171" s="289"/>
    </row>
    <row r="172" spans="1:36" x14ac:dyDescent="0.25">
      <c r="A172" s="289"/>
      <c r="B172" s="301" t="s">
        <v>115</v>
      </c>
      <c r="C172" s="378"/>
      <c r="D172" s="377"/>
      <c r="E172" s="379"/>
      <c r="F172" s="285"/>
      <c r="G172" s="277"/>
      <c r="H172" s="277"/>
      <c r="I172" s="371"/>
      <c r="J172" s="285"/>
      <c r="K172" s="277"/>
      <c r="L172" s="277"/>
      <c r="M172" s="371"/>
      <c r="N172" s="285"/>
      <c r="O172" s="277"/>
      <c r="P172" s="277"/>
      <c r="Q172" s="371"/>
      <c r="R172" s="285"/>
      <c r="S172" s="277"/>
      <c r="T172" s="277"/>
      <c r="U172" s="371"/>
      <c r="V172" s="285"/>
      <c r="W172" s="277"/>
      <c r="X172" s="277"/>
      <c r="Y172" s="371"/>
      <c r="Z172" s="289"/>
      <c r="AA172" s="289"/>
      <c r="AB172" s="289"/>
      <c r="AC172" s="289"/>
      <c r="AD172" s="289"/>
      <c r="AE172" s="289"/>
      <c r="AF172" s="289"/>
      <c r="AG172" s="289"/>
      <c r="AH172" s="289"/>
      <c r="AI172" s="289"/>
      <c r="AJ172" s="289"/>
    </row>
    <row r="173" spans="1:36" x14ac:dyDescent="0.25">
      <c r="A173" s="289"/>
      <c r="B173" s="301" t="s">
        <v>116</v>
      </c>
      <c r="C173" s="378"/>
      <c r="D173" s="377"/>
      <c r="E173" s="379"/>
      <c r="F173" s="285"/>
      <c r="G173" s="277"/>
      <c r="H173" s="277"/>
      <c r="I173" s="371"/>
      <c r="J173" s="285"/>
      <c r="K173" s="277"/>
      <c r="L173" s="277"/>
      <c r="M173" s="371"/>
      <c r="N173" s="285"/>
      <c r="O173" s="277"/>
      <c r="P173" s="277"/>
      <c r="Q173" s="371"/>
      <c r="R173" s="285"/>
      <c r="S173" s="277"/>
      <c r="T173" s="277"/>
      <c r="U173" s="371"/>
      <c r="V173" s="285"/>
      <c r="W173" s="277"/>
      <c r="X173" s="277"/>
      <c r="Y173" s="371"/>
      <c r="Z173" s="289"/>
      <c r="AA173" s="289"/>
      <c r="AB173" s="289"/>
      <c r="AC173" s="289"/>
      <c r="AD173" s="289"/>
      <c r="AE173" s="289"/>
      <c r="AF173" s="289"/>
      <c r="AG173" s="289"/>
      <c r="AH173" s="289"/>
      <c r="AI173" s="289"/>
      <c r="AJ173" s="289"/>
    </row>
    <row r="174" spans="1:36" x14ac:dyDescent="0.25">
      <c r="A174" s="289"/>
      <c r="B174" s="301" t="s">
        <v>117</v>
      </c>
      <c r="C174" s="378"/>
      <c r="D174" s="377"/>
      <c r="E174" s="379"/>
      <c r="F174" s="285"/>
      <c r="G174" s="277"/>
      <c r="H174" s="277"/>
      <c r="I174" s="371"/>
      <c r="J174" s="285"/>
      <c r="K174" s="277"/>
      <c r="L174" s="277"/>
      <c r="M174" s="371"/>
      <c r="N174" s="285"/>
      <c r="O174" s="277"/>
      <c r="P174" s="277"/>
      <c r="Q174" s="371"/>
      <c r="R174" s="285"/>
      <c r="S174" s="277"/>
      <c r="T174" s="277"/>
      <c r="U174" s="371"/>
      <c r="V174" s="285"/>
      <c r="W174" s="277"/>
      <c r="X174" s="277"/>
      <c r="Y174" s="371"/>
      <c r="Z174" s="289"/>
      <c r="AA174" s="289"/>
      <c r="AB174" s="289"/>
      <c r="AC174" s="289"/>
      <c r="AD174" s="289"/>
      <c r="AE174" s="289"/>
      <c r="AF174" s="289"/>
      <c r="AG174" s="289"/>
      <c r="AH174" s="289"/>
      <c r="AI174" s="289"/>
      <c r="AJ174" s="289"/>
    </row>
    <row r="175" spans="1:36" x14ac:dyDescent="0.25">
      <c r="A175" s="289"/>
      <c r="B175" s="301" t="s">
        <v>212</v>
      </c>
      <c r="C175" s="378"/>
      <c r="D175" s="377"/>
      <c r="E175" s="379"/>
      <c r="F175" s="285"/>
      <c r="G175" s="277"/>
      <c r="H175" s="277"/>
      <c r="I175" s="371"/>
      <c r="J175" s="285"/>
      <c r="K175" s="277"/>
      <c r="L175" s="277"/>
      <c r="M175" s="371"/>
      <c r="N175" s="285"/>
      <c r="O175" s="277"/>
      <c r="P175" s="277"/>
      <c r="Q175" s="371"/>
      <c r="R175" s="285"/>
      <c r="S175" s="277"/>
      <c r="T175" s="277"/>
      <c r="U175" s="371"/>
      <c r="V175" s="285"/>
      <c r="W175" s="277"/>
      <c r="X175" s="277"/>
      <c r="Y175" s="371"/>
      <c r="Z175" s="289"/>
      <c r="AA175" s="289"/>
      <c r="AB175" s="289"/>
      <c r="AC175" s="289"/>
      <c r="AD175" s="289"/>
      <c r="AE175" s="289"/>
      <c r="AF175" s="289"/>
      <c r="AG175" s="289"/>
      <c r="AH175" s="289"/>
      <c r="AI175" s="289"/>
      <c r="AJ175" s="289"/>
    </row>
    <row r="176" spans="1:36" x14ac:dyDescent="0.25">
      <c r="A176" s="289"/>
      <c r="B176" s="301" t="s">
        <v>213</v>
      </c>
      <c r="C176" s="378"/>
      <c r="D176" s="377"/>
      <c r="E176" s="379"/>
      <c r="F176" s="285"/>
      <c r="G176" s="277"/>
      <c r="H176" s="277"/>
      <c r="I176" s="371"/>
      <c r="J176" s="285"/>
      <c r="K176" s="277"/>
      <c r="L176" s="277"/>
      <c r="M176" s="371"/>
      <c r="N176" s="285"/>
      <c r="O176" s="277"/>
      <c r="P176" s="277"/>
      <c r="Q176" s="371"/>
      <c r="R176" s="285"/>
      <c r="S176" s="277"/>
      <c r="T176" s="277"/>
      <c r="U176" s="371"/>
      <c r="V176" s="285"/>
      <c r="W176" s="277"/>
      <c r="X176" s="277"/>
      <c r="Y176" s="371"/>
      <c r="Z176" s="289"/>
      <c r="AA176" s="289"/>
      <c r="AB176" s="289"/>
      <c r="AC176" s="289"/>
      <c r="AD176" s="289"/>
      <c r="AE176" s="289"/>
      <c r="AF176" s="289"/>
      <c r="AG176" s="289"/>
      <c r="AH176" s="289"/>
      <c r="AI176" s="289"/>
      <c r="AJ176" s="289"/>
    </row>
    <row r="177" spans="1:36" x14ac:dyDescent="0.25">
      <c r="A177" s="289"/>
      <c r="B177" s="301" t="s">
        <v>214</v>
      </c>
      <c r="C177" s="378"/>
      <c r="D177" s="377"/>
      <c r="E177" s="379"/>
      <c r="F177" s="285"/>
      <c r="G177" s="277"/>
      <c r="H177" s="277"/>
      <c r="I177" s="371"/>
      <c r="J177" s="285"/>
      <c r="K177" s="277"/>
      <c r="L177" s="277"/>
      <c r="M177" s="371"/>
      <c r="N177" s="285"/>
      <c r="O177" s="277"/>
      <c r="P177" s="277"/>
      <c r="Q177" s="371"/>
      <c r="R177" s="285"/>
      <c r="S177" s="277"/>
      <c r="T177" s="277"/>
      <c r="U177" s="371"/>
      <c r="V177" s="285"/>
      <c r="W177" s="277"/>
      <c r="X177" s="277"/>
      <c r="Y177" s="371"/>
      <c r="Z177" s="289"/>
      <c r="AA177" s="289"/>
      <c r="AB177" s="289"/>
      <c r="AC177" s="289"/>
      <c r="AD177" s="289"/>
      <c r="AE177" s="289"/>
      <c r="AF177" s="289"/>
      <c r="AG177" s="289"/>
      <c r="AH177" s="289"/>
      <c r="AI177" s="289"/>
      <c r="AJ177" s="289"/>
    </row>
    <row r="178" spans="1:36" x14ac:dyDescent="0.25">
      <c r="A178" s="289"/>
      <c r="B178" s="301" t="s">
        <v>215</v>
      </c>
      <c r="C178" s="378"/>
      <c r="D178" s="377"/>
      <c r="E178" s="379"/>
      <c r="F178" s="285"/>
      <c r="G178" s="277"/>
      <c r="H178" s="277"/>
      <c r="I178" s="371"/>
      <c r="J178" s="285"/>
      <c r="K178" s="277"/>
      <c r="L178" s="277"/>
      <c r="M178" s="371"/>
      <c r="N178" s="285"/>
      <c r="O178" s="277"/>
      <c r="P178" s="277"/>
      <c r="Q178" s="371"/>
      <c r="R178" s="285"/>
      <c r="S178" s="277"/>
      <c r="T178" s="277"/>
      <c r="U178" s="371"/>
      <c r="V178" s="285"/>
      <c r="W178" s="277"/>
      <c r="X178" s="277"/>
      <c r="Y178" s="371"/>
      <c r="Z178" s="289"/>
      <c r="AA178" s="289"/>
      <c r="AB178" s="289"/>
      <c r="AC178" s="289"/>
      <c r="AD178" s="289"/>
      <c r="AE178" s="289"/>
      <c r="AF178" s="289"/>
      <c r="AG178" s="289"/>
      <c r="AH178" s="289"/>
      <c r="AI178" s="289"/>
      <c r="AJ178" s="289"/>
    </row>
    <row r="179" spans="1:36" x14ac:dyDescent="0.25">
      <c r="A179" s="289"/>
      <c r="B179" s="301" t="s">
        <v>216</v>
      </c>
      <c r="C179" s="378"/>
      <c r="D179" s="377"/>
      <c r="E179" s="379"/>
      <c r="F179" s="285"/>
      <c r="G179" s="277"/>
      <c r="H179" s="277"/>
      <c r="I179" s="371"/>
      <c r="J179" s="285"/>
      <c r="K179" s="277"/>
      <c r="L179" s="277"/>
      <c r="M179" s="371"/>
      <c r="N179" s="285"/>
      <c r="O179" s="277"/>
      <c r="P179" s="277"/>
      <c r="Q179" s="371"/>
      <c r="R179" s="285"/>
      <c r="S179" s="277"/>
      <c r="T179" s="277"/>
      <c r="U179" s="371"/>
      <c r="V179" s="285"/>
      <c r="W179" s="277"/>
      <c r="X179" s="277"/>
      <c r="Y179" s="371"/>
      <c r="Z179" s="289"/>
      <c r="AA179" s="289"/>
      <c r="AB179" s="289"/>
      <c r="AC179" s="289"/>
      <c r="AD179" s="289"/>
      <c r="AE179" s="289"/>
      <c r="AF179" s="289"/>
      <c r="AG179" s="289"/>
      <c r="AH179" s="289"/>
      <c r="AI179" s="289"/>
      <c r="AJ179" s="289"/>
    </row>
    <row r="180" spans="1:36" x14ac:dyDescent="0.25">
      <c r="A180" s="289"/>
      <c r="B180" s="301" t="s">
        <v>218</v>
      </c>
      <c r="C180" s="378"/>
      <c r="D180" s="377"/>
      <c r="E180" s="379"/>
      <c r="F180" s="285"/>
      <c r="G180" s="277"/>
      <c r="H180" s="277"/>
      <c r="I180" s="371"/>
      <c r="J180" s="285"/>
      <c r="K180" s="277"/>
      <c r="L180" s="277"/>
      <c r="M180" s="371"/>
      <c r="N180" s="285"/>
      <c r="O180" s="277"/>
      <c r="P180" s="277"/>
      <c r="Q180" s="371"/>
      <c r="R180" s="285"/>
      <c r="S180" s="277"/>
      <c r="T180" s="277"/>
      <c r="U180" s="371"/>
      <c r="V180" s="285"/>
      <c r="W180" s="277"/>
      <c r="X180" s="277"/>
      <c r="Y180" s="371"/>
      <c r="Z180" s="289"/>
      <c r="AA180" s="289"/>
      <c r="AB180" s="289"/>
      <c r="AC180" s="289"/>
      <c r="AD180" s="289"/>
      <c r="AE180" s="289"/>
      <c r="AF180" s="289"/>
      <c r="AG180" s="289"/>
      <c r="AH180" s="289"/>
      <c r="AI180" s="289"/>
      <c r="AJ180" s="289"/>
    </row>
    <row r="181" spans="1:36" x14ac:dyDescent="0.25">
      <c r="A181" s="289"/>
      <c r="B181" s="301" t="s">
        <v>219</v>
      </c>
      <c r="C181" s="378"/>
      <c r="D181" s="377"/>
      <c r="E181" s="379"/>
      <c r="F181" s="285"/>
      <c r="G181" s="277"/>
      <c r="H181" s="277"/>
      <c r="I181" s="371"/>
      <c r="J181" s="285"/>
      <c r="K181" s="277"/>
      <c r="L181" s="277"/>
      <c r="M181" s="371"/>
      <c r="N181" s="285"/>
      <c r="O181" s="277"/>
      <c r="P181" s="277"/>
      <c r="Q181" s="371"/>
      <c r="R181" s="285"/>
      <c r="S181" s="277"/>
      <c r="T181" s="277"/>
      <c r="U181" s="371"/>
      <c r="V181" s="285"/>
      <c r="W181" s="277"/>
      <c r="X181" s="277"/>
      <c r="Y181" s="371"/>
      <c r="Z181" s="289"/>
      <c r="AA181" s="289"/>
      <c r="AB181" s="289"/>
      <c r="AC181" s="289"/>
      <c r="AD181" s="289"/>
      <c r="AE181" s="289"/>
      <c r="AF181" s="289"/>
      <c r="AG181" s="289"/>
      <c r="AH181" s="289"/>
      <c r="AI181" s="289"/>
      <c r="AJ181" s="289"/>
    </row>
    <row r="182" spans="1:36" x14ac:dyDescent="0.25">
      <c r="A182" s="289"/>
      <c r="B182" s="301" t="s">
        <v>220</v>
      </c>
      <c r="C182" s="378"/>
      <c r="D182" s="377"/>
      <c r="E182" s="379"/>
      <c r="F182" s="285"/>
      <c r="G182" s="277"/>
      <c r="H182" s="277"/>
      <c r="I182" s="371"/>
      <c r="J182" s="285"/>
      <c r="K182" s="277"/>
      <c r="L182" s="277"/>
      <c r="M182" s="371"/>
      <c r="N182" s="285"/>
      <c r="O182" s="277"/>
      <c r="P182" s="277"/>
      <c r="Q182" s="371"/>
      <c r="R182" s="285"/>
      <c r="S182" s="277"/>
      <c r="T182" s="277"/>
      <c r="U182" s="371"/>
      <c r="V182" s="285"/>
      <c r="W182" s="277"/>
      <c r="X182" s="277"/>
      <c r="Y182" s="371"/>
      <c r="Z182" s="289"/>
      <c r="AA182" s="289"/>
      <c r="AB182" s="289"/>
      <c r="AC182" s="289"/>
      <c r="AD182" s="289"/>
      <c r="AE182" s="289"/>
      <c r="AF182" s="289"/>
      <c r="AG182" s="289"/>
      <c r="AH182" s="289"/>
      <c r="AI182" s="289"/>
      <c r="AJ182" s="289"/>
    </row>
    <row r="183" spans="1:36" x14ac:dyDescent="0.25">
      <c r="A183" s="289"/>
      <c r="B183" s="301" t="s">
        <v>221</v>
      </c>
      <c r="C183" s="378"/>
      <c r="D183" s="377"/>
      <c r="E183" s="379"/>
      <c r="F183" s="285"/>
      <c r="G183" s="277"/>
      <c r="H183" s="277"/>
      <c r="I183" s="371"/>
      <c r="J183" s="285"/>
      <c r="K183" s="277"/>
      <c r="L183" s="277"/>
      <c r="M183" s="371"/>
      <c r="N183" s="285"/>
      <c r="O183" s="277"/>
      <c r="P183" s="277"/>
      <c r="Q183" s="371"/>
      <c r="R183" s="285"/>
      <c r="S183" s="277"/>
      <c r="T183" s="277"/>
      <c r="U183" s="371"/>
      <c r="V183" s="285"/>
      <c r="W183" s="277"/>
      <c r="X183" s="277"/>
      <c r="Y183" s="371"/>
      <c r="Z183" s="289"/>
      <c r="AA183" s="289"/>
      <c r="AB183" s="289"/>
      <c r="AC183" s="289"/>
      <c r="AD183" s="289"/>
      <c r="AE183" s="289"/>
      <c r="AF183" s="289"/>
      <c r="AG183" s="289"/>
      <c r="AH183" s="289"/>
      <c r="AI183" s="289"/>
      <c r="AJ183" s="289"/>
    </row>
    <row r="184" spans="1:36" ht="15.75" thickBot="1" x14ac:dyDescent="0.3">
      <c r="A184" s="289"/>
      <c r="B184" s="303" t="s">
        <v>222</v>
      </c>
      <c r="C184" s="380"/>
      <c r="D184" s="381"/>
      <c r="E184" s="382"/>
      <c r="F184" s="286"/>
      <c r="G184" s="278"/>
      <c r="H184" s="278"/>
      <c r="I184" s="372"/>
      <c r="J184" s="286"/>
      <c r="K184" s="278"/>
      <c r="L184" s="278"/>
      <c r="M184" s="372"/>
      <c r="N184" s="286"/>
      <c r="O184" s="278"/>
      <c r="P184" s="278"/>
      <c r="Q184" s="372"/>
      <c r="R184" s="286"/>
      <c r="S184" s="278"/>
      <c r="T184" s="278"/>
      <c r="U184" s="372"/>
      <c r="V184" s="286"/>
      <c r="W184" s="278"/>
      <c r="X184" s="278"/>
      <c r="Y184" s="372"/>
      <c r="Z184" s="289"/>
      <c r="AA184" s="289"/>
      <c r="AB184" s="289"/>
      <c r="AC184" s="289"/>
      <c r="AD184" s="289"/>
      <c r="AE184" s="289"/>
      <c r="AF184" s="289"/>
      <c r="AG184" s="289"/>
      <c r="AH184" s="289"/>
      <c r="AI184" s="289"/>
      <c r="AJ184" s="289"/>
    </row>
    <row r="185" spans="1:36" x14ac:dyDescent="0.25">
      <c r="A185" s="289"/>
      <c r="B185" s="401" t="s">
        <v>324</v>
      </c>
      <c r="C185" s="397">
        <f>SUM(D170:D184)</f>
        <v>0</v>
      </c>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row>
    <row r="186" spans="1:36" x14ac:dyDescent="0.25">
      <c r="A186" s="289"/>
      <c r="B186" s="402" t="s">
        <v>322</v>
      </c>
      <c r="C186" s="398">
        <f>IFERROR(SUMPRODUCT(E170:E184,D170:D184)/SUM(D170:D184),0)</f>
        <v>0</v>
      </c>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row>
    <row r="187" spans="1:36" ht="15.75" thickBot="1" x14ac:dyDescent="0.3">
      <c r="A187" s="289"/>
      <c r="B187" s="403" t="s">
        <v>323</v>
      </c>
      <c r="C187" s="399">
        <f>'U-value calculation'!I172</f>
        <v>0</v>
      </c>
      <c r="D187" s="336"/>
      <c r="E187" s="336"/>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row>
    <row r="188" spans="1:36" x14ac:dyDescent="0.25">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row>
    <row r="189" spans="1:36" x14ac:dyDescent="0.25">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row>
    <row r="190" spans="1:36" hidden="1" x14ac:dyDescent="0.25"/>
    <row r="191" spans="1:36" hidden="1" x14ac:dyDescent="0.25"/>
    <row r="192" spans="1:36" hidden="1" x14ac:dyDescent="0.25"/>
    <row r="193" hidden="1" x14ac:dyDescent="0.25"/>
    <row r="194" hidden="1" x14ac:dyDescent="0.25"/>
    <row r="195" hidden="1" x14ac:dyDescent="0.25"/>
    <row r="196" hidden="1" x14ac:dyDescent="0.25"/>
    <row r="197" hidden="1" x14ac:dyDescent="0.25"/>
    <row r="198" hidden="1" x14ac:dyDescent="0.25"/>
  </sheetData>
  <sheetProtection algorithmName="SHA-512" hashValue="XMeOG5ojGO/K9N7nyFQYG3qOylIjgUT2fM+c6Li7R7wB0cIlA7f5ajnj3fsVeyAyHBABfmkGz3JrRS1olNaypA==" saltValue="0rB8+bBVT1b+F6xd90BA4w==" spinCount="100000" sheet="1" objects="1" scenarios="1"/>
  <mergeCells count="1">
    <mergeCell ref="A1:AH2"/>
  </mergeCells>
  <conditionalFormatting sqref="H44:I58">
    <cfRule type="expression" dxfId="87" priority="104">
      <formula>$G44&lt;&gt;""</formula>
    </cfRule>
  </conditionalFormatting>
  <conditionalFormatting sqref="T86:U100">
    <cfRule type="expression" dxfId="86" priority="38">
      <formula>$G86&lt;&gt;""</formula>
    </cfRule>
  </conditionalFormatting>
  <conditionalFormatting sqref="P86:Q100">
    <cfRule type="expression" dxfId="85" priority="39">
      <formula>$G86&lt;&gt;""</formula>
    </cfRule>
  </conditionalFormatting>
  <conditionalFormatting sqref="L86:M100">
    <cfRule type="expression" dxfId="84" priority="40">
      <formula>$G86&lt;&gt;""</formula>
    </cfRule>
  </conditionalFormatting>
  <conditionalFormatting sqref="H86:I100">
    <cfRule type="expression" dxfId="83" priority="41">
      <formula>$G86&lt;&gt;""</formula>
    </cfRule>
  </conditionalFormatting>
  <conditionalFormatting sqref="L44:M58">
    <cfRule type="expression" dxfId="82" priority="50">
      <formula>$G44&lt;&gt;""</formula>
    </cfRule>
  </conditionalFormatting>
  <conditionalFormatting sqref="P44:Q58">
    <cfRule type="expression" dxfId="81" priority="49">
      <formula>$G44&lt;&gt;""</formula>
    </cfRule>
  </conditionalFormatting>
  <conditionalFormatting sqref="T44:U58">
    <cfRule type="expression" dxfId="80" priority="48">
      <formula>$G44&lt;&gt;""</formula>
    </cfRule>
  </conditionalFormatting>
  <conditionalFormatting sqref="X44:Y58">
    <cfRule type="expression" dxfId="79" priority="47">
      <formula>$G44&lt;&gt;""</formula>
    </cfRule>
  </conditionalFormatting>
  <conditionalFormatting sqref="H65:I79">
    <cfRule type="expression" dxfId="78" priority="46">
      <formula>$G65&lt;&gt;""</formula>
    </cfRule>
  </conditionalFormatting>
  <conditionalFormatting sqref="L65:M79">
    <cfRule type="expression" dxfId="77" priority="45">
      <formula>$G65&lt;&gt;""</formula>
    </cfRule>
  </conditionalFormatting>
  <conditionalFormatting sqref="P65:Q79">
    <cfRule type="expression" dxfId="76" priority="44">
      <formula>$G65&lt;&gt;""</formula>
    </cfRule>
  </conditionalFormatting>
  <conditionalFormatting sqref="T65:U79">
    <cfRule type="expression" dxfId="75" priority="43">
      <formula>$G65&lt;&gt;""</formula>
    </cfRule>
  </conditionalFormatting>
  <conditionalFormatting sqref="X65:Y79">
    <cfRule type="expression" dxfId="74" priority="42">
      <formula>$G65&lt;&gt;""</formula>
    </cfRule>
  </conditionalFormatting>
  <conditionalFormatting sqref="X86:Y100">
    <cfRule type="expression" dxfId="73" priority="37">
      <formula>$G86&lt;&gt;""</formula>
    </cfRule>
  </conditionalFormatting>
  <conditionalFormatting sqref="H107:I121">
    <cfRule type="expression" dxfId="72" priority="36">
      <formula>$G107&lt;&gt;""</formula>
    </cfRule>
  </conditionalFormatting>
  <conditionalFormatting sqref="L107:M121">
    <cfRule type="expression" dxfId="71" priority="35">
      <formula>$G107&lt;&gt;""</formula>
    </cfRule>
  </conditionalFormatting>
  <conditionalFormatting sqref="P107:Q121">
    <cfRule type="expression" dxfId="70" priority="34">
      <formula>$G107&lt;&gt;""</formula>
    </cfRule>
  </conditionalFormatting>
  <conditionalFormatting sqref="T107:U121">
    <cfRule type="expression" dxfId="69" priority="33">
      <formula>$G107&lt;&gt;""</formula>
    </cfRule>
  </conditionalFormatting>
  <conditionalFormatting sqref="X107:Y121">
    <cfRule type="expression" dxfId="68" priority="32">
      <formula>$G107&lt;&gt;""</formula>
    </cfRule>
  </conditionalFormatting>
  <conditionalFormatting sqref="H128:I142">
    <cfRule type="expression" dxfId="67" priority="31">
      <formula>$G128&lt;&gt;""</formula>
    </cfRule>
  </conditionalFormatting>
  <conditionalFormatting sqref="L128:M142">
    <cfRule type="expression" dxfId="66" priority="30">
      <formula>$G128&lt;&gt;""</formula>
    </cfRule>
  </conditionalFormatting>
  <conditionalFormatting sqref="P128:Q142">
    <cfRule type="expression" dxfId="65" priority="29">
      <formula>$G128&lt;&gt;""</formula>
    </cfRule>
  </conditionalFormatting>
  <conditionalFormatting sqref="T128:U142">
    <cfRule type="expression" dxfId="64" priority="28">
      <formula>$G128&lt;&gt;""</formula>
    </cfRule>
  </conditionalFormatting>
  <conditionalFormatting sqref="X128:Y142">
    <cfRule type="expression" dxfId="63" priority="27">
      <formula>$G128&lt;&gt;""</formula>
    </cfRule>
  </conditionalFormatting>
  <conditionalFormatting sqref="H149:I163">
    <cfRule type="expression" dxfId="62" priority="26">
      <formula>$G149&lt;&gt;""</formula>
    </cfRule>
  </conditionalFormatting>
  <conditionalFormatting sqref="L149:M163">
    <cfRule type="expression" dxfId="61" priority="25">
      <formula>$G149&lt;&gt;""</formula>
    </cfRule>
  </conditionalFormatting>
  <conditionalFormatting sqref="P149:Q163">
    <cfRule type="expression" dxfId="60" priority="24">
      <formula>$G149&lt;&gt;""</formula>
    </cfRule>
  </conditionalFormatting>
  <conditionalFormatting sqref="T149:U163">
    <cfRule type="expression" dxfId="59" priority="23">
      <formula>$G149&lt;&gt;""</formula>
    </cfRule>
  </conditionalFormatting>
  <conditionalFormatting sqref="X149:Y163">
    <cfRule type="expression" dxfId="58" priority="22">
      <formula>$G149&lt;&gt;""</formula>
    </cfRule>
  </conditionalFormatting>
  <conditionalFormatting sqref="H170:I184">
    <cfRule type="expression" dxfId="57" priority="21">
      <formula>$G170&lt;&gt;""</formula>
    </cfRule>
  </conditionalFormatting>
  <conditionalFormatting sqref="L170:M184">
    <cfRule type="expression" dxfId="56" priority="20">
      <formula>$G170&lt;&gt;""</formula>
    </cfRule>
  </conditionalFormatting>
  <conditionalFormatting sqref="P170:Q184">
    <cfRule type="expression" dxfId="55" priority="19">
      <formula>$G170&lt;&gt;""</formula>
    </cfRule>
  </conditionalFormatting>
  <conditionalFormatting sqref="T170:U184">
    <cfRule type="expression" dxfId="54" priority="18">
      <formula>$G170&lt;&gt;""</formula>
    </cfRule>
  </conditionalFormatting>
  <conditionalFormatting sqref="X170:Y184">
    <cfRule type="expression" dxfId="53" priority="17">
      <formula>$G170&lt;&gt;""</formula>
    </cfRule>
  </conditionalFormatting>
  <conditionalFormatting sqref="H23:I37">
    <cfRule type="expression" dxfId="52" priority="16">
      <formula>$G23&lt;&gt;""</formula>
    </cfRule>
  </conditionalFormatting>
  <conditionalFormatting sqref="L23:M37">
    <cfRule type="expression" dxfId="51" priority="15">
      <formula>$G23&lt;&gt;""</formula>
    </cfRule>
  </conditionalFormatting>
  <conditionalFormatting sqref="P23:Q37">
    <cfRule type="expression" dxfId="50" priority="14">
      <formula>$G23&lt;&gt;""</formula>
    </cfRule>
  </conditionalFormatting>
  <conditionalFormatting sqref="T23:U37">
    <cfRule type="expression" dxfId="49" priority="13">
      <formula>$G23&lt;&gt;""</formula>
    </cfRule>
  </conditionalFormatting>
  <conditionalFormatting sqref="X23:Y37">
    <cfRule type="expression" dxfId="48" priority="12">
      <formula>$G23&lt;&gt;""</formula>
    </cfRule>
  </conditionalFormatting>
  <conditionalFormatting sqref="X11:Y16">
    <cfRule type="expression" dxfId="47" priority="7">
      <formula>$G11&lt;&gt;""</formula>
    </cfRule>
  </conditionalFormatting>
  <conditionalFormatting sqref="T11:U16">
    <cfRule type="expression" dxfId="46" priority="4">
      <formula>$G11&lt;&gt;""</formula>
    </cfRule>
  </conditionalFormatting>
  <conditionalFormatting sqref="AB11:AC16">
    <cfRule type="expression" dxfId="45" priority="6">
      <formula>$G11&lt;&gt;""</formula>
    </cfRule>
  </conditionalFormatting>
  <conditionalFormatting sqref="AF11:AG16">
    <cfRule type="expression" dxfId="44" priority="5">
      <formula>$G11&lt;&gt;""</formula>
    </cfRule>
  </conditionalFormatting>
  <conditionalFormatting sqref="L11:M16">
    <cfRule type="expression" dxfId="43" priority="3">
      <formula>$G11&lt;&gt;""</formula>
    </cfRule>
  </conditionalFormatting>
  <conditionalFormatting sqref="P11:Q16">
    <cfRule type="expression" dxfId="42" priority="2">
      <formula>$G11&lt;&gt;""</formula>
    </cfRule>
  </conditionalFormatting>
  <conditionalFormatting sqref="H11:I16">
    <cfRule type="expression" dxfId="41" priority="1">
      <formula>$G11&lt;&gt;""</formula>
    </cfRule>
  </conditionalFormatting>
  <dataValidations count="1">
    <dataValidation type="decimal" allowBlank="1" showInputMessage="1" showErrorMessage="1" error="Only decimal values between 0 and 1 should be entered." sqref="C184 C58 C79 C37:D37 C100 C121 C142 C163 E23:E37 E11:E16 E86:E100 E44:E58 E65:E79 E107:E121 E128:E142 E170:E184 E149:E163" xr:uid="{00000000-0002-0000-0200-000000000000}">
      <formula1>0</formula1>
      <formula2>1</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X172"/>
  <sheetViews>
    <sheetView topLeftCell="D1" workbookViewId="0">
      <selection activeCell="F157" sqref="F157"/>
    </sheetView>
  </sheetViews>
  <sheetFormatPr defaultColWidth="11.42578125" defaultRowHeight="15" x14ac:dyDescent="0.25"/>
  <cols>
    <col min="6" max="6" width="20.85546875" customWidth="1"/>
    <col min="7" max="9" width="11.5703125" bestFit="1" customWidth="1"/>
    <col min="18" max="18" width="11.5703125" bestFit="1" customWidth="1"/>
    <col min="19" max="19" width="14" customWidth="1"/>
    <col min="20" max="20" width="11.5703125" bestFit="1" customWidth="1"/>
    <col min="21" max="21" width="11.5703125" customWidth="1"/>
    <col min="23" max="23" width="13.42578125" customWidth="1"/>
  </cols>
  <sheetData>
    <row r="1" spans="1:24" ht="15.75" thickBot="1" x14ac:dyDescent="0.3"/>
    <row r="2" spans="1:24" ht="16.5" thickBot="1" x14ac:dyDescent="0.3">
      <c r="A2" t="s">
        <v>120</v>
      </c>
      <c r="C2" s="582" t="s">
        <v>123</v>
      </c>
      <c r="D2" s="583"/>
      <c r="N2" s="51" t="s">
        <v>160</v>
      </c>
      <c r="O2" s="52"/>
      <c r="R2" t="s">
        <v>65</v>
      </c>
      <c r="W2" s="582" t="s">
        <v>239</v>
      </c>
      <c r="X2" s="583"/>
    </row>
    <row r="3" spans="1:24" ht="19.5" thickBot="1" x14ac:dyDescent="0.35">
      <c r="A3" t="s">
        <v>121</v>
      </c>
      <c r="C3" s="30" t="s">
        <v>124</v>
      </c>
      <c r="D3" s="31" t="s">
        <v>125</v>
      </c>
      <c r="F3" t="str">
        <f>'Solid wall information'!$B$22</f>
        <v>Wall orientation N</v>
      </c>
      <c r="G3" s="41" t="s">
        <v>153</v>
      </c>
      <c r="H3" s="42" t="s">
        <v>154</v>
      </c>
      <c r="I3" s="43" t="s">
        <v>119</v>
      </c>
      <c r="J3" s="42" t="s">
        <v>118</v>
      </c>
      <c r="K3" s="590" t="s">
        <v>155</v>
      </c>
      <c r="L3" s="591"/>
      <c r="N3" s="53" t="s">
        <v>161</v>
      </c>
      <c r="O3" s="54"/>
      <c r="Q3" t="s">
        <v>65</v>
      </c>
      <c r="R3" s="41" t="s">
        <v>153</v>
      </c>
      <c r="S3" s="42" t="s">
        <v>154</v>
      </c>
      <c r="T3" s="43" t="s">
        <v>119</v>
      </c>
      <c r="U3" s="42" t="s">
        <v>118</v>
      </c>
      <c r="W3" s="30" t="s">
        <v>240</v>
      </c>
      <c r="X3" s="31" t="s">
        <v>125</v>
      </c>
    </row>
    <row r="4" spans="1:24" ht="14.25" customHeight="1" thickBot="1" x14ac:dyDescent="0.3">
      <c r="A4" t="s">
        <v>122</v>
      </c>
      <c r="C4" s="32" t="s">
        <v>126</v>
      </c>
      <c r="D4" s="33">
        <v>160</v>
      </c>
      <c r="F4" s="37" t="s">
        <v>113</v>
      </c>
      <c r="G4" s="60">
        <f>(IF('Solid wall information'!G23="",IFERROR('Solid wall information'!I23/'Solid wall information'!H23,0),0)+IF('Solid wall information'!K23="",IFERROR('Solid wall information'!M23/'Solid wall information'!L23,0),0)+IF('Solid wall information'!O23="",IFERROR('Solid wall information'!Q23/'Solid wall information'!P23,0),0)+IF('Solid wall information'!S23="",IFERROR('Solid wall information'!U23/'Solid wall information'!T23,0),0)+IF('Solid wall information'!W23="",IFERROR('Solid wall information'!Y23/'Solid wall information'!X23,0),0))/100</f>
        <v>0</v>
      </c>
      <c r="H4" s="61">
        <f>IF(G4=0,0,G4)+$L$5+$L$6+IFERROR('Solid wall information'!G23,0)+IFERROR('Solid wall information'!K23,0)+IFERROR('Solid wall information'!O23,0)+IFERROR('Solid wall information'!S23,0)+IFERROR('Solid wall information'!W23,0)</f>
        <v>0.17</v>
      </c>
      <c r="I4" s="62">
        <f>IFERROR(IF(H4=$L$5+$L$6,0,1/H4),0)</f>
        <v>0</v>
      </c>
      <c r="J4" s="44">
        <f>'Solid wall information'!D23</f>
        <v>0</v>
      </c>
      <c r="K4" s="593" t="s">
        <v>19</v>
      </c>
      <c r="L4" s="594"/>
      <c r="N4" s="49" t="s">
        <v>162</v>
      </c>
      <c r="O4" s="50">
        <v>0.4</v>
      </c>
      <c r="Q4" s="37" t="s">
        <v>113</v>
      </c>
      <c r="R4" s="137">
        <f>(IF('Solid wall information'!G11="",IFERROR('Solid wall information'!I11/'Solid wall information'!H11,0),0)+IF('Solid wall information'!K11="",IFERROR('Solid wall information'!M11/'Solid wall information'!L11,0),0)+IF('Solid wall information'!O11="",IFERROR('Solid wall information'!Q11/'Solid wall information'!P11,0),0)+IF('Solid wall information'!S11="",IFERROR('Solid wall information'!U11/'Solid wall information'!T11,0),0)+IF('Solid wall information'!W11="",IFERROR('Solid wall information'!Y11/'Solid wall information'!X11,0),0)+IF('Solid wall information'!AA11="",IFERROR('Solid wall information'!AC11/'Solid wall information'!AB11,0),0)+IF('Solid wall information'!AE11="",IFERROR('Solid wall information'!AG11/'Solid wall information'!AF11,0),0))/100</f>
        <v>0</v>
      </c>
      <c r="S4" s="138">
        <f>IF(R4=0,0,R4)+$L$8+$L$9+IFERROR('Solid wall information'!G11,0)+IFERROR('Solid wall information'!K11,0)+IFERROR('Solid wall information'!O11,0)+IFERROR('Solid wall information'!S11,0)+IFERROR('Solid wall information'!W11,0)+IFERROR('Solid wall information'!AA11,0)+IFERROR('Solid wall information'!AE11,0)</f>
        <v>0.21001020061203673</v>
      </c>
      <c r="T4" s="139">
        <f>IFERROR(IF(S4=$L$8+$L$9,0,1/S4),0)</f>
        <v>0</v>
      </c>
      <c r="U4" s="44">
        <f>'Solid wall information'!D11</f>
        <v>0</v>
      </c>
      <c r="W4" s="32" t="s">
        <v>241</v>
      </c>
      <c r="X4" s="33">
        <v>0.78</v>
      </c>
    </row>
    <row r="5" spans="1:24" ht="14.25" customHeight="1" thickBot="1" x14ac:dyDescent="0.3">
      <c r="C5" s="32" t="s">
        <v>127</v>
      </c>
      <c r="D5" s="33">
        <v>1.1499999999999999</v>
      </c>
      <c r="F5" s="38" t="s">
        <v>114</v>
      </c>
      <c r="G5" s="60">
        <f>(IF('Solid wall information'!G24="",IFERROR('Solid wall information'!I24/'Solid wall information'!H24,0),0)+IF('Solid wall information'!K24="",IFERROR('Solid wall information'!M24/'Solid wall information'!L24,0),0)+IF('Solid wall information'!O24="",IFERROR('Solid wall information'!Q24/'Solid wall information'!P24,0),0)+IF('Solid wall information'!S24="",IFERROR('Solid wall information'!U24/'Solid wall information'!T24,0),0)+IF('Solid wall information'!W24="",IFERROR('Solid wall information'!Y24/'Solid wall information'!X24,0),0))/100</f>
        <v>0</v>
      </c>
      <c r="H5" s="61">
        <f>IF(G5=0,0,G5)+$L$5+$L$6+IFERROR('Solid wall information'!G24,0)+IFERROR('Solid wall information'!K24,0)+IFERROR('Solid wall information'!O24,0)+IFERROR('Solid wall information'!S24,0)+IFERROR('Solid wall information'!W24,0)</f>
        <v>0.17</v>
      </c>
      <c r="I5" s="62">
        <f t="shared" ref="I5:I18" si="0">IFERROR(IF(H5=$L$5+$L$6,0,1/H5),0)</f>
        <v>0</v>
      </c>
      <c r="J5" s="44">
        <f>'Solid wall information'!D24</f>
        <v>0</v>
      </c>
      <c r="K5" s="45" t="s">
        <v>156</v>
      </c>
      <c r="L5" s="46">
        <v>0.13</v>
      </c>
      <c r="N5" s="49" t="s">
        <v>163</v>
      </c>
      <c r="O5" s="50">
        <v>0.1</v>
      </c>
      <c r="Q5" s="38" t="s">
        <v>114</v>
      </c>
      <c r="R5" s="137">
        <f>(IF('Solid wall information'!G12="",IFERROR('Solid wall information'!I12/'Solid wall information'!H12,0),0)+IF('Solid wall information'!K12="",IFERROR('Solid wall information'!M12/'Solid wall information'!L12,0),0)+IF('Solid wall information'!O12="",IFERROR('Solid wall information'!Q12/'Solid wall information'!P12,0),0)+IF('Solid wall information'!S12="",IFERROR('Solid wall information'!U12/'Solid wall information'!T12,0),0)+IF('Solid wall information'!W12="",IFERROR('Solid wall information'!Y12/'Solid wall information'!X12,0),0)+IF('Solid wall information'!AA12="",IFERROR('Solid wall information'!AC12/'Solid wall information'!AB12,0),0)+IF('Solid wall information'!AE12="",IFERROR('Solid wall information'!AG12/'Solid wall information'!AF12,0),0))/100</f>
        <v>0</v>
      </c>
      <c r="S5" s="138">
        <f>IF(R5=0,0,R5)+$L$8+$L$9+IFERROR('Solid wall information'!G12,0)+IFERROR('Solid wall information'!K12,0)+IFERROR('Solid wall information'!O12,0)+IFERROR('Solid wall information'!S12,0)+IFERROR('Solid wall information'!W12,0)+IFERROR('Solid wall information'!AA12,0)+IFERROR('Solid wall information'!AE12,0)</f>
        <v>0.21001020061203673</v>
      </c>
      <c r="T5" s="139">
        <f t="shared" ref="T5:T9" si="1">IFERROR(IF(S5=$L$8+$L$9,0,1/S5),0)</f>
        <v>0</v>
      </c>
      <c r="U5" s="44">
        <f>'Solid wall information'!D12</f>
        <v>0</v>
      </c>
      <c r="W5" s="32" t="s">
        <v>242</v>
      </c>
      <c r="X5" s="33">
        <v>0.06</v>
      </c>
    </row>
    <row r="6" spans="1:24" ht="14.25" customHeight="1" thickBot="1" x14ac:dyDescent="0.3">
      <c r="C6" s="32" t="s">
        <v>128</v>
      </c>
      <c r="D6" s="33">
        <v>0.95</v>
      </c>
      <c r="F6" s="38" t="s">
        <v>115</v>
      </c>
      <c r="G6" s="60">
        <f>(IF('Solid wall information'!G25="",IFERROR('Solid wall information'!I25/'Solid wall information'!H25,0),0)+IF('Solid wall information'!K25="",IFERROR('Solid wall information'!M25/'Solid wall information'!L25,0),0)+IF('Solid wall information'!O25="",IFERROR('Solid wall information'!Q25/'Solid wall information'!P25,0),0)+IF('Solid wall information'!S25="",IFERROR('Solid wall information'!U25/'Solid wall information'!T25,0),0)+IF('Solid wall information'!W25="",IFERROR('Solid wall information'!Y25/'Solid wall information'!X25,0),0))/100</f>
        <v>0</v>
      </c>
      <c r="H6" s="61">
        <f>IF(G6=0,0,G6)+$L$5+$L$6+IFERROR('Solid wall information'!G25,0)+IFERROR('Solid wall information'!K25,0)+IFERROR('Solid wall information'!O25,0)+IFERROR('Solid wall information'!S25,0)+IFERROR('Solid wall information'!W25,0)</f>
        <v>0.17</v>
      </c>
      <c r="I6" s="62">
        <f t="shared" si="0"/>
        <v>0</v>
      </c>
      <c r="J6" s="58">
        <f>'Solid wall information'!D25</f>
        <v>0</v>
      </c>
      <c r="K6" s="47" t="s">
        <v>157</v>
      </c>
      <c r="L6" s="48">
        <v>0.04</v>
      </c>
      <c r="N6" s="49" t="s">
        <v>164</v>
      </c>
      <c r="O6" s="50">
        <v>0.82</v>
      </c>
      <c r="Q6" s="38" t="s">
        <v>115</v>
      </c>
      <c r="R6" s="137">
        <f>(IF('Solid wall information'!G13="",IFERROR('Solid wall information'!I13/'Solid wall information'!H13,0),0)+IF('Solid wall information'!K13="",IFERROR('Solid wall information'!M13/'Solid wall information'!L13,0),0)+IF('Solid wall information'!O13="",IFERROR('Solid wall information'!Q13/'Solid wall information'!P13,0),0)+IF('Solid wall information'!S13="",IFERROR('Solid wall information'!U13/'Solid wall information'!T13,0),0)+IF('Solid wall information'!W13="",IFERROR('Solid wall information'!Y13/'Solid wall information'!X13,0),0)+IF('Solid wall information'!AA13="",IFERROR('Solid wall information'!AC13/'Solid wall information'!AB13,0),0)+IF('Solid wall information'!AE13="",IFERROR('Solid wall information'!AG13/'Solid wall information'!AF13,0),0))/100</f>
        <v>0</v>
      </c>
      <c r="S6" s="138">
        <f>IF(R6=0,0,R6)+$L$8+$L$9+IFERROR('Solid wall information'!G13,0)+IFERROR('Solid wall information'!K13,0)+IFERROR('Solid wall information'!O13,0)+IFERROR('Solid wall information'!S13,0)+IFERROR('Solid wall information'!W13,0)+IFERROR('Solid wall information'!AA13,0)+IFERROR('Solid wall information'!AE13,0)</f>
        <v>0.21001020061203673</v>
      </c>
      <c r="T6" s="139">
        <f t="shared" si="1"/>
        <v>0</v>
      </c>
      <c r="U6" s="44">
        <f>'Solid wall information'!D13</f>
        <v>0</v>
      </c>
      <c r="W6" s="32" t="s">
        <v>244</v>
      </c>
      <c r="X6" s="33">
        <v>0.16</v>
      </c>
    </row>
    <row r="7" spans="1:24" ht="12.75" customHeight="1" thickBot="1" x14ac:dyDescent="0.3">
      <c r="C7" s="32" t="s">
        <v>129</v>
      </c>
      <c r="D7" s="33">
        <v>0.72</v>
      </c>
      <c r="F7" s="39" t="s">
        <v>116</v>
      </c>
      <c r="G7" s="60">
        <f>(IF('Solid wall information'!G26="",IFERROR('Solid wall information'!I26/'Solid wall information'!H26,0),0)+IF('Solid wall information'!K26="",IFERROR('Solid wall information'!M26/'Solid wall information'!L26,0),0)+IF('Solid wall information'!O26="",IFERROR('Solid wall information'!Q26/'Solid wall information'!P26,0),0)+IF('Solid wall information'!S26="",IFERROR('Solid wall information'!U26/'Solid wall information'!T26,0),0)+IF('Solid wall information'!W26="",IFERROR('Solid wall information'!Y26/'Solid wall information'!X26,0),0))/100</f>
        <v>0</v>
      </c>
      <c r="H7" s="61">
        <f>IF(G7=0,0,G7)+$L$5+$L$6+IFERROR('Solid wall information'!G26,0)+IFERROR('Solid wall information'!K26,0)+IFERROR('Solid wall information'!O26,0)+IFERROR('Solid wall information'!S26,0)+IFERROR('Solid wall information'!W26,0)</f>
        <v>0.17</v>
      </c>
      <c r="I7" s="62">
        <f t="shared" si="0"/>
        <v>0</v>
      </c>
      <c r="J7" s="58">
        <f>'Solid wall information'!D26</f>
        <v>0</v>
      </c>
      <c r="K7" s="593" t="s">
        <v>65</v>
      </c>
      <c r="L7" s="594"/>
      <c r="N7" s="49" t="s">
        <v>165</v>
      </c>
      <c r="O7" s="50">
        <v>0.88</v>
      </c>
      <c r="Q7" s="39" t="s">
        <v>116</v>
      </c>
      <c r="R7" s="137">
        <f>(IF('Solid wall information'!G14="",IFERROR('Solid wall information'!I14/'Solid wall information'!H14,0),0)+IF('Solid wall information'!K14="",IFERROR('Solid wall information'!M14/'Solid wall information'!L14,0),0)+IF('Solid wall information'!O14="",IFERROR('Solid wall information'!Q14/'Solid wall information'!P14,0),0)+IF('Solid wall information'!S14="",IFERROR('Solid wall information'!U14/'Solid wall information'!T14,0),0)+IF('Solid wall information'!W14="",IFERROR('Solid wall information'!Y14/'Solid wall information'!X14,0),0)+IF('Solid wall information'!AA14="",IFERROR('Solid wall information'!AC14/'Solid wall information'!AB14,0),0)+IF('Solid wall information'!AE14="",IFERROR('Solid wall information'!AG14/'Solid wall information'!AF14,0),0))/100</f>
        <v>0</v>
      </c>
      <c r="S7" s="138">
        <f>IF(R7=0,0,R7)+$L$8+$L$9+IFERROR('Solid wall information'!G14,0)+IFERROR('Solid wall information'!K14,0)+IFERROR('Solid wall information'!O14,0)+IFERROR('Solid wall information'!S14,0)+IFERROR('Solid wall information'!W14,0)+IFERROR('Solid wall information'!AA14,0)+IFERROR('Solid wall information'!AE14,0)</f>
        <v>0.21001020061203673</v>
      </c>
      <c r="T7" s="139">
        <f t="shared" si="1"/>
        <v>0</v>
      </c>
      <c r="U7" s="44">
        <f>'Solid wall information'!D14</f>
        <v>0</v>
      </c>
      <c r="W7" s="32" t="s">
        <v>243</v>
      </c>
      <c r="X7" s="33">
        <v>0.12</v>
      </c>
    </row>
    <row r="8" spans="1:24" ht="14.25" customHeight="1" thickBot="1" x14ac:dyDescent="0.3">
      <c r="C8" s="32" t="s">
        <v>130</v>
      </c>
      <c r="D8" s="33">
        <v>0.72</v>
      </c>
      <c r="F8" s="40" t="s">
        <v>117</v>
      </c>
      <c r="G8" s="60">
        <f>(IF('Solid wall information'!G27="",IFERROR('Solid wall information'!I27/'Solid wall information'!H27,0),0)+IF('Solid wall information'!K27="",IFERROR('Solid wall information'!M27/'Solid wall information'!L27,0),0)+IF('Solid wall information'!O27="",IFERROR('Solid wall information'!Q27/'Solid wall information'!P27,0),0)+IF('Solid wall information'!S27="",IFERROR('Solid wall information'!U27/'Solid wall information'!T27,0),0)+IF('Solid wall information'!W27="",IFERROR('Solid wall information'!Y27/'Solid wall information'!X27,0),0))/100</f>
        <v>0</v>
      </c>
      <c r="H8" s="61">
        <f>IF(G8=0,0,G8)+$L$5+$L$6+IFERROR('Solid wall information'!G27,0)+IFERROR('Solid wall information'!K27,0)+IFERROR('Solid wall information'!O27,0)+IFERROR('Solid wall information'!S27,0)+IFERROR('Solid wall information'!W27,0)</f>
        <v>0.17</v>
      </c>
      <c r="I8" s="62">
        <f t="shared" si="0"/>
        <v>0</v>
      </c>
      <c r="J8" s="58">
        <f>'Solid wall information'!D27</f>
        <v>0</v>
      </c>
      <c r="K8" s="45" t="s">
        <v>156</v>
      </c>
      <c r="L8" s="288">
        <f>1/5.882</f>
        <v>0.17001020061203673</v>
      </c>
      <c r="N8" s="49" t="s">
        <v>166</v>
      </c>
      <c r="O8" s="50">
        <v>0.88</v>
      </c>
      <c r="Q8" s="40" t="s">
        <v>117</v>
      </c>
      <c r="R8" s="137">
        <f>(IF('Solid wall information'!G15="",IFERROR('Solid wall information'!I15/'Solid wall information'!H15,0),0)+IF('Solid wall information'!K15="",IFERROR('Solid wall information'!M15/'Solid wall information'!L15,0),0)+IF('Solid wall information'!O15="",IFERROR('Solid wall information'!Q15/'Solid wall information'!P15,0),0)+IF('Solid wall information'!S15="",IFERROR('Solid wall information'!U15/'Solid wall information'!T15,0),0)+IF('Solid wall information'!W15="",IFERROR('Solid wall information'!Y15/'Solid wall information'!X15,0),0)+IF('Solid wall information'!AA15="",IFERROR('Solid wall information'!AC15/'Solid wall information'!AB15,0),0)+IF('Solid wall information'!AE15="",IFERROR('Solid wall information'!AG15/'Solid wall information'!AF15,0),0))/100</f>
        <v>0</v>
      </c>
      <c r="S8" s="138">
        <f>IF(R8=0,0,R8)+$L$8+$L$9+IFERROR('Solid wall information'!G15,0)+IFERROR('Solid wall information'!K15,0)+IFERROR('Solid wall information'!O15,0)+IFERROR('Solid wall information'!S15,0)+IFERROR('Solid wall information'!W15,0)+IFERROR('Solid wall information'!AA15,0)+IFERROR('Solid wall information'!AE15,0)</f>
        <v>0.21001020061203673</v>
      </c>
      <c r="T8" s="139">
        <f t="shared" si="1"/>
        <v>0</v>
      </c>
      <c r="U8" s="44">
        <f>'Solid wall information'!D15</f>
        <v>0</v>
      </c>
    </row>
    <row r="9" spans="1:24" ht="14.25" customHeight="1" thickBot="1" x14ac:dyDescent="0.3">
      <c r="C9" s="32" t="s">
        <v>131</v>
      </c>
      <c r="D9" s="33">
        <v>200</v>
      </c>
      <c r="F9" s="39" t="s">
        <v>212</v>
      </c>
      <c r="G9" s="60">
        <f>(IF('Solid wall information'!G28="",IFERROR('Solid wall information'!I28/'Solid wall information'!H28,0),0)+IF('Solid wall information'!K28="",IFERROR('Solid wall information'!M28/'Solid wall information'!L28,0),0)+IF('Solid wall information'!O28="",IFERROR('Solid wall information'!Q28/'Solid wall information'!P28,0),0)+IF('Solid wall information'!S28="",IFERROR('Solid wall information'!U28/'Solid wall information'!T28,0),0)+IF('Solid wall information'!W28="",IFERROR('Solid wall information'!Y28/'Solid wall information'!X28,0),0))/100</f>
        <v>0</v>
      </c>
      <c r="H9" s="61">
        <f>IF(G9=0,0,G9)+$L$5+$L$6+IFERROR('Solid wall information'!G28,0)+IFERROR('Solid wall information'!K28,0)+IFERROR('Solid wall information'!O28,0)+IFERROR('Solid wall information'!S28,0)+IFERROR('Solid wall information'!W28,0)</f>
        <v>0.17</v>
      </c>
      <c r="I9" s="62">
        <f t="shared" si="0"/>
        <v>0</v>
      </c>
      <c r="J9" s="58">
        <f>'Solid wall information'!D28</f>
        <v>0</v>
      </c>
      <c r="K9" s="47" t="s">
        <v>157</v>
      </c>
      <c r="L9" s="48">
        <v>0.04</v>
      </c>
      <c r="N9" s="49" t="s">
        <v>167</v>
      </c>
      <c r="O9" s="50">
        <v>0.4</v>
      </c>
      <c r="Q9" s="39" t="s">
        <v>212</v>
      </c>
      <c r="R9" s="137">
        <f>(IF('Solid wall information'!G16="",IFERROR('Solid wall information'!I16/'Solid wall information'!H16,0),0)+IF('Solid wall information'!K16="",IFERROR('Solid wall information'!M16/'Solid wall information'!L16,0),0)+IF('Solid wall information'!O16="",IFERROR('Solid wall information'!Q16/'Solid wall information'!P16,0),0)+IF('Solid wall information'!S16="",IFERROR('Solid wall information'!U16/'Solid wall information'!T16,0),0)+IF('Solid wall information'!W16="",IFERROR('Solid wall information'!Y16/'Solid wall information'!X16,0),0)+IF('Solid wall information'!AA16="",IFERROR('Solid wall information'!AC16/'Solid wall information'!AB16,0),0)+IF('Solid wall information'!AE16="",IFERROR('Solid wall information'!AG16/'Solid wall information'!AF16,0),0))/100</f>
        <v>0</v>
      </c>
      <c r="S9" s="138">
        <f>IF(R9=0,0,R9)+$L$8+$L$9+IFERROR('Solid wall information'!G16,0)+IFERROR('Solid wall information'!K16,0)+IFERROR('Solid wall information'!O16,0)+IFERROR('Solid wall information'!S16,0)+IFERROR('Solid wall information'!W16,0)+IFERROR('Solid wall information'!AA16,0)+IFERROR('Solid wall information'!AE16,0)</f>
        <v>0.21001020061203673</v>
      </c>
      <c r="T9" s="139">
        <f t="shared" si="1"/>
        <v>0</v>
      </c>
      <c r="U9" s="44">
        <f>'Solid wall information'!D16</f>
        <v>0</v>
      </c>
    </row>
    <row r="10" spans="1:24" ht="14.25" customHeight="1" thickBot="1" x14ac:dyDescent="0.3">
      <c r="C10" s="32" t="s">
        <v>132</v>
      </c>
      <c r="D10" s="33">
        <v>4.2000000000000003E-2</v>
      </c>
      <c r="F10" s="40" t="s">
        <v>213</v>
      </c>
      <c r="G10" s="60">
        <f>(IF('Solid wall information'!G29="",IFERROR('Solid wall information'!I29/'Solid wall information'!H29,0),0)+IF('Solid wall information'!K29="",IFERROR('Solid wall information'!M29/'Solid wall information'!L29,0),0)+IF('Solid wall information'!O29="",IFERROR('Solid wall information'!Q29/'Solid wall information'!P29,0),0)+IF('Solid wall information'!S29="",IFERROR('Solid wall information'!U29/'Solid wall information'!T29,0),0)+IF('Solid wall information'!W29="",IFERROR('Solid wall information'!Y29/'Solid wall information'!X29,0),0))/100</f>
        <v>0</v>
      </c>
      <c r="H10" s="61">
        <f>IF(G10=0,0,G10)+$L$5+$L$6+IFERROR('Solid wall information'!G29,0)+IFERROR('Solid wall information'!K29,0)+IFERROR('Solid wall information'!O29,0)+IFERROR('Solid wall information'!S29,0)+IFERROR('Solid wall information'!W29,0)</f>
        <v>0.17</v>
      </c>
      <c r="I10" s="62">
        <f t="shared" si="0"/>
        <v>0</v>
      </c>
      <c r="J10" s="58">
        <f>'Solid wall information'!D29</f>
        <v>0</v>
      </c>
      <c r="N10" s="49" t="s">
        <v>168</v>
      </c>
      <c r="O10" s="50">
        <v>0.91</v>
      </c>
      <c r="S10" s="64" t="s">
        <v>158</v>
      </c>
      <c r="T10" s="65">
        <f>IFERROR(SUMPRODUCT(T4:T9,U4:U9)/SUM(U4:U9),0)</f>
        <v>0</v>
      </c>
    </row>
    <row r="11" spans="1:24" ht="14.25" customHeight="1" thickBot="1" x14ac:dyDescent="0.3">
      <c r="C11" s="32" t="s">
        <v>133</v>
      </c>
      <c r="D11" s="33">
        <v>1.1000000000000001</v>
      </c>
      <c r="F11" s="39" t="s">
        <v>214</v>
      </c>
      <c r="G11" s="60">
        <f>(IF('Solid wall information'!G30="",IFERROR('Solid wall information'!I30/'Solid wall information'!H30,0),0)+IF('Solid wall information'!K30="",IFERROR('Solid wall information'!M30/'Solid wall information'!L30,0),0)+IF('Solid wall information'!O30="",IFERROR('Solid wall information'!Q30/'Solid wall information'!P30,0),0)+IF('Solid wall information'!S30="",IFERROR('Solid wall information'!U30/'Solid wall information'!T30,0),0)+IF('Solid wall information'!W30="",IFERROR('Solid wall information'!Y30/'Solid wall information'!X30,0),0))/100</f>
        <v>0</v>
      </c>
      <c r="H11" s="61">
        <f>IF(G11=0,0,G11)+$L$5+$L$6+IFERROR('Solid wall information'!G30,0)+IFERROR('Solid wall information'!K30,0)+IFERROR('Solid wall information'!O30,0)+IFERROR('Solid wall information'!S30,0)+IFERROR('Solid wall information'!W30,0)</f>
        <v>0.17</v>
      </c>
      <c r="I11" s="62">
        <f t="shared" si="0"/>
        <v>0</v>
      </c>
      <c r="J11" s="58">
        <f>'Solid wall information'!D30</f>
        <v>0</v>
      </c>
      <c r="N11" s="49" t="s">
        <v>169</v>
      </c>
      <c r="O11" s="50">
        <v>1</v>
      </c>
    </row>
    <row r="12" spans="1:24" ht="15.75" customHeight="1" thickBot="1" x14ac:dyDescent="0.3">
      <c r="C12" s="32" t="s">
        <v>134</v>
      </c>
      <c r="D12" s="33">
        <v>1.05</v>
      </c>
      <c r="F12" s="40" t="s">
        <v>215</v>
      </c>
      <c r="G12" s="60">
        <f>(IF('Solid wall information'!G31="",IFERROR('Solid wall information'!I31/'Solid wall information'!H31,0),0)+IF('Solid wall information'!K31="",IFERROR('Solid wall information'!M31/'Solid wall information'!L31,0),0)+IF('Solid wall information'!O31="",IFERROR('Solid wall information'!Q31/'Solid wall information'!P31,0),0)+IF('Solid wall information'!S31="",IFERROR('Solid wall information'!U31/'Solid wall information'!T31,0),0)+IF('Solid wall information'!W31="",IFERROR('Solid wall information'!Y31/'Solid wall information'!X31,0),0))/100</f>
        <v>0</v>
      </c>
      <c r="H12" s="61">
        <f>IF(G12=0,0,G12)+$L$5+$L$6+IFERROR('Solid wall information'!G31,0)+IFERROR('Solid wall information'!K31,0)+IFERROR('Solid wall information'!O31,0)+IFERROR('Solid wall information'!S31,0)+IFERROR('Solid wall information'!W31,0)</f>
        <v>0.17</v>
      </c>
      <c r="I12" s="62">
        <f t="shared" si="0"/>
        <v>0</v>
      </c>
      <c r="J12" s="58">
        <f>'Solid wall information'!D31</f>
        <v>0</v>
      </c>
      <c r="N12" s="49" t="s">
        <v>170</v>
      </c>
      <c r="O12" s="50">
        <v>0.92</v>
      </c>
    </row>
    <row r="13" spans="1:24" ht="14.25" customHeight="1" thickBot="1" x14ac:dyDescent="0.3">
      <c r="C13" s="32" t="s">
        <v>135</v>
      </c>
      <c r="D13" s="33">
        <v>3.5000000000000003E-2</v>
      </c>
      <c r="F13" s="39" t="s">
        <v>216</v>
      </c>
      <c r="G13" s="60">
        <f>(IF('Solid wall information'!G32="",IFERROR('Solid wall information'!I32/'Solid wall information'!H32,0),0)+IF('Solid wall information'!K32="",IFERROR('Solid wall information'!M32/'Solid wall information'!L32,0),0)+IF('Solid wall information'!O32="",IFERROR('Solid wall information'!Q32/'Solid wall information'!P32,0),0)+IF('Solid wall information'!S32="",IFERROR('Solid wall information'!U32/'Solid wall information'!T32,0),0)+IF('Solid wall information'!W32="",IFERROR('Solid wall information'!Y32/'Solid wall information'!X32,0),0))/100</f>
        <v>0</v>
      </c>
      <c r="H13" s="61">
        <f>IF(G13=0,0,G13)+$L$5+$L$6+IFERROR('Solid wall information'!G32,0)+IFERROR('Solid wall information'!K32,0)+IFERROR('Solid wall information'!O32,0)+IFERROR('Solid wall information'!S32,0)+IFERROR('Solid wall information'!W32,0)</f>
        <v>0.17</v>
      </c>
      <c r="I13" s="62">
        <f t="shared" si="0"/>
        <v>0</v>
      </c>
      <c r="J13" s="58">
        <f>'Solid wall information'!D32</f>
        <v>0</v>
      </c>
      <c r="N13" s="49" t="s">
        <v>171</v>
      </c>
      <c r="O13" s="50">
        <v>0.9</v>
      </c>
    </row>
    <row r="14" spans="1:24" ht="14.25" customHeight="1" thickBot="1" x14ac:dyDescent="0.3">
      <c r="C14" s="32" t="s">
        <v>136</v>
      </c>
      <c r="D14" s="33">
        <v>2.9</v>
      </c>
      <c r="F14" s="40" t="s">
        <v>218</v>
      </c>
      <c r="G14" s="60">
        <f>(IF('Solid wall information'!G33="",IFERROR('Solid wall information'!I33/'Solid wall information'!H33,0),0)+IF('Solid wall information'!K33="",IFERROR('Solid wall information'!M33/'Solid wall information'!L33,0),0)+IF('Solid wall information'!O33="",IFERROR('Solid wall information'!Q33/'Solid wall information'!P33,0),0)+IF('Solid wall information'!S33="",IFERROR('Solid wall information'!U33/'Solid wall information'!T33,0),0)+IF('Solid wall information'!W33="",IFERROR('Solid wall information'!Y33/'Solid wall information'!X33,0),0))/100</f>
        <v>0</v>
      </c>
      <c r="H14" s="61">
        <f>IF(G14=0,0,G14)+$L$5+$L$6+IFERROR('Solid wall information'!G33,0)+IFERROR('Solid wall information'!K33,0)+IFERROR('Solid wall information'!O33,0)+IFERROR('Solid wall information'!S33,0)+IFERROR('Solid wall information'!W33,0)</f>
        <v>0.17</v>
      </c>
      <c r="I14" s="62">
        <f t="shared" si="0"/>
        <v>0</v>
      </c>
      <c r="J14" s="58">
        <f>'Solid wall information'!D33</f>
        <v>0</v>
      </c>
      <c r="N14" s="49" t="s">
        <v>172</v>
      </c>
      <c r="O14" s="50">
        <v>0.87</v>
      </c>
    </row>
    <row r="15" spans="1:24" ht="15.75" customHeight="1" thickBot="1" x14ac:dyDescent="0.3">
      <c r="C15" s="32" t="s">
        <v>137</v>
      </c>
      <c r="D15" s="33">
        <v>0.38</v>
      </c>
      <c r="F15" s="39" t="s">
        <v>219</v>
      </c>
      <c r="G15" s="60">
        <f>(IF('Solid wall information'!G34="",IFERROR('Solid wall information'!I34/'Solid wall information'!H34,0),0)+IF('Solid wall information'!K34="",IFERROR('Solid wall information'!M34/'Solid wall information'!L34,0),0)+IF('Solid wall information'!O34="",IFERROR('Solid wall information'!Q34/'Solid wall information'!P34,0),0)+IF('Solid wall information'!S34="",IFERROR('Solid wall information'!U34/'Solid wall information'!T34,0),0)+IF('Solid wall information'!W34="",IFERROR('Solid wall information'!Y34/'Solid wall information'!X34,0),0))/100</f>
        <v>0</v>
      </c>
      <c r="H15" s="61">
        <f>IF(G15=0,0,G15)+$L$5+$L$6+IFERROR('Solid wall information'!G34,0)+IFERROR('Solid wall information'!K34,0)+IFERROR('Solid wall information'!O34,0)+IFERROR('Solid wall information'!S34,0)+IFERROR('Solid wall information'!W34,0)</f>
        <v>0.17</v>
      </c>
      <c r="I15" s="62">
        <f t="shared" si="0"/>
        <v>0</v>
      </c>
      <c r="J15" s="58">
        <f>'Solid wall information'!D34</f>
        <v>0</v>
      </c>
      <c r="N15" s="49" t="s">
        <v>173</v>
      </c>
      <c r="O15" s="50">
        <v>0.85</v>
      </c>
    </row>
    <row r="16" spans="1:24" ht="11.25" customHeight="1" thickBot="1" x14ac:dyDescent="0.3">
      <c r="C16" s="32" t="s">
        <v>138</v>
      </c>
      <c r="D16" s="33">
        <v>0.53</v>
      </c>
      <c r="F16" s="40" t="s">
        <v>220</v>
      </c>
      <c r="G16" s="60">
        <f>(IF('Solid wall information'!G35="",IFERROR('Solid wall information'!I35/'Solid wall information'!H35,0),0)+IF('Solid wall information'!K35="",IFERROR('Solid wall information'!M35/'Solid wall information'!L35,0),0)+IF('Solid wall information'!O35="",IFERROR('Solid wall information'!Q35/'Solid wall information'!P35,0),0)+IF('Solid wall information'!S35="",IFERROR('Solid wall information'!U35/'Solid wall information'!T35,0),0)+IF('Solid wall information'!W35="",IFERROR('Solid wall information'!Y35/'Solid wall information'!X35,0),0))/100</f>
        <v>0</v>
      </c>
      <c r="H16" s="61">
        <f>IF(G16=0,0,G16)+$L$5+$L$6+IFERROR('Solid wall information'!G35,0)+IFERROR('Solid wall information'!K35,0)+IFERROR('Solid wall information'!O35,0)+IFERROR('Solid wall information'!S35,0)+IFERROR('Solid wall information'!W35,0)</f>
        <v>0.17</v>
      </c>
      <c r="I16" s="62">
        <f t="shared" si="0"/>
        <v>0</v>
      </c>
      <c r="J16" s="58">
        <f>'Solid wall information'!D35</f>
        <v>0</v>
      </c>
      <c r="N16" s="49" t="s">
        <v>174</v>
      </c>
      <c r="O16" s="50">
        <v>0.79</v>
      </c>
    </row>
    <row r="17" spans="3:15" ht="12.75" customHeight="1" thickBot="1" x14ac:dyDescent="0.3">
      <c r="C17" s="32" t="s">
        <v>139</v>
      </c>
      <c r="D17" s="33">
        <v>0.14399999999999999</v>
      </c>
      <c r="F17" s="39" t="s">
        <v>221</v>
      </c>
      <c r="G17" s="60">
        <f>(IF('Solid wall information'!G36="",IFERROR('Solid wall information'!I36/'Solid wall information'!H36,0),0)+IF('Solid wall information'!K36="",IFERROR('Solid wall information'!M36/'Solid wall information'!L36,0),0)+IF('Solid wall information'!O36="",IFERROR('Solid wall information'!Q36/'Solid wall information'!P36,0),0)+IF('Solid wall information'!S36="",IFERROR('Solid wall information'!U36/'Solid wall information'!T36,0),0)+IF('Solid wall information'!W36="",IFERROR('Solid wall information'!Y36/'Solid wall information'!X36,0),0))/100</f>
        <v>0</v>
      </c>
      <c r="H17" s="61">
        <f>IF(G17=0,0,G17)+$L$5+$L$6+IFERROR('Solid wall information'!G36,0)+IFERROR('Solid wall information'!K36,0)+IFERROR('Solid wall information'!O36,0)+IFERROR('Solid wall information'!S36,0)+IFERROR('Solid wall information'!W36,0)</f>
        <v>0.17</v>
      </c>
      <c r="I17" s="62">
        <f t="shared" si="0"/>
        <v>0</v>
      </c>
      <c r="J17" s="58">
        <f>'Solid wall information'!D36</f>
        <v>0</v>
      </c>
      <c r="N17" s="49" t="s">
        <v>175</v>
      </c>
      <c r="O17" s="50">
        <v>0.5</v>
      </c>
    </row>
    <row r="18" spans="3:15" ht="14.25" customHeight="1" thickBot="1" x14ac:dyDescent="0.3">
      <c r="C18" s="32" t="s">
        <v>140</v>
      </c>
      <c r="D18" s="33">
        <v>0.44</v>
      </c>
      <c r="F18" s="40" t="s">
        <v>222</v>
      </c>
      <c r="G18" s="60">
        <f>(IF('Solid wall information'!G37="",IFERROR('Solid wall information'!I37/'Solid wall information'!H37,0),0)+IF('Solid wall information'!K37="",IFERROR('Solid wall information'!M37/'Solid wall information'!L37,0),0)+IF('Solid wall information'!O37="",IFERROR('Solid wall information'!Q37/'Solid wall information'!P37,0),0)+IF('Solid wall information'!S37="",IFERROR('Solid wall information'!U37/'Solid wall information'!T37,0),0)+IF('Solid wall information'!W37="",IFERROR('Solid wall information'!Y37/'Solid wall information'!X37,0),0))/100</f>
        <v>0</v>
      </c>
      <c r="H18" s="61">
        <f>IF(G18=0,0,G18)+$L$5+$L$6+IFERROR('Solid wall information'!G37,0)+IFERROR('Solid wall information'!K37,0)+IFERROR('Solid wall information'!O37,0)+IFERROR('Solid wall information'!S37,0)+IFERROR('Solid wall information'!W37,0)</f>
        <v>0.17</v>
      </c>
      <c r="I18" s="62">
        <f t="shared" si="0"/>
        <v>0</v>
      </c>
      <c r="J18" s="58">
        <f>'Solid wall information'!D37</f>
        <v>0</v>
      </c>
      <c r="N18" s="49" t="s">
        <v>176</v>
      </c>
      <c r="O18" s="50">
        <v>0.91</v>
      </c>
    </row>
    <row r="19" spans="3:15" ht="27.75" customHeight="1" thickBot="1" x14ac:dyDescent="0.3">
      <c r="C19" s="32" t="s">
        <v>141</v>
      </c>
      <c r="D19" s="33">
        <v>2</v>
      </c>
      <c r="G19" s="63"/>
      <c r="H19" s="64" t="s">
        <v>158</v>
      </c>
      <c r="I19" s="65">
        <f>IFERROR(SUMPRODUCT(I4:I18,J4:J18)/SUM(J4:J18),0)</f>
        <v>0</v>
      </c>
      <c r="N19" s="49" t="s">
        <v>177</v>
      </c>
      <c r="O19" s="50">
        <v>0.88</v>
      </c>
    </row>
    <row r="20" spans="3:15" ht="18" customHeight="1" x14ac:dyDescent="0.25">
      <c r="C20" s="32" t="s">
        <v>142</v>
      </c>
      <c r="D20" s="33">
        <v>5.2999999999999999E-2</v>
      </c>
      <c r="N20" s="49" t="s">
        <v>178</v>
      </c>
      <c r="O20" s="50">
        <v>0.88</v>
      </c>
    </row>
    <row r="21" spans="3:15" ht="12" customHeight="1" x14ac:dyDescent="0.25">
      <c r="C21" s="32" t="s">
        <v>143</v>
      </c>
      <c r="D21" s="33">
        <v>3.9E-2</v>
      </c>
      <c r="N21" s="49" t="s">
        <v>179</v>
      </c>
      <c r="O21" s="50">
        <v>0.91</v>
      </c>
    </row>
    <row r="22" spans="3:15" ht="12" customHeight="1" x14ac:dyDescent="0.25">
      <c r="C22" s="32" t="s">
        <v>144</v>
      </c>
      <c r="D22" s="33">
        <v>1.5</v>
      </c>
      <c r="N22" s="49" t="s">
        <v>180</v>
      </c>
      <c r="O22" s="50">
        <v>0.89</v>
      </c>
    </row>
    <row r="23" spans="3:15" ht="14.25" customHeight="1" x14ac:dyDescent="0.25">
      <c r="C23" s="32" t="s">
        <v>145</v>
      </c>
      <c r="D23" s="33">
        <v>2.16</v>
      </c>
      <c r="N23" s="49" t="s">
        <v>181</v>
      </c>
      <c r="O23" s="50">
        <v>0.95</v>
      </c>
    </row>
    <row r="24" spans="3:15" ht="30.75" thickBot="1" x14ac:dyDescent="0.3">
      <c r="C24" s="32" t="s">
        <v>146</v>
      </c>
      <c r="D24" s="33">
        <v>0.16</v>
      </c>
      <c r="N24" s="49" t="s">
        <v>182</v>
      </c>
      <c r="O24" s="50">
        <v>0.28999999999999998</v>
      </c>
    </row>
    <row r="25" spans="3:15" ht="20.25" customHeight="1" thickBot="1" x14ac:dyDescent="0.3">
      <c r="C25" s="32" t="s">
        <v>147</v>
      </c>
      <c r="D25" s="33">
        <v>3.4000000000000002E-2</v>
      </c>
      <c r="F25" t="str">
        <f>'Solid wall information'!$B$43</f>
        <v>Wall orientation E</v>
      </c>
      <c r="G25" s="41" t="s">
        <v>153</v>
      </c>
      <c r="H25" s="42" t="s">
        <v>154</v>
      </c>
      <c r="I25" s="43" t="s">
        <v>119</v>
      </c>
      <c r="J25" s="59" t="s">
        <v>118</v>
      </c>
      <c r="N25" s="49" t="s">
        <v>183</v>
      </c>
      <c r="O25" s="50">
        <v>0.02</v>
      </c>
    </row>
    <row r="26" spans="3:15" ht="14.25" customHeight="1" thickBot="1" x14ac:dyDescent="0.3">
      <c r="C26" s="32" t="s">
        <v>148</v>
      </c>
      <c r="D26" s="33">
        <v>2.5999999999999999E-2</v>
      </c>
      <c r="F26" s="37" t="s">
        <v>113</v>
      </c>
      <c r="G26" s="60">
        <f>(IF('Solid wall information'!G44="",IFERROR('Solid wall information'!I44/'Solid wall information'!H44,0),0)+IF('Solid wall information'!K44="",IFERROR('Solid wall information'!M44/'Solid wall information'!L44,0),0)+IF('Solid wall information'!O44="",IFERROR('Solid wall information'!Q44/'Solid wall information'!P44,0),0)+IF('Solid wall information'!S44="",IFERROR('Solid wall information'!U44/'Solid wall information'!T44,0),0)+IF('Solid wall information'!W44="",IFERROR('Solid wall information'!Y44/'Solid wall information'!X44,0),0))/100</f>
        <v>0</v>
      </c>
      <c r="H26" s="61">
        <f>IF(G26=0,0,G26)+$L$5+$L$6+IFERROR('Solid wall information'!G44,0)+IFERROR('Solid wall information'!K44,0)+IFERROR('Solid wall information'!O44,0)+IFERROR('Solid wall information'!S44,0)+IFERROR('Solid wall information'!W44,0)</f>
        <v>0.17</v>
      </c>
      <c r="I26" s="62">
        <f>IFERROR(IF(H26=$L$5+$L$6,0,1/H26),0)</f>
        <v>0</v>
      </c>
      <c r="J26" s="58">
        <f>'Solid wall information'!D44</f>
        <v>0</v>
      </c>
      <c r="N26" s="49" t="s">
        <v>184</v>
      </c>
      <c r="O26" s="50">
        <v>0.55000000000000004</v>
      </c>
    </row>
    <row r="27" spans="3:15" ht="14.25" customHeight="1" thickBot="1" x14ac:dyDescent="0.3">
      <c r="C27" s="32" t="s">
        <v>149</v>
      </c>
      <c r="D27" s="33" t="s">
        <v>150</v>
      </c>
      <c r="F27" s="38" t="s">
        <v>114</v>
      </c>
      <c r="G27" s="60">
        <f>(IF('Solid wall information'!G45="",IFERROR('Solid wall information'!I45/'Solid wall information'!H45,0),0)+IF('Solid wall information'!K45="",IFERROR('Solid wall information'!M45/'Solid wall information'!L45,0),0)+IF('Solid wall information'!O45="",IFERROR('Solid wall information'!Q45/'Solid wall information'!P45,0),0)+IF('Solid wall information'!S45="",IFERROR('Solid wall information'!U45/'Solid wall information'!T45,0),0)+IF('Solid wall information'!W45="",IFERROR('Solid wall information'!Y45/'Solid wall information'!X45,0),0))/100</f>
        <v>0</v>
      </c>
      <c r="H27" s="61">
        <f>IF(G27=0,0,G27)+$L$5+$L$6+IFERROR('Solid wall information'!G45,0)+IFERROR('Solid wall information'!K45,0)+IFERROR('Solid wall information'!O45,0)+IFERROR('Solid wall information'!S45,0)</f>
        <v>0.17</v>
      </c>
      <c r="I27" s="62">
        <f t="shared" ref="I27:I40" si="2">IFERROR(IF(H27=$L$5+$L$6,0,1/H27),0)</f>
        <v>0</v>
      </c>
      <c r="J27" s="58">
        <f>'Solid wall information'!D45</f>
        <v>0</v>
      </c>
      <c r="N27" s="49" t="s">
        <v>185</v>
      </c>
      <c r="O27" s="50">
        <v>0.47</v>
      </c>
    </row>
    <row r="28" spans="3:15" ht="15.75" customHeight="1" thickBot="1" x14ac:dyDescent="0.3">
      <c r="C28" s="34" t="s">
        <v>151</v>
      </c>
      <c r="D28" s="35">
        <v>1.59</v>
      </c>
      <c r="F28" s="38" t="s">
        <v>115</v>
      </c>
      <c r="G28" s="60">
        <f>(IF('Solid wall information'!G46="",IFERROR('Solid wall information'!I46/'Solid wall information'!H46,0),0)+IF('Solid wall information'!K46="",IFERROR('Solid wall information'!M46/'Solid wall information'!L46,0),0)+IF('Solid wall information'!O46="",IFERROR('Solid wall information'!Q46/'Solid wall information'!P46,0),0)+IF('Solid wall information'!S46="",IFERROR('Solid wall information'!U46/'Solid wall information'!T46,0),0)+IF('Solid wall information'!W46="",IFERROR('Solid wall information'!Y46/'Solid wall information'!X46,0),0))/100</f>
        <v>0</v>
      </c>
      <c r="H28" s="61">
        <f>IF(G28=0,0,G28)+$L$5+$L$6+IFERROR('Solid wall information'!G46,0)+IFERROR('Solid wall information'!K46,0)+IFERROR('Solid wall information'!O46,0)+IFERROR('Solid wall information'!S46,0)</f>
        <v>0.17</v>
      </c>
      <c r="I28" s="62">
        <f t="shared" si="2"/>
        <v>0</v>
      </c>
      <c r="J28" s="58">
        <f>'Solid wall information'!D46</f>
        <v>0</v>
      </c>
      <c r="N28" s="49" t="s">
        <v>186</v>
      </c>
      <c r="O28" s="50">
        <v>0.75</v>
      </c>
    </row>
    <row r="29" spans="3:15" ht="14.25" customHeight="1" thickBot="1" x14ac:dyDescent="0.3">
      <c r="C29" s="584" t="s">
        <v>152</v>
      </c>
      <c r="D29" s="585"/>
      <c r="F29" s="39" t="s">
        <v>116</v>
      </c>
      <c r="G29" s="60">
        <f>(IF('Solid wall information'!G47="",IFERROR('Solid wall information'!I47/'Solid wall information'!H47,0),0)+IF('Solid wall information'!K47="",IFERROR('Solid wall information'!M47/'Solid wall information'!L47,0),0)+IF('Solid wall information'!O47="",IFERROR('Solid wall information'!Q47/'Solid wall information'!P47,0),0)+IF('Solid wall information'!S47="",IFERROR('Solid wall information'!U47/'Solid wall information'!T47,0),0)+IF('Solid wall information'!W47="",IFERROR('Solid wall information'!Y47/'Solid wall information'!X47,0),0))/100</f>
        <v>0</v>
      </c>
      <c r="H29" s="61">
        <f>IF(G29=0,0,G29)+$L$5+$L$6+IFERROR('Solid wall information'!G47,0)+IFERROR('Solid wall information'!K47,0)+IFERROR('Solid wall information'!O47,0)+IFERROR('Solid wall information'!S47,0)</f>
        <v>0.17</v>
      </c>
      <c r="I29" s="62">
        <f t="shared" si="2"/>
        <v>0</v>
      </c>
      <c r="J29" s="58">
        <f>'Solid wall information'!D47</f>
        <v>0</v>
      </c>
      <c r="N29" s="49" t="s">
        <v>187</v>
      </c>
      <c r="O29" s="50">
        <v>0.51</v>
      </c>
    </row>
    <row r="30" spans="3:15" ht="14.25" customHeight="1" thickBot="1" x14ac:dyDescent="0.3">
      <c r="C30" s="586"/>
      <c r="D30" s="587"/>
      <c r="F30" s="40" t="s">
        <v>117</v>
      </c>
      <c r="G30" s="60">
        <f>(IF('Solid wall information'!G48="",IFERROR('Solid wall information'!I48/'Solid wall information'!H48,0),0)+IF('Solid wall information'!K48="",IFERROR('Solid wall information'!M48/'Solid wall information'!L48,0),0)+IF('Solid wall information'!O48="",IFERROR('Solid wall information'!Q48/'Solid wall information'!P48,0),0)+IF('Solid wall information'!S48="",IFERROR('Solid wall information'!U48/'Solid wall information'!T48,0),0)+IF('Solid wall information'!W48="",IFERROR('Solid wall information'!Y48/'Solid wall information'!X48,0),0))/100</f>
        <v>0</v>
      </c>
      <c r="H30" s="61">
        <f>IF(G30=0,0,G30)+$L$5+$L$6+IFERROR('Solid wall information'!G48,0)+IFERROR('Solid wall information'!K48,0)+IFERROR('Solid wall information'!O48,0)+IFERROR('Solid wall information'!S48,0)</f>
        <v>0.17</v>
      </c>
      <c r="I30" s="62">
        <f t="shared" si="2"/>
        <v>0</v>
      </c>
      <c r="J30" s="58">
        <f>'Solid wall information'!D48</f>
        <v>0</v>
      </c>
      <c r="N30" s="49" t="s">
        <v>188</v>
      </c>
      <c r="O30" s="50">
        <v>0.84</v>
      </c>
    </row>
    <row r="31" spans="3:15" ht="14.25" customHeight="1" thickBot="1" x14ac:dyDescent="0.3">
      <c r="C31" s="586"/>
      <c r="D31" s="587"/>
      <c r="F31" s="39" t="s">
        <v>212</v>
      </c>
      <c r="G31" s="60">
        <f>(IF('Solid wall information'!G49="",IFERROR('Solid wall information'!I49/'Solid wall information'!H49,0),0)+IF('Solid wall information'!K49="",IFERROR('Solid wall information'!M49/'Solid wall information'!L49,0),0)+IF('Solid wall information'!O49="",IFERROR('Solid wall information'!Q49/'Solid wall information'!P49,0),0)+IF('Solid wall information'!S49="",IFERROR('Solid wall information'!U49/'Solid wall information'!T49,0),0)+IF('Solid wall information'!W49="",IFERROR('Solid wall information'!Y49/'Solid wall information'!X49,0),0))/100</f>
        <v>0</v>
      </c>
      <c r="H31" s="61">
        <f>IF(G31=0,0,G31)+$L$5+$L$6+IFERROR('Solid wall information'!G49,0)+IFERROR('Solid wall information'!K49,0)+IFERROR('Solid wall information'!O49,0)+IFERROR('Solid wall information'!S49,0)</f>
        <v>0.17</v>
      </c>
      <c r="I31" s="62">
        <f t="shared" si="2"/>
        <v>0</v>
      </c>
      <c r="J31" s="58">
        <f>'Solid wall information'!D49</f>
        <v>0</v>
      </c>
      <c r="N31" s="49" t="s">
        <v>189</v>
      </c>
      <c r="O31" s="50">
        <v>0.59</v>
      </c>
    </row>
    <row r="32" spans="3:15" ht="12.75" customHeight="1" thickBot="1" x14ac:dyDescent="0.3">
      <c r="C32" s="588"/>
      <c r="D32" s="589"/>
      <c r="F32" s="40" t="s">
        <v>213</v>
      </c>
      <c r="G32" s="60">
        <f>(IF('Solid wall information'!G50="",IFERROR('Solid wall information'!I50/'Solid wall information'!H50,0),0)+IF('Solid wall information'!K50="",IFERROR('Solid wall information'!M50/'Solid wall information'!L50,0),0)+IF('Solid wall information'!O50="",IFERROR('Solid wall information'!Q50/'Solid wall information'!P50,0),0)+IF('Solid wall information'!S50="",IFERROR('Solid wall information'!U50/'Solid wall information'!T50,0),0)+IF('Solid wall information'!W50="",IFERROR('Solid wall information'!Y50/'Solid wall information'!X50,0),0))/100</f>
        <v>0</v>
      </c>
      <c r="H32" s="61">
        <f>IF(G32=0,0,G32)+$L$5+$L$6+IFERROR('Solid wall information'!G50,0)+IFERROR('Solid wall information'!K50,0)+IFERROR('Solid wall information'!O50,0)+IFERROR('Solid wall information'!S50,0)</f>
        <v>0.17</v>
      </c>
      <c r="I32" s="62">
        <f t="shared" si="2"/>
        <v>0</v>
      </c>
      <c r="J32" s="58">
        <f>'Solid wall information'!D50</f>
        <v>0</v>
      </c>
      <c r="N32" s="49" t="s">
        <v>190</v>
      </c>
      <c r="O32" s="50">
        <v>0.51</v>
      </c>
    </row>
    <row r="33" spans="6:15" ht="14.25" customHeight="1" thickBot="1" x14ac:dyDescent="0.3">
      <c r="F33" s="39" t="s">
        <v>214</v>
      </c>
      <c r="G33" s="60">
        <f>(IF('Solid wall information'!G51="",IFERROR('Solid wall information'!I51/'Solid wall information'!H51,0),0)+IF('Solid wall information'!K51="",IFERROR('Solid wall information'!M51/'Solid wall information'!L51,0),0)+IF('Solid wall information'!O51="",IFERROR('Solid wall information'!Q51/'Solid wall information'!P51,0),0)+IF('Solid wall information'!S51="",IFERROR('Solid wall information'!U51/'Solid wall information'!T51,0),0)+IF('Solid wall information'!W51="",IFERROR('Solid wall information'!Y51/'Solid wall information'!X51,0),0))/100</f>
        <v>0</v>
      </c>
      <c r="H33" s="61">
        <f>IF(G33=0,0,G33)+$L$5+$L$6+IFERROR('Solid wall information'!G51,0)+IFERROR('Solid wall information'!K51,0)+IFERROR('Solid wall information'!O51,0)+IFERROR('Solid wall information'!S51,0)</f>
        <v>0.17</v>
      </c>
      <c r="I33" s="62">
        <f t="shared" si="2"/>
        <v>0</v>
      </c>
      <c r="J33" s="58">
        <f>'Solid wall information'!D51</f>
        <v>0</v>
      </c>
      <c r="N33" s="49" t="s">
        <v>191</v>
      </c>
      <c r="O33" s="50">
        <v>0.8</v>
      </c>
    </row>
    <row r="34" spans="6:15" ht="14.25" customHeight="1" thickBot="1" x14ac:dyDescent="0.3">
      <c r="F34" s="40" t="s">
        <v>215</v>
      </c>
      <c r="G34" s="60">
        <f>(IF('Solid wall information'!G52="",IFERROR('Solid wall information'!I52/'Solid wall information'!H52,0),0)+IF('Solid wall information'!K52="",IFERROR('Solid wall information'!M52/'Solid wall information'!L52,0),0)+IF('Solid wall information'!O52="",IFERROR('Solid wall information'!Q52/'Solid wall information'!P52,0),0)+IF('Solid wall information'!S52="",IFERROR('Solid wall information'!U52/'Solid wall information'!T52,0),0)+IF('Solid wall information'!W52="",IFERROR('Solid wall information'!Y52/'Solid wall information'!X52,0),0))/100</f>
        <v>0</v>
      </c>
      <c r="H34" s="61">
        <f>IF(G34=0,0,G34)+$L$5+$L$6+IFERROR('Solid wall information'!G52,0)+IFERROR('Solid wall information'!K52,0)+IFERROR('Solid wall information'!O52,0)+IFERROR('Solid wall information'!S52,0)</f>
        <v>0.17</v>
      </c>
      <c r="I34" s="62">
        <f t="shared" si="2"/>
        <v>0</v>
      </c>
      <c r="J34" s="58">
        <f>'Solid wall information'!D52</f>
        <v>0</v>
      </c>
      <c r="N34" s="49" t="s">
        <v>192</v>
      </c>
      <c r="O34" s="50">
        <v>0.57999999999999996</v>
      </c>
    </row>
    <row r="35" spans="6:15" ht="11.25" customHeight="1" thickBot="1" x14ac:dyDescent="0.3">
      <c r="F35" s="39" t="s">
        <v>216</v>
      </c>
      <c r="G35" s="60">
        <f>(IF('Solid wall information'!G53="",IFERROR('Solid wall information'!I53/'Solid wall information'!H53,0),0)+IF('Solid wall information'!K53="",IFERROR('Solid wall information'!M53/'Solid wall information'!L53,0),0)+IF('Solid wall information'!O53="",IFERROR('Solid wall information'!Q53/'Solid wall information'!P53,0),0)+IF('Solid wall information'!S53="",IFERROR('Solid wall information'!U53/'Solid wall information'!T53,0),0)+IF('Solid wall information'!W53="",IFERROR('Solid wall information'!Y53/'Solid wall information'!X53,0),0))/100</f>
        <v>0</v>
      </c>
      <c r="H35" s="61">
        <f>IF(G35=0,0,G35)+$L$5+$L$6+IFERROR('Solid wall information'!G53,0)+IFERROR('Solid wall information'!K53,0)+IFERROR('Solid wall information'!O53,0)+IFERROR('Solid wall information'!S53,0)</f>
        <v>0.17</v>
      </c>
      <c r="I35" s="62">
        <f t="shared" si="2"/>
        <v>0</v>
      </c>
      <c r="J35" s="58">
        <f>'Solid wall information'!D53</f>
        <v>0</v>
      </c>
      <c r="N35" s="49" t="s">
        <v>193</v>
      </c>
      <c r="O35" s="50">
        <v>0.78</v>
      </c>
    </row>
    <row r="36" spans="6:15" ht="12.75" customHeight="1" thickBot="1" x14ac:dyDescent="0.3">
      <c r="F36" s="40" t="s">
        <v>218</v>
      </c>
      <c r="G36" s="60">
        <f>(IF('Solid wall information'!G54="",IFERROR('Solid wall information'!I54/'Solid wall information'!H54,0),0)+IF('Solid wall information'!K54="",IFERROR('Solid wall information'!M54/'Solid wall information'!L54,0),0)+IF('Solid wall information'!O54="",IFERROR('Solid wall information'!Q54/'Solid wall information'!P54,0),0)+IF('Solid wall information'!S54="",IFERROR('Solid wall information'!U54/'Solid wall information'!T54,0),0)+IF('Solid wall information'!W54="",IFERROR('Solid wall information'!Y54/'Solid wall information'!X54,0),0))/100</f>
        <v>0</v>
      </c>
      <c r="H36" s="61">
        <f>IF(G36=0,0,G36)+$L$5+$L$6+IFERROR('Solid wall information'!G54,0)+IFERROR('Solid wall information'!K54,0)+IFERROR('Solid wall information'!O54,0)+IFERROR('Solid wall information'!S54,0)</f>
        <v>0.17</v>
      </c>
      <c r="I36" s="62">
        <f t="shared" si="2"/>
        <v>0</v>
      </c>
      <c r="J36" s="58">
        <f>'Solid wall information'!D54</f>
        <v>0</v>
      </c>
      <c r="N36" s="49" t="s">
        <v>194</v>
      </c>
      <c r="O36" s="50">
        <v>0.56999999999999995</v>
      </c>
    </row>
    <row r="37" spans="6:15" ht="11.25" customHeight="1" thickBot="1" x14ac:dyDescent="0.3">
      <c r="F37" s="39" t="s">
        <v>219</v>
      </c>
      <c r="G37" s="60">
        <f>(IF('Solid wall information'!G55="",IFERROR('Solid wall information'!I55/'Solid wall information'!H55,0),0)+IF('Solid wall information'!K55="",IFERROR('Solid wall information'!M55/'Solid wall information'!L55,0),0)+IF('Solid wall information'!O55="",IFERROR('Solid wall information'!Q55/'Solid wall information'!P55,0),0)+IF('Solid wall information'!S55="",IFERROR('Solid wall information'!U55/'Solid wall information'!T55,0),0)+IF('Solid wall information'!W55="",IFERROR('Solid wall information'!Y55/'Solid wall information'!X55,0),0))/100</f>
        <v>0</v>
      </c>
      <c r="H37" s="61">
        <f>IF(G37=0,0,G37)+$L$5+$L$6+IFERROR('Solid wall information'!G55,0)+IFERROR('Solid wall information'!K55,0)+IFERROR('Solid wall information'!O55,0)+IFERROR('Solid wall information'!S55,0)</f>
        <v>0.17</v>
      </c>
      <c r="I37" s="62">
        <f t="shared" si="2"/>
        <v>0</v>
      </c>
      <c r="J37" s="58">
        <f>'Solid wall information'!D55</f>
        <v>0</v>
      </c>
      <c r="N37" s="49" t="s">
        <v>195</v>
      </c>
      <c r="O37" s="50">
        <v>0.98</v>
      </c>
    </row>
    <row r="38" spans="6:15" ht="14.25" customHeight="1" thickBot="1" x14ac:dyDescent="0.3">
      <c r="F38" s="40" t="s">
        <v>220</v>
      </c>
      <c r="G38" s="60">
        <f>(IF('Solid wall information'!G56="",IFERROR('Solid wall information'!I56/'Solid wall information'!H56,0),0)+IF('Solid wall information'!K56="",IFERROR('Solid wall information'!M56/'Solid wall information'!L56,0),0)+IF('Solid wall information'!O56="",IFERROR('Solid wall information'!Q56/'Solid wall information'!P56,0),0)+IF('Solid wall information'!S56="",IFERROR('Solid wall information'!U56/'Solid wall information'!T56,0),0)+IF('Solid wall information'!W56="",IFERROR('Solid wall information'!Y56/'Solid wall information'!X56,0),0))/100</f>
        <v>0</v>
      </c>
      <c r="H38" s="61">
        <f>IF(G38=0,0,G38)+$L$5+$L$6+IFERROR('Solid wall information'!G56,0)+IFERROR('Solid wall information'!K56,0)+IFERROR('Solid wall information'!O56,0)+IFERROR('Solid wall information'!S56,0)</f>
        <v>0.17</v>
      </c>
      <c r="I38" s="62">
        <f t="shared" si="2"/>
        <v>0</v>
      </c>
      <c r="J38" s="58">
        <f>'Solid wall information'!D56</f>
        <v>0</v>
      </c>
      <c r="N38" s="49" t="s">
        <v>196</v>
      </c>
      <c r="O38" s="50">
        <v>0.12</v>
      </c>
    </row>
    <row r="39" spans="6:15" ht="12.75" customHeight="1" thickBot="1" x14ac:dyDescent="0.3">
      <c r="F39" s="39" t="s">
        <v>221</v>
      </c>
      <c r="G39" s="60">
        <f>(IF('Solid wall information'!G57="",IFERROR('Solid wall information'!I57/'Solid wall information'!H57,0),0)+IF('Solid wall information'!K57="",IFERROR('Solid wall information'!M57/'Solid wall information'!L57,0),0)+IF('Solid wall information'!O57="",IFERROR('Solid wall information'!Q57/'Solid wall information'!P57,0),0)+IF('Solid wall information'!S57="",IFERROR('Solid wall information'!U57/'Solid wall information'!T57,0),0)+IF('Solid wall information'!W57="",IFERROR('Solid wall information'!Y57/'Solid wall information'!X57,0),0))/100</f>
        <v>0</v>
      </c>
      <c r="H39" s="61">
        <f>IF(G39=0,0,G39)+$L$5+$L$6+IFERROR('Solid wall information'!G57,0)+IFERROR('Solid wall information'!K57,0)+IFERROR('Solid wall information'!O57,0)+IFERROR('Solid wall information'!S57,0)</f>
        <v>0.17</v>
      </c>
      <c r="I39" s="62">
        <f t="shared" si="2"/>
        <v>0</v>
      </c>
      <c r="J39" s="58">
        <f>'Solid wall information'!D57</f>
        <v>0</v>
      </c>
      <c r="N39" s="49" t="s">
        <v>197</v>
      </c>
      <c r="O39" s="50">
        <v>0.88</v>
      </c>
    </row>
    <row r="40" spans="6:15" ht="30.75" thickBot="1" x14ac:dyDescent="0.3">
      <c r="F40" s="40" t="s">
        <v>222</v>
      </c>
      <c r="G40" s="60">
        <f>(IF('Solid wall information'!G58="",IFERROR('Solid wall information'!I58/'Solid wall information'!H58,0),0)+IF('Solid wall information'!K58="",IFERROR('Solid wall information'!M58/'Solid wall information'!L58,0),0)+IF('Solid wall information'!O58="",IFERROR('Solid wall information'!Q58/'Solid wall information'!P58,0),0)+IF('Solid wall information'!S58="",IFERROR('Solid wall information'!U58/'Solid wall information'!T58,0),0)+IF('Solid wall information'!W58="",IFERROR('Solid wall information'!Y58/'Solid wall information'!X58,0),0))/100</f>
        <v>0</v>
      </c>
      <c r="H40" s="61">
        <f>IF(G40=0,0,G40)+$L$5+$L$6+IFERROR('Solid wall information'!G58,0)+IFERROR('Solid wall information'!K58,0)+IFERROR('Solid wall information'!O58,0)+IFERROR('Solid wall information'!S58,0)</f>
        <v>0.17</v>
      </c>
      <c r="I40" s="62">
        <f t="shared" si="2"/>
        <v>0</v>
      </c>
      <c r="J40" s="58">
        <f>'Solid wall information'!D58</f>
        <v>0</v>
      </c>
      <c r="N40" s="49" t="s">
        <v>198</v>
      </c>
      <c r="O40" s="50">
        <v>0.74</v>
      </c>
    </row>
    <row r="41" spans="6:15" ht="19.5" customHeight="1" thickBot="1" x14ac:dyDescent="0.3">
      <c r="G41" s="63"/>
      <c r="H41" s="64" t="s">
        <v>158</v>
      </c>
      <c r="I41" s="65">
        <f>IFERROR(SUMPRODUCT(I26:I40,J26:J40)/SUM(J26:J40),0)</f>
        <v>0</v>
      </c>
      <c r="N41" s="49" t="s">
        <v>199</v>
      </c>
      <c r="O41" s="50">
        <v>0.86</v>
      </c>
    </row>
    <row r="42" spans="6:15" ht="19.5" customHeight="1" x14ac:dyDescent="0.25">
      <c r="N42" s="49" t="s">
        <v>200</v>
      </c>
      <c r="O42" s="50">
        <v>0.25</v>
      </c>
    </row>
    <row r="43" spans="6:15" ht="17.25" customHeight="1" x14ac:dyDescent="0.25">
      <c r="N43" s="49" t="s">
        <v>201</v>
      </c>
      <c r="O43" s="50">
        <v>0.89</v>
      </c>
    </row>
    <row r="44" spans="6:15" ht="17.25" customHeight="1" x14ac:dyDescent="0.25">
      <c r="N44" s="49" t="s">
        <v>202</v>
      </c>
      <c r="O44" s="50">
        <v>0.05</v>
      </c>
    </row>
    <row r="45" spans="6:15" ht="12.75" customHeight="1" x14ac:dyDescent="0.25">
      <c r="N45" s="49" t="s">
        <v>203</v>
      </c>
      <c r="O45" s="50">
        <v>0.65</v>
      </c>
    </row>
    <row r="46" spans="6:15" ht="12.75" customHeight="1" thickBot="1" x14ac:dyDescent="0.3">
      <c r="N46" s="49" t="s">
        <v>204</v>
      </c>
      <c r="O46" s="50">
        <v>0.25</v>
      </c>
    </row>
    <row r="47" spans="6:15" ht="12.75" customHeight="1" thickBot="1" x14ac:dyDescent="0.3">
      <c r="F47" t="str">
        <f>'Solid wall information'!$B$64</f>
        <v>Wall orientation S</v>
      </c>
      <c r="G47" s="41" t="s">
        <v>153</v>
      </c>
      <c r="H47" s="42" t="s">
        <v>154</v>
      </c>
      <c r="I47" s="43" t="s">
        <v>119</v>
      </c>
      <c r="J47" s="59" t="s">
        <v>118</v>
      </c>
      <c r="N47" s="49" t="s">
        <v>205</v>
      </c>
      <c r="O47" s="50">
        <v>0.25</v>
      </c>
    </row>
    <row r="48" spans="6:15" ht="14.25" customHeight="1" thickBot="1" x14ac:dyDescent="0.3">
      <c r="F48" s="37" t="s">
        <v>113</v>
      </c>
      <c r="G48" s="60">
        <f>(IF('Solid wall information'!G65="",IFERROR('Solid wall information'!I65/'Solid wall information'!H65,0),0)+IF('Solid wall information'!K65="",IFERROR('Solid wall information'!M65/'Solid wall information'!L65,0),0)+IF('Solid wall information'!O65="",IFERROR('Solid wall information'!Q65/'Solid wall information'!P65,0),0)+IF('Solid wall information'!S65="",IFERROR('Solid wall information'!U65/'Solid wall information'!T65,0),0)+IF('Solid wall information'!W65="",IFERROR('Solid wall information'!Y65/'Solid wall information'!X65,0),0))/100</f>
        <v>0</v>
      </c>
      <c r="H48" s="61">
        <f>IF(G48=0,0,G48)+$L$5+$L$6+IFERROR('Solid wall information'!G65,0)+IFERROR('Solid wall information'!K65,0)+IFERROR('Solid wall information'!O65,0)+IFERROR('Solid wall information'!S65,0)</f>
        <v>0.17</v>
      </c>
      <c r="I48" s="62">
        <f>IFERROR(IF(H48=$L$5+$L$6,0,1/H48),0)</f>
        <v>0</v>
      </c>
      <c r="J48" s="58">
        <f>'Solid wall information'!D65</f>
        <v>0</v>
      </c>
      <c r="N48" s="49" t="s">
        <v>206</v>
      </c>
      <c r="O48" s="50">
        <v>0.21</v>
      </c>
    </row>
    <row r="49" spans="6:15" ht="11.25" customHeight="1" thickBot="1" x14ac:dyDescent="0.3">
      <c r="F49" s="38" t="s">
        <v>114</v>
      </c>
      <c r="G49" s="60">
        <f>(IF('Solid wall information'!G66="",IFERROR('Solid wall information'!I66/'Solid wall information'!H66,0),0)+IF('Solid wall information'!K66="",IFERROR('Solid wall information'!M66/'Solid wall information'!L66,0),0)+IF('Solid wall information'!O66="",IFERROR('Solid wall information'!Q66/'Solid wall information'!P66,0),0)+IF('Solid wall information'!S66="",IFERROR('Solid wall information'!U66/'Solid wall information'!T66,0),0)+IF('Solid wall information'!W66="",IFERROR('Solid wall information'!Y66/'Solid wall information'!X66,0),0))/100</f>
        <v>0</v>
      </c>
      <c r="H49" s="61">
        <f>IF(G49=0,0,G49)+$L$5+$L$6+IFERROR('Solid wall information'!G66,0)+IFERROR('Solid wall information'!K66,0)+IFERROR('Solid wall information'!O66,0)+IFERROR('Solid wall information'!S66,0)</f>
        <v>0.17</v>
      </c>
      <c r="I49" s="62">
        <f t="shared" ref="I49:I62" si="3">IFERROR(IF(H49=$L$5+$L$6,0,1/H49),0)</f>
        <v>0</v>
      </c>
      <c r="J49" s="58">
        <f>'Solid wall information'!D66</f>
        <v>0</v>
      </c>
      <c r="N49" s="49" t="s">
        <v>207</v>
      </c>
      <c r="O49" s="50">
        <v>0.57999999999999996</v>
      </c>
    </row>
    <row r="50" spans="6:15" ht="15.75" customHeight="1" thickBot="1" x14ac:dyDescent="0.3">
      <c r="F50" s="38" t="s">
        <v>115</v>
      </c>
      <c r="G50" s="60">
        <f>(IF('Solid wall information'!G67="",IFERROR('Solid wall information'!I67/'Solid wall information'!H67,0),0)+IF('Solid wall information'!K67="",IFERROR('Solid wall information'!M67/'Solid wall information'!L67,0),0)+IF('Solid wall information'!O67="",IFERROR('Solid wall information'!Q67/'Solid wall information'!P67,0),0)+IF('Solid wall information'!S67="",IFERROR('Solid wall information'!U67/'Solid wall information'!T67,0),0)+IF('Solid wall information'!W67="",IFERROR('Solid wall information'!Y67/'Solid wall information'!X67,0),0))/100</f>
        <v>0</v>
      </c>
      <c r="H50" s="61">
        <f>IF(G50=0,0,G50)+$L$5+$L$6+IFERROR('Solid wall information'!G67,0)+IFERROR('Solid wall information'!K67,0)+IFERROR('Solid wall information'!O67,0)+IFERROR('Solid wall information'!S67,0)</f>
        <v>0.17</v>
      </c>
      <c r="I50" s="62">
        <f t="shared" si="3"/>
        <v>0</v>
      </c>
      <c r="J50" s="58">
        <f>'Solid wall information'!D67</f>
        <v>0</v>
      </c>
      <c r="N50" s="49" t="s">
        <v>208</v>
      </c>
      <c r="O50" s="50">
        <v>0.57999999999999996</v>
      </c>
    </row>
    <row r="51" spans="6:15" ht="12.75" customHeight="1" thickBot="1" x14ac:dyDescent="0.3">
      <c r="F51" s="39" t="s">
        <v>116</v>
      </c>
      <c r="G51" s="60">
        <f>(IF('Solid wall information'!G68="",IFERROR('Solid wall information'!I68/'Solid wall information'!H68,0),0)+IF('Solid wall information'!K68="",IFERROR('Solid wall information'!M68/'Solid wall information'!L68,0),0)+IF('Solid wall information'!O68="",IFERROR('Solid wall information'!Q68/'Solid wall information'!P68,0),0)+IF('Solid wall information'!S68="",IFERROR('Solid wall information'!U68/'Solid wall information'!T68,0),0)+IF('Solid wall information'!W68="",IFERROR('Solid wall information'!Y68/'Solid wall information'!X68,0),0))/100</f>
        <v>0</v>
      </c>
      <c r="H51" s="61">
        <f>IF(G51=0,0,G51)+$L$5+$L$6+IFERROR('Solid wall information'!G68,0)+IFERROR('Solid wall information'!K68,0)+IFERROR('Solid wall information'!O68,0)+IFERROR('Solid wall information'!S68,0)</f>
        <v>0.17</v>
      </c>
      <c r="I51" s="62">
        <f t="shared" si="3"/>
        <v>0</v>
      </c>
      <c r="J51" s="58">
        <f>'Solid wall information'!D68</f>
        <v>0</v>
      </c>
      <c r="N51" s="49" t="s">
        <v>209</v>
      </c>
      <c r="O51" s="50">
        <v>0.26</v>
      </c>
    </row>
    <row r="52" spans="6:15" ht="14.25" customHeight="1" thickBot="1" x14ac:dyDescent="0.3">
      <c r="F52" s="40" t="s">
        <v>117</v>
      </c>
      <c r="G52" s="60">
        <f>(IF('Solid wall information'!G69="",IFERROR('Solid wall information'!I69/'Solid wall information'!H69,0),0)+IF('Solid wall information'!K69="",IFERROR('Solid wall information'!M69/'Solid wall information'!L69,0),0)+IF('Solid wall information'!O69="",IFERROR('Solid wall information'!Q69/'Solid wall information'!P69,0),0)+IF('Solid wall information'!S69="",IFERROR('Solid wall information'!U69/'Solid wall information'!T69,0),0)+IF('Solid wall information'!W69="",IFERROR('Solid wall information'!Y69/'Solid wall information'!X69,0),0))/100</f>
        <v>0</v>
      </c>
      <c r="H52" s="61">
        <f>IF(G52=0,0,G52)+$L$5+$L$6+IFERROR('Solid wall information'!G69,0)+IFERROR('Solid wall information'!K69,0)+IFERROR('Solid wall information'!O69,0)+IFERROR('Solid wall information'!S69,0)</f>
        <v>0.17</v>
      </c>
      <c r="I52" s="62">
        <f t="shared" si="3"/>
        <v>0</v>
      </c>
      <c r="J52" s="58">
        <f>'Solid wall information'!D69</f>
        <v>0</v>
      </c>
      <c r="N52" s="49" t="s">
        <v>159</v>
      </c>
      <c r="O52" s="50">
        <v>0.3</v>
      </c>
    </row>
    <row r="53" spans="6:15" ht="14.25" customHeight="1" thickBot="1" x14ac:dyDescent="0.3">
      <c r="F53" s="39" t="s">
        <v>212</v>
      </c>
      <c r="G53" s="60">
        <f>(IF('Solid wall information'!G70="",IFERROR('Solid wall information'!I70/'Solid wall information'!H70,0),0)+IF('Solid wall information'!K70="",IFERROR('Solid wall information'!M70/'Solid wall information'!L70,0),0)+IF('Solid wall information'!O70="",IFERROR('Solid wall information'!Q70/'Solid wall information'!P70,0),0)+IF('Solid wall information'!S70="",IFERROR('Solid wall information'!U70/'Solid wall information'!T70,0),0)+IF('Solid wall information'!W70="",IFERROR('Solid wall information'!Y70/'Solid wall information'!X70,0),0))/100</f>
        <v>0</v>
      </c>
      <c r="H53" s="61">
        <f>IF(G53=0,0,G53)+$L$5+$L$6+IFERROR('Solid wall information'!G70,0)+IFERROR('Solid wall information'!K70,0)+IFERROR('Solid wall information'!O70,0)+IFERROR('Solid wall information'!S70,0)</f>
        <v>0.17</v>
      </c>
      <c r="I53" s="62">
        <f t="shared" si="3"/>
        <v>0</v>
      </c>
      <c r="J53" s="58">
        <f>'Solid wall information'!D70</f>
        <v>0</v>
      </c>
      <c r="N53" s="55" t="s">
        <v>210</v>
      </c>
      <c r="O53" s="56">
        <v>0.78</v>
      </c>
    </row>
    <row r="54" spans="6:15" ht="15.75" thickBot="1" x14ac:dyDescent="0.3">
      <c r="F54" s="40" t="s">
        <v>213</v>
      </c>
      <c r="G54" s="60">
        <f>(IF('Solid wall information'!G71="",IFERROR('Solid wall information'!I71/'Solid wall information'!H71,0),0)+IF('Solid wall information'!K71="",IFERROR('Solid wall information'!M71/'Solid wall information'!L71,0),0)+IF('Solid wall information'!O71="",IFERROR('Solid wall information'!Q71/'Solid wall information'!P71,0),0)+IF('Solid wall information'!S71="",IFERROR('Solid wall information'!U71/'Solid wall information'!T71,0),0)+IF('Solid wall information'!W71="",IFERROR('Solid wall information'!Y71/'Solid wall information'!X71,0),0))/100</f>
        <v>0</v>
      </c>
      <c r="H54" s="61">
        <f>IF(G54=0,0,G54)+$L$5+$L$6+IFERROR('Solid wall information'!G71,0)+IFERROR('Solid wall information'!K71,0)+IFERROR('Solid wall information'!O71,0)+IFERROR('Solid wall information'!S71,0)</f>
        <v>0.17</v>
      </c>
      <c r="I54" s="62">
        <f t="shared" si="3"/>
        <v>0</v>
      </c>
      <c r="J54" s="58">
        <f>'Solid wall information'!D71</f>
        <v>0</v>
      </c>
      <c r="N54" s="592" t="s">
        <v>152</v>
      </c>
      <c r="O54" s="592"/>
    </row>
    <row r="55" spans="6:15" ht="15.75" thickBot="1" x14ac:dyDescent="0.3">
      <c r="F55" s="39" t="s">
        <v>214</v>
      </c>
      <c r="G55" s="60">
        <f>(IF('Solid wall information'!G72="",IFERROR('Solid wall information'!I72/'Solid wall information'!H72,0),0)+IF('Solid wall information'!K72="",IFERROR('Solid wall information'!M72/'Solid wall information'!L72,0),0)+IF('Solid wall information'!O72="",IFERROR('Solid wall information'!Q72/'Solid wall information'!P72,0),0)+IF('Solid wall information'!S72="",IFERROR('Solid wall information'!U72/'Solid wall information'!T72,0),0)+IF('Solid wall information'!W72="",IFERROR('Solid wall information'!Y72/'Solid wall information'!X72,0),0))/100</f>
        <v>0</v>
      </c>
      <c r="H55" s="61">
        <f>IF(G55=0,0,G55)+$L$5+$L$6+IFERROR('Solid wall information'!G72,0)+IFERROR('Solid wall information'!K72,0)+IFERROR('Solid wall information'!O72,0)+IFERROR('Solid wall information'!S72,0)</f>
        <v>0.17</v>
      </c>
      <c r="I55" s="62">
        <f t="shared" si="3"/>
        <v>0</v>
      </c>
      <c r="J55" s="58">
        <f>'Solid wall information'!D72</f>
        <v>0</v>
      </c>
      <c r="N55" s="592"/>
      <c r="O55" s="592"/>
    </row>
    <row r="56" spans="6:15" ht="15.75" thickBot="1" x14ac:dyDescent="0.3">
      <c r="F56" s="40" t="s">
        <v>215</v>
      </c>
      <c r="G56" s="60">
        <f>(IF('Solid wall information'!G73="",IFERROR('Solid wall information'!I73/'Solid wall information'!H73,0),0)+IF('Solid wall information'!K73="",IFERROR('Solid wall information'!M73/'Solid wall information'!L73,0),0)+IF('Solid wall information'!O73="",IFERROR('Solid wall information'!Q73/'Solid wall information'!P73,0),0)+IF('Solid wall information'!S73="",IFERROR('Solid wall information'!U73/'Solid wall information'!T73,0),0)+IF('Solid wall information'!W73="",IFERROR('Solid wall information'!Y73/'Solid wall information'!X73,0),0))/100</f>
        <v>0</v>
      </c>
      <c r="H56" s="61">
        <f>IF(G56=0,0,G56)+$L$5+$L$6+IFERROR('Solid wall information'!G73,0)+IFERROR('Solid wall information'!K73,0)+IFERROR('Solid wall information'!O73,0)+IFERROR('Solid wall information'!S73,0)</f>
        <v>0.17</v>
      </c>
      <c r="I56" s="62">
        <f t="shared" si="3"/>
        <v>0</v>
      </c>
      <c r="J56" s="58">
        <f>'Solid wall information'!D73</f>
        <v>0</v>
      </c>
      <c r="N56" s="592"/>
      <c r="O56" s="592"/>
    </row>
    <row r="57" spans="6:15" ht="15.75" thickBot="1" x14ac:dyDescent="0.3">
      <c r="F57" s="39" t="s">
        <v>216</v>
      </c>
      <c r="G57" s="60">
        <f>(IF('Solid wall information'!G74="",IFERROR('Solid wall information'!I74/'Solid wall information'!H74,0),0)+IF('Solid wall information'!K74="",IFERROR('Solid wall information'!M74/'Solid wall information'!L74,0),0)+IF('Solid wall information'!O74="",IFERROR('Solid wall information'!Q74/'Solid wall information'!P74,0),0)+IF('Solid wall information'!S74="",IFERROR('Solid wall information'!U74/'Solid wall information'!T74,0),0)+IF('Solid wall information'!W74="",IFERROR('Solid wall information'!Y74/'Solid wall information'!X74,0),0))/100</f>
        <v>0</v>
      </c>
      <c r="H57" s="61">
        <f>IF(G57=0,0,G57)+$L$5+$L$6+IFERROR('Solid wall information'!G74,0)+IFERROR('Solid wall information'!K74,0)+IFERROR('Solid wall information'!O74,0)+IFERROR('Solid wall information'!S74,0)</f>
        <v>0.17</v>
      </c>
      <c r="I57" s="62">
        <f t="shared" si="3"/>
        <v>0</v>
      </c>
      <c r="J57" s="58">
        <f>'Solid wall information'!D74</f>
        <v>0</v>
      </c>
      <c r="N57" s="592"/>
      <c r="O57" s="592"/>
    </row>
    <row r="58" spans="6:15" ht="15.75" thickBot="1" x14ac:dyDescent="0.3">
      <c r="F58" s="40" t="s">
        <v>218</v>
      </c>
      <c r="G58" s="60">
        <f>(IF('Solid wall information'!G75="",IFERROR('Solid wall information'!I75/'Solid wall information'!H75,0),0)+IF('Solid wall information'!K75="",IFERROR('Solid wall information'!M75/'Solid wall information'!L75,0),0)+IF('Solid wall information'!O75="",IFERROR('Solid wall information'!Q75/'Solid wall information'!P75,0),0)+IF('Solid wall information'!S75="",IFERROR('Solid wall information'!U75/'Solid wall information'!T75,0),0)+IF('Solid wall information'!W75="",IFERROR('Solid wall information'!Y75/'Solid wall information'!X75,0),0))/100</f>
        <v>0</v>
      </c>
      <c r="H58" s="61">
        <f>IF(G58=0,0,G58)+$L$5+$L$6+IFERROR('Solid wall information'!G75,0)+IFERROR('Solid wall information'!K75,0)+IFERROR('Solid wall information'!O75,0)+IFERROR('Solid wall information'!S75,0)</f>
        <v>0.17</v>
      </c>
      <c r="I58" s="62">
        <f t="shared" si="3"/>
        <v>0</v>
      </c>
      <c r="J58" s="58">
        <f>'Solid wall information'!D75</f>
        <v>0</v>
      </c>
    </row>
    <row r="59" spans="6:15" ht="15.75" thickBot="1" x14ac:dyDescent="0.3">
      <c r="F59" s="39" t="s">
        <v>219</v>
      </c>
      <c r="G59" s="60">
        <f>(IF('Solid wall information'!G76="",IFERROR('Solid wall information'!I76/'Solid wall information'!H76,0),0)+IF('Solid wall information'!K76="",IFERROR('Solid wall information'!M76/'Solid wall information'!L76,0),0)+IF('Solid wall information'!O76="",IFERROR('Solid wall information'!Q76/'Solid wall information'!P76,0),0)+IF('Solid wall information'!S76="",IFERROR('Solid wall information'!U76/'Solid wall information'!T76,0),0)+IF('Solid wall information'!W76="",IFERROR('Solid wall information'!Y76/'Solid wall information'!X76,0),0))/100</f>
        <v>0</v>
      </c>
      <c r="H59" s="61">
        <f>IF(G59=0,0,G59)+$L$5+$L$6+IFERROR('Solid wall information'!G76,0)+IFERROR('Solid wall information'!K76,0)+IFERROR('Solid wall information'!O76,0)+IFERROR('Solid wall information'!S76,0)</f>
        <v>0.17</v>
      </c>
      <c r="I59" s="62">
        <f t="shared" si="3"/>
        <v>0</v>
      </c>
      <c r="J59" s="58">
        <f>'Solid wall information'!D76</f>
        <v>0</v>
      </c>
    </row>
    <row r="60" spans="6:15" ht="27.75" customHeight="1" thickBot="1" x14ac:dyDescent="0.3">
      <c r="F60" s="40" t="s">
        <v>220</v>
      </c>
      <c r="G60" s="60">
        <f>(IF('Solid wall information'!G77="",IFERROR('Solid wall information'!I77/'Solid wall information'!H77,0),0)+IF('Solid wall information'!K77="",IFERROR('Solid wall information'!M77/'Solid wall information'!L77,0),0)+IF('Solid wall information'!O77="",IFERROR('Solid wall information'!Q77/'Solid wall information'!P77,0),0)+IF('Solid wall information'!S77="",IFERROR('Solid wall information'!U77/'Solid wall information'!T77,0),0)+IF('Solid wall information'!W77="",IFERROR('Solid wall information'!Y77/'Solid wall information'!X77,0),0))/100</f>
        <v>0</v>
      </c>
      <c r="H60" s="61">
        <f>IF(G60=0,0,G60)+$L$5+$L$6+IFERROR('Solid wall information'!G77,0)+IFERROR('Solid wall information'!K77,0)+IFERROR('Solid wall information'!O77,0)+IFERROR('Solid wall information'!S77,0)</f>
        <v>0.17</v>
      </c>
      <c r="I60" s="62">
        <f t="shared" si="3"/>
        <v>0</v>
      </c>
      <c r="J60" s="58">
        <f>'Solid wall information'!D77</f>
        <v>0</v>
      </c>
    </row>
    <row r="61" spans="6:15" ht="15.75" thickBot="1" x14ac:dyDescent="0.3">
      <c r="F61" s="39" t="s">
        <v>221</v>
      </c>
      <c r="G61" s="60">
        <f>(IF('Solid wall information'!G78="",IFERROR('Solid wall information'!I78/'Solid wall information'!H78,0),0)+IF('Solid wall information'!K78="",IFERROR('Solid wall information'!M78/'Solid wall information'!L78,0),0)+IF('Solid wall information'!O78="",IFERROR('Solid wall information'!Q78/'Solid wall information'!P78,0),0)+IF('Solid wall information'!S78="",IFERROR('Solid wall information'!U78/'Solid wall information'!T78,0),0)+IF('Solid wall information'!W78="",IFERROR('Solid wall information'!Y78/'Solid wall information'!X78,0),0))/100</f>
        <v>0</v>
      </c>
      <c r="H61" s="61">
        <f>IF(G61=0,0,G61)+$L$5+$L$6+IFERROR('Solid wall information'!G78,0)+IFERROR('Solid wall information'!K78,0)+IFERROR('Solid wall information'!O78,0)+IFERROR('Solid wall information'!S78,0)</f>
        <v>0.17</v>
      </c>
      <c r="I61" s="62">
        <f t="shared" si="3"/>
        <v>0</v>
      </c>
      <c r="J61" s="58">
        <f>'Solid wall information'!D78</f>
        <v>0</v>
      </c>
    </row>
    <row r="62" spans="6:15" ht="15.75" thickBot="1" x14ac:dyDescent="0.3">
      <c r="F62" s="40" t="s">
        <v>222</v>
      </c>
      <c r="G62" s="60">
        <f>(IF('Solid wall information'!G79="",IFERROR('Solid wall information'!I79/'Solid wall information'!H79,0),0)+IF('Solid wall information'!K79="",IFERROR('Solid wall information'!M79/'Solid wall information'!L79,0),0)+IF('Solid wall information'!O79="",IFERROR('Solid wall information'!Q79/'Solid wall information'!P79,0),0)+IF('Solid wall information'!S79="",IFERROR('Solid wall information'!U79/'Solid wall information'!T79,0),0)+IF('Solid wall information'!W79="",IFERROR('Solid wall information'!Y79/'Solid wall information'!X79,0),0))/100</f>
        <v>0</v>
      </c>
      <c r="H62" s="61">
        <f>IF(G62=0,0,G62)+$L$5+$L$6+IFERROR('Solid wall information'!G79,0)+IFERROR('Solid wall information'!K79,0)+IFERROR('Solid wall information'!O79,0)+IFERROR('Solid wall information'!S79,0)</f>
        <v>0.17</v>
      </c>
      <c r="I62" s="62">
        <f t="shared" si="3"/>
        <v>0</v>
      </c>
      <c r="J62" s="58">
        <f>'Solid wall information'!D79</f>
        <v>0</v>
      </c>
    </row>
    <row r="63" spans="6:15" ht="30.75" thickBot="1" x14ac:dyDescent="0.3">
      <c r="G63" s="63"/>
      <c r="H63" s="64" t="s">
        <v>158</v>
      </c>
      <c r="I63" s="65">
        <f>IFERROR(SUMPRODUCT(I48:I62,J48:J62)/SUM(J48:J62),0)</f>
        <v>0</v>
      </c>
    </row>
    <row r="68" spans="6:10" ht="15.75" thickBot="1" x14ac:dyDescent="0.3"/>
    <row r="69" spans="6:10" ht="15.75" thickBot="1" x14ac:dyDescent="0.3">
      <c r="F69" t="str">
        <f>'Solid wall information'!$B$85</f>
        <v>Wall orientation W</v>
      </c>
      <c r="G69" s="41" t="s">
        <v>153</v>
      </c>
      <c r="H69" s="42" t="s">
        <v>154</v>
      </c>
      <c r="I69" s="43" t="s">
        <v>119</v>
      </c>
      <c r="J69" s="59" t="s">
        <v>118</v>
      </c>
    </row>
    <row r="70" spans="6:10" ht="15.75" thickBot="1" x14ac:dyDescent="0.3">
      <c r="F70" s="37" t="s">
        <v>113</v>
      </c>
      <c r="G70" s="60">
        <f>(IF('Solid wall information'!G86="",IFERROR('Solid wall information'!I86/'Solid wall information'!H86,0),0)+IF('Solid wall information'!K86="",IFERROR('Solid wall information'!M86/'Solid wall information'!L86,0),0)+IF('Solid wall information'!O86="",IFERROR('Solid wall information'!Q86/'Solid wall information'!P86,0),0)+IF('Solid wall information'!S86="",IFERROR('Solid wall information'!U86/'Solid wall information'!T86,0),0)+IF('Solid wall information'!W86="",IFERROR('Solid wall information'!Y86/'Solid wall information'!X86,0),0))/100</f>
        <v>0</v>
      </c>
      <c r="H70" s="61">
        <f>IF(G70=0,0,G70)+$L$5+$L$6+IFERROR('Solid wall information'!G86,0)+IFERROR('Solid wall information'!K86,0)+IFERROR('Solid wall information'!O86,0)+IFERROR('Solid wall information'!S86,0)</f>
        <v>0.17</v>
      </c>
      <c r="I70" s="62">
        <f>IFERROR(IF(H70=$L$5+$L$6,0,1/H70),0)</f>
        <v>0</v>
      </c>
      <c r="J70" s="58">
        <f>'Solid wall information'!D86</f>
        <v>0</v>
      </c>
    </row>
    <row r="71" spans="6:10" ht="15.75" thickBot="1" x14ac:dyDescent="0.3">
      <c r="F71" s="38" t="s">
        <v>114</v>
      </c>
      <c r="G71" s="60">
        <f>(IF('Solid wall information'!G87="",IFERROR('Solid wall information'!I87/'Solid wall information'!H87,0),0)+IF('Solid wall information'!K87="",IFERROR('Solid wall information'!M87/'Solid wall information'!L87,0),0)+IF('Solid wall information'!O87="",IFERROR('Solid wall information'!Q87/'Solid wall information'!P87,0),0)+IF('Solid wall information'!S87="",IFERROR('Solid wall information'!U87/'Solid wall information'!T87,0),0)+IF('Solid wall information'!W87="",IFERROR('Solid wall information'!Y87/'Solid wall information'!X87,0),0))/100</f>
        <v>0</v>
      </c>
      <c r="H71" s="61">
        <f>IF(G71=0,0,G71)+$L$5+$L$6+IFERROR('Solid wall information'!G87,0)+IFERROR('Solid wall information'!K87,0)+IFERROR('Solid wall information'!O87,0)+IFERROR('Solid wall information'!S87,0)</f>
        <v>0.17</v>
      </c>
      <c r="I71" s="62">
        <f t="shared" ref="I71:I84" si="4">IFERROR(IF(H71=$L$5+$L$6,0,1/H71),0)</f>
        <v>0</v>
      </c>
      <c r="J71" s="58">
        <f>'Solid wall information'!D87</f>
        <v>0</v>
      </c>
    </row>
    <row r="72" spans="6:10" ht="15.75" thickBot="1" x14ac:dyDescent="0.3">
      <c r="F72" s="38" t="s">
        <v>115</v>
      </c>
      <c r="G72" s="60">
        <f>(IF('Solid wall information'!G88="",IFERROR('Solid wall information'!I88/'Solid wall information'!H88,0),0)+IF('Solid wall information'!K88="",IFERROR('Solid wall information'!M88/'Solid wall information'!L88,0),0)+IF('Solid wall information'!O88="",IFERROR('Solid wall information'!Q88/'Solid wall information'!P88,0),0)+IF('Solid wall information'!S88="",IFERROR('Solid wall information'!U88/'Solid wall information'!T88,0),0)+IF('Solid wall information'!W88="",IFERROR('Solid wall information'!Y88/'Solid wall information'!X88,0),0))/100</f>
        <v>0</v>
      </c>
      <c r="H72" s="61">
        <f>IF(G72=0,0,G72)+$L$5+$L$6+IFERROR('Solid wall information'!G88,0)+IFERROR('Solid wall information'!K88,0)+IFERROR('Solid wall information'!O88,0)+IFERROR('Solid wall information'!S88,0)</f>
        <v>0.17</v>
      </c>
      <c r="I72" s="62">
        <f t="shared" si="4"/>
        <v>0</v>
      </c>
      <c r="J72" s="58">
        <f>'Solid wall information'!D88</f>
        <v>0</v>
      </c>
    </row>
    <row r="73" spans="6:10" ht="15.75" thickBot="1" x14ac:dyDescent="0.3">
      <c r="F73" s="39" t="s">
        <v>116</v>
      </c>
      <c r="G73" s="60">
        <f>(IF('Solid wall information'!G89="",IFERROR('Solid wall information'!I89/'Solid wall information'!H89,0),0)+IF('Solid wall information'!K89="",IFERROR('Solid wall information'!M89/'Solid wall information'!L89,0),0)+IF('Solid wall information'!O89="",IFERROR('Solid wall information'!Q89/'Solid wall information'!P89,0),0)+IF('Solid wall information'!S89="",IFERROR('Solid wall information'!U89/'Solid wall information'!T89,0),0)+IF('Solid wall information'!W89="",IFERROR('Solid wall information'!Y89/'Solid wall information'!X89,0),0))/100</f>
        <v>0</v>
      </c>
      <c r="H73" s="61">
        <f>IF(G73=0,0,G73)+$L$5+$L$6+IFERROR('Solid wall information'!G89,0)+IFERROR('Solid wall information'!K89,0)+IFERROR('Solid wall information'!O89,0)+IFERROR('Solid wall information'!S89,0)</f>
        <v>0.17</v>
      </c>
      <c r="I73" s="62">
        <f t="shared" si="4"/>
        <v>0</v>
      </c>
      <c r="J73" s="58">
        <f>'Solid wall information'!D89</f>
        <v>0</v>
      </c>
    </row>
    <row r="74" spans="6:10" ht="15.75" thickBot="1" x14ac:dyDescent="0.3">
      <c r="F74" s="40" t="s">
        <v>117</v>
      </c>
      <c r="G74" s="60">
        <f>(IF('Solid wall information'!G90="",IFERROR('Solid wall information'!I90/'Solid wall information'!H90,0),0)+IF('Solid wall information'!K90="",IFERROR('Solid wall information'!M90/'Solid wall information'!L90,0),0)+IF('Solid wall information'!O90="",IFERROR('Solid wall information'!Q90/'Solid wall information'!P90,0),0)+IF('Solid wall information'!S90="",IFERROR('Solid wall information'!U90/'Solid wall information'!T90,0),0)+IF('Solid wall information'!W90="",IFERROR('Solid wall information'!Y90/'Solid wall information'!X90,0),0))/100</f>
        <v>0</v>
      </c>
      <c r="H74" s="61">
        <f>IF(G74=0,0,G74)+$L$5+$L$6+IFERROR('Solid wall information'!G90,0)+IFERROR('Solid wall information'!K90,0)+IFERROR('Solid wall information'!O90,0)+IFERROR('Solid wall information'!S90,0)</f>
        <v>0.17</v>
      </c>
      <c r="I74" s="62">
        <f t="shared" si="4"/>
        <v>0</v>
      </c>
      <c r="J74" s="58">
        <f>'Solid wall information'!D90</f>
        <v>0</v>
      </c>
    </row>
    <row r="75" spans="6:10" ht="15.75" thickBot="1" x14ac:dyDescent="0.3">
      <c r="F75" s="39" t="s">
        <v>212</v>
      </c>
      <c r="G75" s="60">
        <f>(IF('Solid wall information'!G91="",IFERROR('Solid wall information'!I91/'Solid wall information'!H91,0),0)+IF('Solid wall information'!K91="",IFERROR('Solid wall information'!M91/'Solid wall information'!L91,0),0)+IF('Solid wall information'!O91="",IFERROR('Solid wall information'!Q91/'Solid wall information'!P91,0),0)+IF('Solid wall information'!S91="",IFERROR('Solid wall information'!U91/'Solid wall information'!T91,0),0)+IF('Solid wall information'!W91="",IFERROR('Solid wall information'!Y91/'Solid wall information'!X91,0),0))/100</f>
        <v>0</v>
      </c>
      <c r="H75" s="61">
        <f>IF(G75=0,0,G75)+$L$5+$L$6+IFERROR('Solid wall information'!G91,0)+IFERROR('Solid wall information'!K91,0)+IFERROR('Solid wall information'!O91,0)+IFERROR('Solid wall information'!S91,0)</f>
        <v>0.17</v>
      </c>
      <c r="I75" s="62">
        <f t="shared" si="4"/>
        <v>0</v>
      </c>
      <c r="J75" s="58">
        <f>'Solid wall information'!D91</f>
        <v>0</v>
      </c>
    </row>
    <row r="76" spans="6:10" ht="15.75" thickBot="1" x14ac:dyDescent="0.3">
      <c r="F76" s="40" t="s">
        <v>213</v>
      </c>
      <c r="G76" s="60">
        <f>(IF('Solid wall information'!G92="",IFERROR('Solid wall information'!I92/'Solid wall information'!H92,0),0)+IF('Solid wall information'!K92="",IFERROR('Solid wall information'!M92/'Solid wall information'!L92,0),0)+IF('Solid wall information'!O92="",IFERROR('Solid wall information'!Q92/'Solid wall information'!P92,0),0)+IF('Solid wall information'!S92="",IFERROR('Solid wall information'!U92/'Solid wall information'!T92,0),0)+IF('Solid wall information'!W92="",IFERROR('Solid wall information'!Y92/'Solid wall information'!X92,0),0))/100</f>
        <v>0</v>
      </c>
      <c r="H76" s="61">
        <f>IF(G76=0,0,G76)+$L$5+$L$6+IFERROR('Solid wall information'!G92,0)+IFERROR('Solid wall information'!K92,0)+IFERROR('Solid wall information'!O92,0)+IFERROR('Solid wall information'!S92,0)</f>
        <v>0.17</v>
      </c>
      <c r="I76" s="62">
        <f t="shared" si="4"/>
        <v>0</v>
      </c>
      <c r="J76" s="58">
        <f>'Solid wall information'!D92</f>
        <v>0</v>
      </c>
    </row>
    <row r="77" spans="6:10" ht="15.75" thickBot="1" x14ac:dyDescent="0.3">
      <c r="F77" s="39" t="s">
        <v>214</v>
      </c>
      <c r="G77" s="60">
        <f>(IF('Solid wall information'!G93="",IFERROR('Solid wall information'!I93/'Solid wall information'!H93,0),0)+IF('Solid wall information'!K93="",IFERROR('Solid wall information'!M93/'Solid wall information'!L93,0),0)+IF('Solid wall information'!O93="",IFERROR('Solid wall information'!Q93/'Solid wall information'!P93,0),0)+IF('Solid wall information'!S93="",IFERROR('Solid wall information'!U93/'Solid wall information'!T93,0),0)+IF('Solid wall information'!W93="",IFERROR('Solid wall information'!Y93/'Solid wall information'!X93,0),0))/100</f>
        <v>0</v>
      </c>
      <c r="H77" s="61">
        <f>IF(G77=0,0,G77)+$L$5+$L$6+IFERROR('Solid wall information'!G93,0)+IFERROR('Solid wall information'!K93,0)+IFERROR('Solid wall information'!O93,0)+IFERROR('Solid wall information'!S93,0)</f>
        <v>0.17</v>
      </c>
      <c r="I77" s="62">
        <f t="shared" si="4"/>
        <v>0</v>
      </c>
      <c r="J77" s="58">
        <f>'Solid wall information'!D93</f>
        <v>0</v>
      </c>
    </row>
    <row r="78" spans="6:10" ht="15.75" thickBot="1" x14ac:dyDescent="0.3">
      <c r="F78" s="40" t="s">
        <v>215</v>
      </c>
      <c r="G78" s="60">
        <f>(IF('Solid wall information'!G94="",IFERROR('Solid wall information'!I94/'Solid wall information'!H94,0),0)+IF('Solid wall information'!K94="",IFERROR('Solid wall information'!M94/'Solid wall information'!L94,0),0)+IF('Solid wall information'!O94="",IFERROR('Solid wall information'!Q94/'Solid wall information'!P94,0),0)+IF('Solid wall information'!S94="",IFERROR('Solid wall information'!U94/'Solid wall information'!T94,0),0)+IF('Solid wall information'!W94="",IFERROR('Solid wall information'!Y94/'Solid wall information'!X94,0),0))/100</f>
        <v>0</v>
      </c>
      <c r="H78" s="61">
        <f>IF(G78=0,0,G78)+$L$5+$L$6+IFERROR('Solid wall information'!G94,0)+IFERROR('Solid wall information'!K94,0)+IFERROR('Solid wall information'!O94,0)+IFERROR('Solid wall information'!S94,0)</f>
        <v>0.17</v>
      </c>
      <c r="I78" s="62">
        <f t="shared" si="4"/>
        <v>0</v>
      </c>
      <c r="J78" s="58">
        <f>'Solid wall information'!D94</f>
        <v>0</v>
      </c>
    </row>
    <row r="79" spans="6:10" ht="15.75" thickBot="1" x14ac:dyDescent="0.3">
      <c r="F79" s="39" t="s">
        <v>216</v>
      </c>
      <c r="G79" s="60">
        <f>(IF('Solid wall information'!G95="",IFERROR('Solid wall information'!I95/'Solid wall information'!H95,0),0)+IF('Solid wall information'!K95="",IFERROR('Solid wall information'!M95/'Solid wall information'!L95,0),0)+IF('Solid wall information'!O95="",IFERROR('Solid wall information'!Q95/'Solid wall information'!P95,0),0)+IF('Solid wall information'!S95="",IFERROR('Solid wall information'!U95/'Solid wall information'!T95,0),0)+IF('Solid wall information'!W95="",IFERROR('Solid wall information'!Y95/'Solid wall information'!X95,0),0))/100</f>
        <v>0</v>
      </c>
      <c r="H79" s="61">
        <f>IF(G79=0,0,G79)+$L$5+$L$6+IFERROR('Solid wall information'!G95,0)+IFERROR('Solid wall information'!K95,0)+IFERROR('Solid wall information'!O95,0)+IFERROR('Solid wall information'!S95,0)</f>
        <v>0.17</v>
      </c>
      <c r="I79" s="62">
        <f t="shared" si="4"/>
        <v>0</v>
      </c>
      <c r="J79" s="58">
        <f>'Solid wall information'!D95</f>
        <v>0</v>
      </c>
    </row>
    <row r="80" spans="6:10" ht="15.75" thickBot="1" x14ac:dyDescent="0.3">
      <c r="F80" s="40" t="s">
        <v>218</v>
      </c>
      <c r="G80" s="60">
        <f>(IF('Solid wall information'!G96="",IFERROR('Solid wall information'!I96/'Solid wall information'!H96,0),0)+IF('Solid wall information'!K96="",IFERROR('Solid wall information'!M96/'Solid wall information'!L96,0),0)+IF('Solid wall information'!O96="",IFERROR('Solid wall information'!Q96/'Solid wall information'!P96,0),0)+IF('Solid wall information'!S96="",IFERROR('Solid wall information'!U96/'Solid wall information'!T96,0),0)+IF('Solid wall information'!W96="",IFERROR('Solid wall information'!Y96/'Solid wall information'!X96,0),0))/100</f>
        <v>0</v>
      </c>
      <c r="H80" s="61">
        <f>IF(G80=0,0,G80)+$L$5+$L$6+IFERROR('Solid wall information'!G96,0)+IFERROR('Solid wall information'!K96,0)+IFERROR('Solid wall information'!O96,0)+IFERROR('Solid wall information'!S96,0)</f>
        <v>0.17</v>
      </c>
      <c r="I80" s="62">
        <f t="shared" si="4"/>
        <v>0</v>
      </c>
      <c r="J80" s="58">
        <f>'Solid wall information'!D96</f>
        <v>0</v>
      </c>
    </row>
    <row r="81" spans="6:10" ht="15.75" thickBot="1" x14ac:dyDescent="0.3">
      <c r="F81" s="39" t="s">
        <v>219</v>
      </c>
      <c r="G81" s="60">
        <f>(IF('Solid wall information'!G97="",IFERROR('Solid wall information'!I97/'Solid wall information'!H97,0),0)+IF('Solid wall information'!K97="",IFERROR('Solid wall information'!M97/'Solid wall information'!L97,0),0)+IF('Solid wall information'!O97="",IFERROR('Solid wall information'!Q97/'Solid wall information'!P97,0),0)+IF('Solid wall information'!S97="",IFERROR('Solid wall information'!U97/'Solid wall information'!T97,0),0)+IF('Solid wall information'!W97="",IFERROR('Solid wall information'!Y97/'Solid wall information'!X97,0),0))/100</f>
        <v>0</v>
      </c>
      <c r="H81" s="61">
        <f>IF(G81=0,0,G81)+$L$5+$L$6+IFERROR('Solid wall information'!G97,0)+IFERROR('Solid wall information'!K97,0)+IFERROR('Solid wall information'!O97,0)+IFERROR('Solid wall information'!S97,0)</f>
        <v>0.17</v>
      </c>
      <c r="I81" s="62">
        <f t="shared" si="4"/>
        <v>0</v>
      </c>
      <c r="J81" s="58">
        <f>'Solid wall information'!D97</f>
        <v>0</v>
      </c>
    </row>
    <row r="82" spans="6:10" ht="15.75" thickBot="1" x14ac:dyDescent="0.3">
      <c r="F82" s="40" t="s">
        <v>220</v>
      </c>
      <c r="G82" s="60">
        <f>(IF('Solid wall information'!G98="",IFERROR('Solid wall information'!I98/'Solid wall information'!H98,0),0)+IF('Solid wall information'!K98="",IFERROR('Solid wall information'!M98/'Solid wall information'!L98,0),0)+IF('Solid wall information'!O98="",IFERROR('Solid wall information'!Q98/'Solid wall information'!P98,0),0)+IF('Solid wall information'!S98="",IFERROR('Solid wall information'!U98/'Solid wall information'!T98,0),0)+IF('Solid wall information'!W98="",IFERROR('Solid wall information'!Y98/'Solid wall information'!X98,0),0))/100</f>
        <v>0</v>
      </c>
      <c r="H82" s="61">
        <f>IF(G82=0,0,G82)+$L$5+$L$6+IFERROR('Solid wall information'!G98,0)+IFERROR('Solid wall information'!K98,0)+IFERROR('Solid wall information'!O98,0)+IFERROR('Solid wall information'!S98,0)</f>
        <v>0.17</v>
      </c>
      <c r="I82" s="62">
        <f t="shared" si="4"/>
        <v>0</v>
      </c>
      <c r="J82" s="58">
        <f>'Solid wall information'!D98</f>
        <v>0</v>
      </c>
    </row>
    <row r="83" spans="6:10" ht="15.75" thickBot="1" x14ac:dyDescent="0.3">
      <c r="F83" s="39" t="s">
        <v>221</v>
      </c>
      <c r="G83" s="60">
        <f>(IF('Solid wall information'!G99="",IFERROR('Solid wall information'!I99/'Solid wall information'!H99,0),0)+IF('Solid wall information'!K99="",IFERROR('Solid wall information'!M99/'Solid wall information'!L99,0),0)+IF('Solid wall information'!O99="",IFERROR('Solid wall information'!Q99/'Solid wall information'!P99,0),0)+IF('Solid wall information'!S99="",IFERROR('Solid wall information'!U99/'Solid wall information'!T99,0),0)+IF('Solid wall information'!W99="",IFERROR('Solid wall information'!Y99/'Solid wall information'!X99,0),0))/100</f>
        <v>0</v>
      </c>
      <c r="H83" s="61">
        <f>IF(G83=0,0,G83)+$L$5+$L$6+IFERROR('Solid wall information'!G99,0)+IFERROR('Solid wall information'!K99,0)+IFERROR('Solid wall information'!O99,0)+IFERROR('Solid wall information'!S99,0)</f>
        <v>0.17</v>
      </c>
      <c r="I83" s="62">
        <f t="shared" si="4"/>
        <v>0</v>
      </c>
      <c r="J83" s="58">
        <f>'Solid wall information'!D99</f>
        <v>0</v>
      </c>
    </row>
    <row r="84" spans="6:10" ht="15.75" thickBot="1" x14ac:dyDescent="0.3">
      <c r="F84" s="40" t="s">
        <v>222</v>
      </c>
      <c r="G84" s="60">
        <f>(IF('Solid wall information'!G100="",IFERROR('Solid wall information'!I100/'Solid wall information'!H100,0),0)+IF('Solid wall information'!K100="",IFERROR('Solid wall information'!M100/'Solid wall information'!L100,0),0)+IF('Solid wall information'!O100="",IFERROR('Solid wall information'!Q100/'Solid wall information'!P100,0),0)+IF('Solid wall information'!S100="",IFERROR('Solid wall information'!U100/'Solid wall information'!T100,0),0)+IF('Solid wall information'!W100="",IFERROR('Solid wall information'!Y100/'Solid wall information'!X100,0),0))/100</f>
        <v>0</v>
      </c>
      <c r="H84" s="61">
        <f>IF(G84=0,0,G84)+$L$5+$L$6+IFERROR('Solid wall information'!G100,0)+IFERROR('Solid wall information'!K100,0)+IFERROR('Solid wall information'!O100,0)+IFERROR('Solid wall information'!S100,0)</f>
        <v>0.17</v>
      </c>
      <c r="I84" s="62">
        <f t="shared" si="4"/>
        <v>0</v>
      </c>
      <c r="J84" s="58">
        <f>'Solid wall information'!D100</f>
        <v>0</v>
      </c>
    </row>
    <row r="85" spans="6:10" ht="30.75" thickBot="1" x14ac:dyDescent="0.3">
      <c r="G85" s="63"/>
      <c r="H85" s="64" t="s">
        <v>158</v>
      </c>
      <c r="I85" s="65">
        <f>IFERROR(SUMPRODUCT(I70:I84,J70:J84)/SUM(J70:J84),0)</f>
        <v>0</v>
      </c>
    </row>
    <row r="90" spans="6:10" ht="15.75" thickBot="1" x14ac:dyDescent="0.3"/>
    <row r="91" spans="6:10" ht="15.75" thickBot="1" x14ac:dyDescent="0.3">
      <c r="F91" t="str">
        <f>'Solid wall information'!$B$106</f>
        <v>Wall orientation NE</v>
      </c>
      <c r="G91" s="41" t="s">
        <v>153</v>
      </c>
      <c r="H91" s="42" t="s">
        <v>154</v>
      </c>
      <c r="I91" s="43" t="s">
        <v>119</v>
      </c>
      <c r="J91" s="59" t="s">
        <v>118</v>
      </c>
    </row>
    <row r="92" spans="6:10" ht="15.75" thickBot="1" x14ac:dyDescent="0.3">
      <c r="F92" s="37" t="s">
        <v>113</v>
      </c>
      <c r="G92" s="60">
        <f>(IF('Solid wall information'!G107="",IFERROR('Solid wall information'!I107/'Solid wall information'!H107,0),0)+IF('Solid wall information'!K107="",IFERROR('Solid wall information'!M107/'Solid wall information'!L107,0),0)+IF('Solid wall information'!O107="",IFERROR('Solid wall information'!Q107/'Solid wall information'!P107,0),0)+IF('Solid wall information'!S107="",IFERROR('Solid wall information'!U107/'Solid wall information'!T107,0),0)+IF('Solid wall information'!W107="",IFERROR('Solid wall information'!Y107/'Solid wall information'!X107,0),0))/100</f>
        <v>0</v>
      </c>
      <c r="H92" s="61">
        <f>IF(G92=0,0,G92)+$L$5+$L$6+IFERROR('Solid wall information'!G107,0)+IFERROR('Solid wall information'!K107,0)+IFERROR('Solid wall information'!O107,0)+IFERROR('Solid wall information'!S107,0)</f>
        <v>0.17</v>
      </c>
      <c r="I92" s="62">
        <f>IFERROR(IF(H92=$L$5+$L$6,0,1/H92),0)</f>
        <v>0</v>
      </c>
      <c r="J92" s="58">
        <f>'Solid wall information'!D107</f>
        <v>0</v>
      </c>
    </row>
    <row r="93" spans="6:10" ht="15.75" thickBot="1" x14ac:dyDescent="0.3">
      <c r="F93" s="38" t="s">
        <v>114</v>
      </c>
      <c r="G93" s="60">
        <f>(IF('Solid wall information'!G108="",IFERROR('Solid wall information'!I108/'Solid wall information'!H108,0),0)+IF('Solid wall information'!K108="",IFERROR('Solid wall information'!M108/'Solid wall information'!L108,0),0)+IF('Solid wall information'!O108="",IFERROR('Solid wall information'!Q108/'Solid wall information'!P108,0),0)+IF('Solid wall information'!S108="",IFERROR('Solid wall information'!U108/'Solid wall information'!T108,0),0)+IF('Solid wall information'!W108="",IFERROR('Solid wall information'!Y108/'Solid wall information'!X108,0),0))/100</f>
        <v>0</v>
      </c>
      <c r="H93" s="61">
        <f>IF(G93=0,0,G93)+$L$5+$L$6+IFERROR('Solid wall information'!G108,0)+IFERROR('Solid wall information'!K108,0)+IFERROR('Solid wall information'!O108,0)+IFERROR('Solid wall information'!S108,0)</f>
        <v>0.17</v>
      </c>
      <c r="I93" s="62">
        <f t="shared" ref="I93:I106" si="5">IFERROR(IF(H93=$L$5+$L$6,0,1/H93),0)</f>
        <v>0</v>
      </c>
      <c r="J93" s="58">
        <f>'Solid wall information'!D108</f>
        <v>0</v>
      </c>
    </row>
    <row r="94" spans="6:10" ht="15.75" thickBot="1" x14ac:dyDescent="0.3">
      <c r="F94" s="38" t="s">
        <v>115</v>
      </c>
      <c r="G94" s="60">
        <f>(IF('Solid wall information'!G109="",IFERROR('Solid wall information'!I109/'Solid wall information'!H109,0),0)+IF('Solid wall information'!K109="",IFERROR('Solid wall information'!M109/'Solid wall information'!L109,0),0)+IF('Solid wall information'!O109="",IFERROR('Solid wall information'!Q109/'Solid wall information'!P109,0),0)+IF('Solid wall information'!S109="",IFERROR('Solid wall information'!U109/'Solid wall information'!T109,0),0)+IF('Solid wall information'!W109="",IFERROR('Solid wall information'!Y109/'Solid wall information'!X109,0),0))/100</f>
        <v>0</v>
      </c>
      <c r="H94" s="61">
        <f>IF(G94=0,0,G94)+$L$5+$L$6+IFERROR('Solid wall information'!G109,0)+IFERROR('Solid wall information'!K109,0)+IFERROR('Solid wall information'!O109,0)+IFERROR('Solid wall information'!S109,0)</f>
        <v>0.17</v>
      </c>
      <c r="I94" s="62">
        <f t="shared" si="5"/>
        <v>0</v>
      </c>
      <c r="J94" s="58">
        <f>'Solid wall information'!D109</f>
        <v>0</v>
      </c>
    </row>
    <row r="95" spans="6:10" ht="15.75" thickBot="1" x14ac:dyDescent="0.3">
      <c r="F95" s="39" t="s">
        <v>116</v>
      </c>
      <c r="G95" s="60">
        <f>(IF('Solid wall information'!G110="",IFERROR('Solid wall information'!I110/'Solid wall information'!H110,0),0)+IF('Solid wall information'!K110="",IFERROR('Solid wall information'!M110/'Solid wall information'!L110,0),0)+IF('Solid wall information'!O110="",IFERROR('Solid wall information'!Q110/'Solid wall information'!P110,0),0)+IF('Solid wall information'!S110="",IFERROR('Solid wall information'!U110/'Solid wall information'!T110,0),0)+IF('Solid wall information'!W110="",IFERROR('Solid wall information'!Y110/'Solid wall information'!X110,0),0))/100</f>
        <v>0</v>
      </c>
      <c r="H95" s="61">
        <f>IF(G95=0,0,G95)+$L$5+$L$6+IFERROR('Solid wall information'!G110,0)+IFERROR('Solid wall information'!K110,0)+IFERROR('Solid wall information'!O110,0)+IFERROR('Solid wall information'!S110,0)</f>
        <v>0.17</v>
      </c>
      <c r="I95" s="62">
        <f t="shared" si="5"/>
        <v>0</v>
      </c>
      <c r="J95" s="58">
        <f>'Solid wall information'!D110</f>
        <v>0</v>
      </c>
    </row>
    <row r="96" spans="6:10" ht="15.75" thickBot="1" x14ac:dyDescent="0.3">
      <c r="F96" s="40" t="s">
        <v>117</v>
      </c>
      <c r="G96" s="60">
        <f>(IF('Solid wall information'!G111="",IFERROR('Solid wall information'!I111/'Solid wall information'!H111,0),0)+IF('Solid wall information'!K111="",IFERROR('Solid wall information'!M111/'Solid wall information'!L111,0),0)+IF('Solid wall information'!O111="",IFERROR('Solid wall information'!Q111/'Solid wall information'!P111,0),0)+IF('Solid wall information'!S111="",IFERROR('Solid wall information'!U111/'Solid wall information'!T111,0),0)+IF('Solid wall information'!W111="",IFERROR('Solid wall information'!Y111/'Solid wall information'!X111,0),0))/100</f>
        <v>0</v>
      </c>
      <c r="H96" s="61">
        <f>IF(G96=0,0,G96)+$L$5+$L$6+IFERROR('Solid wall information'!G111,0)+IFERROR('Solid wall information'!K111,0)+IFERROR('Solid wall information'!O111,0)+IFERROR('Solid wall information'!S111,0)</f>
        <v>0.17</v>
      </c>
      <c r="I96" s="62">
        <f t="shared" si="5"/>
        <v>0</v>
      </c>
      <c r="J96" s="58">
        <f>'Solid wall information'!D111</f>
        <v>0</v>
      </c>
    </row>
    <row r="97" spans="6:10" ht="15.75" thickBot="1" x14ac:dyDescent="0.3">
      <c r="F97" s="39" t="s">
        <v>212</v>
      </c>
      <c r="G97" s="60">
        <f>(IF('Solid wall information'!G112="",IFERROR('Solid wall information'!I112/'Solid wall information'!H112,0),0)+IF('Solid wall information'!K112="",IFERROR('Solid wall information'!M112/'Solid wall information'!L112,0),0)+IF('Solid wall information'!O112="",IFERROR('Solid wall information'!Q112/'Solid wall information'!P112,0),0)+IF('Solid wall information'!S112="",IFERROR('Solid wall information'!U112/'Solid wall information'!T112,0),0)+IF('Solid wall information'!W112="",IFERROR('Solid wall information'!Y112/'Solid wall information'!X112,0),0))/100</f>
        <v>0</v>
      </c>
      <c r="H97" s="61">
        <f>IF(G97=0,0,G97)+$L$5+$L$6+IFERROR('Solid wall information'!G112,0)+IFERROR('Solid wall information'!K112,0)+IFERROR('Solid wall information'!O112,0)+IFERROR('Solid wall information'!S112,0)</f>
        <v>0.17</v>
      </c>
      <c r="I97" s="62">
        <f t="shared" si="5"/>
        <v>0</v>
      </c>
      <c r="J97" s="58">
        <f>'Solid wall information'!D112</f>
        <v>0</v>
      </c>
    </row>
    <row r="98" spans="6:10" ht="15.75" thickBot="1" x14ac:dyDescent="0.3">
      <c r="F98" s="40" t="s">
        <v>213</v>
      </c>
      <c r="G98" s="60">
        <f>(IF('Solid wall information'!G113="",IFERROR('Solid wall information'!I113/'Solid wall information'!H113,0),0)+IF('Solid wall information'!K113="",IFERROR('Solid wall information'!M113/'Solid wall information'!L113,0),0)+IF('Solid wall information'!O113="",IFERROR('Solid wall information'!Q113/'Solid wall information'!P113,0),0)+IF('Solid wall information'!S113="",IFERROR('Solid wall information'!U113/'Solid wall information'!T113,0),0)+IF('Solid wall information'!W113="",IFERROR('Solid wall information'!Y113/'Solid wall information'!X113,0),0))/100</f>
        <v>0</v>
      </c>
      <c r="H98" s="61">
        <f>IF(G98=0,0,G98)+$L$5+$L$6+IFERROR('Solid wall information'!G113,0)+IFERROR('Solid wall information'!K113,0)+IFERROR('Solid wall information'!O113,0)+IFERROR('Solid wall information'!S113,0)</f>
        <v>0.17</v>
      </c>
      <c r="I98" s="62">
        <f t="shared" si="5"/>
        <v>0</v>
      </c>
      <c r="J98" s="58">
        <f>'Solid wall information'!D113</f>
        <v>0</v>
      </c>
    </row>
    <row r="99" spans="6:10" ht="15.75" thickBot="1" x14ac:dyDescent="0.3">
      <c r="F99" s="39" t="s">
        <v>214</v>
      </c>
      <c r="G99" s="60">
        <f>(IF('Solid wall information'!G114="",IFERROR('Solid wall information'!I114/'Solid wall information'!H114,0),0)+IF('Solid wall information'!K114="",IFERROR('Solid wall information'!M114/'Solid wall information'!L114,0),0)+IF('Solid wall information'!O114="",IFERROR('Solid wall information'!Q114/'Solid wall information'!P114,0),0)+IF('Solid wall information'!S114="",IFERROR('Solid wall information'!U114/'Solid wall information'!T114,0),0)+IF('Solid wall information'!W114="",IFERROR('Solid wall information'!Y114/'Solid wall information'!X114,0),0))/100</f>
        <v>0</v>
      </c>
      <c r="H99" s="61">
        <f>IF(G99=0,0,G99)+$L$5+$L$6+IFERROR('Solid wall information'!G114,0)+IFERROR('Solid wall information'!K114,0)+IFERROR('Solid wall information'!O114,0)+IFERROR('Solid wall information'!S114,0)</f>
        <v>0.17</v>
      </c>
      <c r="I99" s="62">
        <f t="shared" si="5"/>
        <v>0</v>
      </c>
      <c r="J99" s="58">
        <f>'Solid wall information'!D114</f>
        <v>0</v>
      </c>
    </row>
    <row r="100" spans="6:10" ht="15.75" thickBot="1" x14ac:dyDescent="0.3">
      <c r="F100" s="40" t="s">
        <v>215</v>
      </c>
      <c r="G100" s="60">
        <f>(IF('Solid wall information'!G115="",IFERROR('Solid wall information'!I115/'Solid wall information'!H115,0),0)+IF('Solid wall information'!K115="",IFERROR('Solid wall information'!M115/'Solid wall information'!L115,0),0)+IF('Solid wall information'!O115="",IFERROR('Solid wall information'!Q115/'Solid wall information'!P115,0),0)+IF('Solid wall information'!S115="",IFERROR('Solid wall information'!U115/'Solid wall information'!T115,0),0)+IF('Solid wall information'!W115="",IFERROR('Solid wall information'!Y115/'Solid wall information'!X115,0),0))/100</f>
        <v>0</v>
      </c>
      <c r="H100" s="61">
        <f>IF(G100=0,0,G100)+$L$5+$L$6+IFERROR('Solid wall information'!G115,0)+IFERROR('Solid wall information'!K115,0)+IFERROR('Solid wall information'!O115,0)+IFERROR('Solid wall information'!S115,0)</f>
        <v>0.17</v>
      </c>
      <c r="I100" s="62">
        <f t="shared" si="5"/>
        <v>0</v>
      </c>
      <c r="J100" s="58">
        <f>'Solid wall information'!D115</f>
        <v>0</v>
      </c>
    </row>
    <row r="101" spans="6:10" ht="15.75" thickBot="1" x14ac:dyDescent="0.3">
      <c r="F101" s="39" t="s">
        <v>216</v>
      </c>
      <c r="G101" s="60">
        <f>(IF('Solid wall information'!G116="",IFERROR('Solid wall information'!I116/'Solid wall information'!H116,0),0)+IF('Solid wall information'!K116="",IFERROR('Solid wall information'!M116/'Solid wall information'!L116,0),0)+IF('Solid wall information'!O116="",IFERROR('Solid wall information'!Q116/'Solid wall information'!P116,0),0)+IF('Solid wall information'!S116="",IFERROR('Solid wall information'!U116/'Solid wall information'!T116,0),0)+IF('Solid wall information'!W116="",IFERROR('Solid wall information'!Y116/'Solid wall information'!X116,0),0))/100</f>
        <v>0</v>
      </c>
      <c r="H101" s="61">
        <f>IF(G101=0,0,G101)+$L$5+$L$6+IFERROR('Solid wall information'!G116,0)+IFERROR('Solid wall information'!K116,0)+IFERROR('Solid wall information'!O116,0)+IFERROR('Solid wall information'!S116,0)</f>
        <v>0.17</v>
      </c>
      <c r="I101" s="62">
        <f t="shared" si="5"/>
        <v>0</v>
      </c>
      <c r="J101" s="58">
        <f>'Solid wall information'!D116</f>
        <v>0</v>
      </c>
    </row>
    <row r="102" spans="6:10" ht="15.75" thickBot="1" x14ac:dyDescent="0.3">
      <c r="F102" s="40" t="s">
        <v>218</v>
      </c>
      <c r="G102" s="60">
        <f>(IF('Solid wall information'!G117="",IFERROR('Solid wall information'!I117/'Solid wall information'!H117,0),0)+IF('Solid wall information'!K117="",IFERROR('Solid wall information'!M117/'Solid wall information'!L117,0),0)+IF('Solid wall information'!O117="",IFERROR('Solid wall information'!Q117/'Solid wall information'!P117,0),0)+IF('Solid wall information'!S117="",IFERROR('Solid wall information'!U117/'Solid wall information'!T117,0),0)+IF('Solid wall information'!W117="",IFERROR('Solid wall information'!Y117/'Solid wall information'!X117,0),0))/100</f>
        <v>0</v>
      </c>
      <c r="H102" s="61">
        <f>IF(G102=0,0,G102)+$L$5+$L$6+IFERROR('Solid wall information'!G117,0)+IFERROR('Solid wall information'!K117,0)+IFERROR('Solid wall information'!O117,0)+IFERROR('Solid wall information'!S117,0)</f>
        <v>0.17</v>
      </c>
      <c r="I102" s="62">
        <f t="shared" si="5"/>
        <v>0</v>
      </c>
      <c r="J102" s="58">
        <f>'Solid wall information'!D117</f>
        <v>0</v>
      </c>
    </row>
    <row r="103" spans="6:10" ht="15.75" thickBot="1" x14ac:dyDescent="0.3">
      <c r="F103" s="39" t="s">
        <v>219</v>
      </c>
      <c r="G103" s="60">
        <f>(IF('Solid wall information'!G118="",IFERROR('Solid wall information'!I118/'Solid wall information'!H118,0),0)+IF('Solid wall information'!K118="",IFERROR('Solid wall information'!M118/'Solid wall information'!L118,0),0)+IF('Solid wall information'!O118="",IFERROR('Solid wall information'!Q118/'Solid wall information'!P118,0),0)+IF('Solid wall information'!S118="",IFERROR('Solid wall information'!U118/'Solid wall information'!T118,0),0)+IF('Solid wall information'!W118="",IFERROR('Solid wall information'!Y118/'Solid wall information'!X118,0),0))/100</f>
        <v>0</v>
      </c>
      <c r="H103" s="61">
        <f>IF(G103=0,0,G103)+$L$5+$L$6+IFERROR('Solid wall information'!G118,0)+IFERROR('Solid wall information'!K118,0)+IFERROR('Solid wall information'!O118,0)+IFERROR('Solid wall information'!S118,0)</f>
        <v>0.17</v>
      </c>
      <c r="I103" s="62">
        <f t="shared" si="5"/>
        <v>0</v>
      </c>
      <c r="J103" s="58">
        <f>'Solid wall information'!D118</f>
        <v>0</v>
      </c>
    </row>
    <row r="104" spans="6:10" ht="15.75" thickBot="1" x14ac:dyDescent="0.3">
      <c r="F104" s="40" t="s">
        <v>220</v>
      </c>
      <c r="G104" s="60">
        <f>(IF('Solid wall information'!G119="",IFERROR('Solid wall information'!I119/'Solid wall information'!H119,0),0)+IF('Solid wall information'!K119="",IFERROR('Solid wall information'!M119/'Solid wall information'!L119,0),0)+IF('Solid wall information'!O119="",IFERROR('Solid wall information'!Q119/'Solid wall information'!P119,0),0)+IF('Solid wall information'!S119="",IFERROR('Solid wall information'!U119/'Solid wall information'!T119,0),0)+IF('Solid wall information'!W119="",IFERROR('Solid wall information'!Y119/'Solid wall information'!X119,0),0))/100</f>
        <v>0</v>
      </c>
      <c r="H104" s="61">
        <f>IF(G104=0,0,G104)+$L$5+$L$6+IFERROR('Solid wall information'!G119,0)+IFERROR('Solid wall information'!K119,0)+IFERROR('Solid wall information'!O119,0)+IFERROR('Solid wall information'!S119,0)</f>
        <v>0.17</v>
      </c>
      <c r="I104" s="62">
        <f t="shared" si="5"/>
        <v>0</v>
      </c>
      <c r="J104" s="58">
        <f>'Solid wall information'!D119</f>
        <v>0</v>
      </c>
    </row>
    <row r="105" spans="6:10" ht="15.75" thickBot="1" x14ac:dyDescent="0.3">
      <c r="F105" s="39" t="s">
        <v>221</v>
      </c>
      <c r="G105" s="60">
        <f>(IF('Solid wall information'!G120="",IFERROR('Solid wall information'!I120/'Solid wall information'!H120,0),0)+IF('Solid wall information'!K120="",IFERROR('Solid wall information'!M120/'Solid wall information'!L120,0),0)+IF('Solid wall information'!O120="",IFERROR('Solid wall information'!Q120/'Solid wall information'!P120,0),0)+IF('Solid wall information'!S120="",IFERROR('Solid wall information'!U120/'Solid wall information'!T120,0),0)+IF('Solid wall information'!W120="",IFERROR('Solid wall information'!Y120/'Solid wall information'!X120,0),0))/100</f>
        <v>0</v>
      </c>
      <c r="H105" s="61">
        <f>IF(G105=0,0,G105)+$L$5+$L$6+IFERROR('Solid wall information'!G120,0)+IFERROR('Solid wall information'!K120,0)+IFERROR('Solid wall information'!O120,0)+IFERROR('Solid wall information'!S120,0)</f>
        <v>0.17</v>
      </c>
      <c r="I105" s="62">
        <f t="shared" si="5"/>
        <v>0</v>
      </c>
      <c r="J105" s="58">
        <f>'Solid wall information'!D120</f>
        <v>0</v>
      </c>
    </row>
    <row r="106" spans="6:10" ht="15.75" thickBot="1" x14ac:dyDescent="0.3">
      <c r="F106" s="40" t="s">
        <v>222</v>
      </c>
      <c r="G106" s="60">
        <f>(IF('Solid wall information'!G121="",IFERROR('Solid wall information'!I121/'Solid wall information'!H121,0),0)+IF('Solid wall information'!K121="",IFERROR('Solid wall information'!M121/'Solid wall information'!L121,0),0)+IF('Solid wall information'!O121="",IFERROR('Solid wall information'!Q121/'Solid wall information'!P121,0),0)+IF('Solid wall information'!S121="",IFERROR('Solid wall information'!U121/'Solid wall information'!T121,0),0)+IF('Solid wall information'!W121="",IFERROR('Solid wall information'!Y121/'Solid wall information'!X121,0),0))/100</f>
        <v>0</v>
      </c>
      <c r="H106" s="61">
        <f>IF(G106=0,0,G106)+$L$5+$L$6+IFERROR('Solid wall information'!G121,0)+IFERROR('Solid wall information'!K121,0)+IFERROR('Solid wall information'!O121,0)+IFERROR('Solid wall information'!S121,0)</f>
        <v>0.17</v>
      </c>
      <c r="I106" s="62">
        <f t="shared" si="5"/>
        <v>0</v>
      </c>
      <c r="J106" s="58">
        <f>'Solid wall information'!D121</f>
        <v>0</v>
      </c>
    </row>
    <row r="107" spans="6:10" ht="30.75" thickBot="1" x14ac:dyDescent="0.3">
      <c r="G107" s="63"/>
      <c r="H107" s="64" t="s">
        <v>158</v>
      </c>
      <c r="I107" s="65">
        <f>IFERROR(SUMPRODUCT(I92:I106,J92:J106)/SUM(J92:J106),0)</f>
        <v>0</v>
      </c>
    </row>
    <row r="112" spans="6:10" ht="15.75" thickBot="1" x14ac:dyDescent="0.3"/>
    <row r="113" spans="6:10" ht="15.75" thickBot="1" x14ac:dyDescent="0.3">
      <c r="F113" t="str">
        <f>'Solid wall information'!$B$127</f>
        <v>Wall orientation SE</v>
      </c>
      <c r="G113" s="41" t="s">
        <v>153</v>
      </c>
      <c r="H113" s="42" t="s">
        <v>154</v>
      </c>
      <c r="I113" s="43" t="s">
        <v>119</v>
      </c>
      <c r="J113" s="59" t="s">
        <v>118</v>
      </c>
    </row>
    <row r="114" spans="6:10" ht="15.75" thickBot="1" x14ac:dyDescent="0.3">
      <c r="F114" s="37" t="s">
        <v>113</v>
      </c>
      <c r="G114" s="60">
        <f>(IF('Solid wall information'!G128="",IFERROR('Solid wall information'!I128/'Solid wall information'!H128,0),0)+IF('Solid wall information'!K128="",IFERROR('Solid wall information'!M128/'Solid wall information'!L128,0),0)+IF('Solid wall information'!O128="",IFERROR('Solid wall information'!Q128/'Solid wall information'!P128,0),0)+IF('Solid wall information'!S128="",IFERROR('Solid wall information'!U128/'Solid wall information'!T128,0),0)+IF('Solid wall information'!W128="",IFERROR('Solid wall information'!Y128/'Solid wall information'!X128,0),0))/100</f>
        <v>0</v>
      </c>
      <c r="H114" s="61">
        <f>IF(G114=0,0,G114)+$L$5+$L$6+IFERROR('Solid wall information'!G128,0)+IFERROR('Solid wall information'!K128,0)+IFERROR('Solid wall information'!O128,0)+IFERROR('Solid wall information'!S128,0)</f>
        <v>0.17</v>
      </c>
      <c r="I114" s="62">
        <f>IFERROR(IF(H114=$L$5+$L$6,0,1/H114),0)</f>
        <v>0</v>
      </c>
      <c r="J114" s="58">
        <f>'Solid wall information'!D128</f>
        <v>0</v>
      </c>
    </row>
    <row r="115" spans="6:10" ht="15.75" thickBot="1" x14ac:dyDescent="0.3">
      <c r="F115" s="38" t="s">
        <v>114</v>
      </c>
      <c r="G115" s="60">
        <f>(IF('Solid wall information'!G129="",IFERROR('Solid wall information'!I129/'Solid wall information'!H129,0),0)+IF('Solid wall information'!K129="",IFERROR('Solid wall information'!M129/'Solid wall information'!L129,0),0)+IF('Solid wall information'!O129="",IFERROR('Solid wall information'!Q129/'Solid wall information'!P129,0),0)+IF('Solid wall information'!S129="",IFERROR('Solid wall information'!U129/'Solid wall information'!T129,0),0)+IF('Solid wall information'!W129="",IFERROR('Solid wall information'!Y129/'Solid wall information'!X129,0),0))/100</f>
        <v>0</v>
      </c>
      <c r="H115" s="61">
        <f>IF(G115=0,0,G115)+$L$5+$L$6+IFERROR('Solid wall information'!G129,0)+IFERROR('Solid wall information'!K129,0)+IFERROR('Solid wall information'!O129,0)+IFERROR('Solid wall information'!S129,0)</f>
        <v>0.17</v>
      </c>
      <c r="I115" s="62">
        <f t="shared" ref="I115:I128" si="6">IFERROR(IF(H115=$L$5+$L$6,0,1/H115),0)</f>
        <v>0</v>
      </c>
      <c r="J115" s="58">
        <f>'Solid wall information'!D129</f>
        <v>0</v>
      </c>
    </row>
    <row r="116" spans="6:10" ht="15.75" thickBot="1" x14ac:dyDescent="0.3">
      <c r="F116" s="38" t="s">
        <v>115</v>
      </c>
      <c r="G116" s="60">
        <f>(IF('Solid wall information'!G130="",IFERROR('Solid wall information'!I130/'Solid wall information'!H130,0),0)+IF('Solid wall information'!K130="",IFERROR('Solid wall information'!M130/'Solid wall information'!L130,0),0)+IF('Solid wall information'!O130="",IFERROR('Solid wall information'!Q130/'Solid wall information'!P130,0),0)+IF('Solid wall information'!S130="",IFERROR('Solid wall information'!U130/'Solid wall information'!T130,0),0)+IF('Solid wall information'!W130="",IFERROR('Solid wall information'!Y130/'Solid wall information'!X130,0),0))/100</f>
        <v>0</v>
      </c>
      <c r="H116" s="61">
        <f>IF(G116=0,0,G116)+$L$5+$L$6+IFERROR('Solid wall information'!G130,0)+IFERROR('Solid wall information'!K130,0)+IFERROR('Solid wall information'!O130,0)+IFERROR('Solid wall information'!S130,0)</f>
        <v>0.17</v>
      </c>
      <c r="I116" s="62">
        <f t="shared" si="6"/>
        <v>0</v>
      </c>
      <c r="J116" s="58">
        <f>'Solid wall information'!D130</f>
        <v>0</v>
      </c>
    </row>
    <row r="117" spans="6:10" ht="15.75" thickBot="1" x14ac:dyDescent="0.3">
      <c r="F117" s="39" t="s">
        <v>116</v>
      </c>
      <c r="G117" s="60">
        <f>(IF('Solid wall information'!G131="",IFERROR('Solid wall information'!I131/'Solid wall information'!H131,0),0)+IF('Solid wall information'!K131="",IFERROR('Solid wall information'!M131/'Solid wall information'!L131,0),0)+IF('Solid wall information'!O131="",IFERROR('Solid wall information'!Q131/'Solid wall information'!P131,0),0)+IF('Solid wall information'!S131="",IFERROR('Solid wall information'!U131/'Solid wall information'!T131,0),0)+IF('Solid wall information'!W131="",IFERROR('Solid wall information'!Y131/'Solid wall information'!X131,0),0))/100</f>
        <v>0</v>
      </c>
      <c r="H117" s="61">
        <f>IF(G117=0,0,G117)+$L$5+$L$6+IFERROR('Solid wall information'!G131,0)+IFERROR('Solid wall information'!K131,0)+IFERROR('Solid wall information'!O131,0)+IFERROR('Solid wall information'!S131,0)</f>
        <v>0.17</v>
      </c>
      <c r="I117" s="62">
        <f t="shared" si="6"/>
        <v>0</v>
      </c>
      <c r="J117" s="58">
        <f>'Solid wall information'!D131</f>
        <v>0</v>
      </c>
    </row>
    <row r="118" spans="6:10" ht="15.75" thickBot="1" x14ac:dyDescent="0.3">
      <c r="F118" s="40" t="s">
        <v>117</v>
      </c>
      <c r="G118" s="60">
        <f>(IF('Solid wall information'!G132="",IFERROR('Solid wall information'!I132/'Solid wall information'!H132,0),0)+IF('Solid wall information'!K132="",IFERROR('Solid wall information'!M132/'Solid wall information'!L132,0),0)+IF('Solid wall information'!O132="",IFERROR('Solid wall information'!Q132/'Solid wall information'!P132,0),0)+IF('Solid wall information'!S132="",IFERROR('Solid wall information'!U132/'Solid wall information'!T132,0),0)+IF('Solid wall information'!W132="",IFERROR('Solid wall information'!Y132/'Solid wall information'!X132,0),0))/100</f>
        <v>0</v>
      </c>
      <c r="H118" s="61">
        <f>IF(G118=0,0,G118)+$L$5+$L$6+IFERROR('Solid wall information'!G132,0)+IFERROR('Solid wall information'!K132,0)+IFERROR('Solid wall information'!O132,0)+IFERROR('Solid wall information'!S132,0)</f>
        <v>0.17</v>
      </c>
      <c r="I118" s="62">
        <f t="shared" si="6"/>
        <v>0</v>
      </c>
      <c r="J118" s="58">
        <f>'Solid wall information'!D132</f>
        <v>0</v>
      </c>
    </row>
    <row r="119" spans="6:10" ht="15.75" thickBot="1" x14ac:dyDescent="0.3">
      <c r="F119" s="39" t="s">
        <v>212</v>
      </c>
      <c r="G119" s="60">
        <f>(IF('Solid wall information'!G133="",IFERROR('Solid wall information'!I133/'Solid wall information'!H133,0),0)+IF('Solid wall information'!K133="",IFERROR('Solid wall information'!M133/'Solid wall information'!L133,0),0)+IF('Solid wall information'!O133="",IFERROR('Solid wall information'!Q133/'Solid wall information'!P133,0),0)+IF('Solid wall information'!S133="",IFERROR('Solid wall information'!U133/'Solid wall information'!T133,0),0)+IF('Solid wall information'!W133="",IFERROR('Solid wall information'!Y133/'Solid wall information'!X133,0),0))/100</f>
        <v>0</v>
      </c>
      <c r="H119" s="61">
        <f>IF(G119=0,0,G119)+$L$5+$L$6+IFERROR('Solid wall information'!G133,0)+IFERROR('Solid wall information'!K133,0)+IFERROR('Solid wall information'!O133,0)+IFERROR('Solid wall information'!S133,0)</f>
        <v>0.17</v>
      </c>
      <c r="I119" s="62">
        <f t="shared" si="6"/>
        <v>0</v>
      </c>
      <c r="J119" s="58">
        <f>'Solid wall information'!D133</f>
        <v>0</v>
      </c>
    </row>
    <row r="120" spans="6:10" ht="15.75" thickBot="1" x14ac:dyDescent="0.3">
      <c r="F120" s="40" t="s">
        <v>213</v>
      </c>
      <c r="G120" s="60">
        <f>(IF('Solid wall information'!G134="",IFERROR('Solid wall information'!I134/'Solid wall information'!H134,0),0)+IF('Solid wall information'!K134="",IFERROR('Solid wall information'!M134/'Solid wall information'!L134,0),0)+IF('Solid wall information'!O134="",IFERROR('Solid wall information'!Q134/'Solid wall information'!P134,0),0)+IF('Solid wall information'!S134="",IFERROR('Solid wall information'!U134/'Solid wall information'!T134,0),0)+IF('Solid wall information'!W134="",IFERROR('Solid wall information'!Y134/'Solid wall information'!X134,0),0))/100</f>
        <v>0</v>
      </c>
      <c r="H120" s="61">
        <f>IF(G120=0,0,G120)+$L$5+$L$6+IFERROR('Solid wall information'!G134,0)+IFERROR('Solid wall information'!K134,0)+IFERROR('Solid wall information'!O134,0)+IFERROR('Solid wall information'!S134,0)</f>
        <v>0.17</v>
      </c>
      <c r="I120" s="62">
        <f t="shared" si="6"/>
        <v>0</v>
      </c>
      <c r="J120" s="58">
        <f>'Solid wall information'!D134</f>
        <v>0</v>
      </c>
    </row>
    <row r="121" spans="6:10" ht="15.75" thickBot="1" x14ac:dyDescent="0.3">
      <c r="F121" s="39" t="s">
        <v>214</v>
      </c>
      <c r="G121" s="60">
        <f>(IF('Solid wall information'!G135="",IFERROR('Solid wall information'!I135/'Solid wall information'!H135,0),0)+IF('Solid wall information'!K135="",IFERROR('Solid wall information'!M135/'Solid wall information'!L135,0),0)+IF('Solid wall information'!O135="",IFERROR('Solid wall information'!Q135/'Solid wall information'!P135,0),0)+IF('Solid wall information'!S135="",IFERROR('Solid wall information'!U135/'Solid wall information'!T135,0),0)+IF('Solid wall information'!W135="",IFERROR('Solid wall information'!Y135/'Solid wall information'!X135,0),0))/100</f>
        <v>0</v>
      </c>
      <c r="H121" s="61">
        <f>IF(G121=0,0,G121)+$L$5+$L$6+IFERROR('Solid wall information'!G135,0)+IFERROR('Solid wall information'!K135,0)+IFERROR('Solid wall information'!O135,0)+IFERROR('Solid wall information'!S135,0)</f>
        <v>0.17</v>
      </c>
      <c r="I121" s="62">
        <f t="shared" si="6"/>
        <v>0</v>
      </c>
      <c r="J121" s="58">
        <f>'Solid wall information'!D135</f>
        <v>0</v>
      </c>
    </row>
    <row r="122" spans="6:10" ht="15.75" thickBot="1" x14ac:dyDescent="0.3">
      <c r="F122" s="40" t="s">
        <v>215</v>
      </c>
      <c r="G122" s="60">
        <f>(IF('Solid wall information'!G136="",IFERROR('Solid wall information'!I136/'Solid wall information'!H136,0),0)+IF('Solid wall information'!K136="",IFERROR('Solid wall information'!M136/'Solid wall information'!L136,0),0)+IF('Solid wall information'!O136="",IFERROR('Solid wall information'!Q136/'Solid wall information'!P136,0),0)+IF('Solid wall information'!S136="",IFERROR('Solid wall information'!U136/'Solid wall information'!T136,0),0)+IF('Solid wall information'!W136="",IFERROR('Solid wall information'!Y136/'Solid wall information'!X136,0),0))/100</f>
        <v>0</v>
      </c>
      <c r="H122" s="61">
        <f>IF(G122=0,0,G122)+$L$5+$L$6+IFERROR('Solid wall information'!G136,0)+IFERROR('Solid wall information'!K136,0)+IFERROR('Solid wall information'!O136,0)+IFERROR('Solid wall information'!S136,0)</f>
        <v>0.17</v>
      </c>
      <c r="I122" s="62">
        <f t="shared" si="6"/>
        <v>0</v>
      </c>
      <c r="J122" s="58">
        <f>'Solid wall information'!D136</f>
        <v>0</v>
      </c>
    </row>
    <row r="123" spans="6:10" ht="15.75" thickBot="1" x14ac:dyDescent="0.3">
      <c r="F123" s="39" t="s">
        <v>216</v>
      </c>
      <c r="G123" s="60">
        <f>(IF('Solid wall information'!G137="",IFERROR('Solid wall information'!I137/'Solid wall information'!H137,0),0)+IF('Solid wall information'!K137="",IFERROR('Solid wall information'!M137/'Solid wall information'!L137,0),0)+IF('Solid wall information'!O137="",IFERROR('Solid wall information'!Q137/'Solid wall information'!P137,0),0)+IF('Solid wall information'!S137="",IFERROR('Solid wall information'!U137/'Solid wall information'!T137,0),0)+IF('Solid wall information'!W137="",IFERROR('Solid wall information'!Y137/'Solid wall information'!X137,0),0))/100</f>
        <v>0</v>
      </c>
      <c r="H123" s="61">
        <f>IF(G123=0,0,G123)+$L$5+$L$6+IFERROR('Solid wall information'!G137,0)+IFERROR('Solid wall information'!K137,0)+IFERROR('Solid wall information'!O137,0)+IFERROR('Solid wall information'!S137,0)</f>
        <v>0.17</v>
      </c>
      <c r="I123" s="62">
        <f t="shared" si="6"/>
        <v>0</v>
      </c>
      <c r="J123" s="58">
        <f>'Solid wall information'!D137</f>
        <v>0</v>
      </c>
    </row>
    <row r="124" spans="6:10" ht="15.75" thickBot="1" x14ac:dyDescent="0.3">
      <c r="F124" s="40" t="s">
        <v>218</v>
      </c>
      <c r="G124" s="60">
        <f>(IF('Solid wall information'!G138="",IFERROR('Solid wall information'!I138/'Solid wall information'!H138,0),0)+IF('Solid wall information'!K138="",IFERROR('Solid wall information'!M138/'Solid wall information'!L138,0),0)+IF('Solid wall information'!O138="",IFERROR('Solid wall information'!Q138/'Solid wall information'!P138,0),0)+IF('Solid wall information'!S138="",IFERROR('Solid wall information'!U138/'Solid wall information'!T138,0),0)+IF('Solid wall information'!W138="",IFERROR('Solid wall information'!Y138/'Solid wall information'!X138,0),0))/100</f>
        <v>0</v>
      </c>
      <c r="H124" s="61">
        <f>IF(G124=0,0,G124)+$L$5+$L$6+IFERROR('Solid wall information'!G138,0)+IFERROR('Solid wall information'!K138,0)+IFERROR('Solid wall information'!O138,0)+IFERROR('Solid wall information'!S138,0)</f>
        <v>0.17</v>
      </c>
      <c r="I124" s="62">
        <f t="shared" si="6"/>
        <v>0</v>
      </c>
      <c r="J124" s="58">
        <f>'Solid wall information'!D138</f>
        <v>0</v>
      </c>
    </row>
    <row r="125" spans="6:10" ht="15.75" thickBot="1" x14ac:dyDescent="0.3">
      <c r="F125" s="39" t="s">
        <v>219</v>
      </c>
      <c r="G125" s="60">
        <f>(IF('Solid wall information'!G139="",IFERROR('Solid wall information'!I139/'Solid wall information'!H139,0),0)+IF('Solid wall information'!K139="",IFERROR('Solid wall information'!M139/'Solid wall information'!L139,0),0)+IF('Solid wall information'!O139="",IFERROR('Solid wall information'!Q139/'Solid wall information'!P139,0),0)+IF('Solid wall information'!S139="",IFERROR('Solid wall information'!U139/'Solid wall information'!T139,0),0)+IF('Solid wall information'!W139="",IFERROR('Solid wall information'!Y139/'Solid wall information'!X139,0),0))/100</f>
        <v>0</v>
      </c>
      <c r="H125" s="61">
        <f>IF(G125=0,0,G125)+$L$5+$L$6+IFERROR('Solid wall information'!G139,0)+IFERROR('Solid wall information'!K139,0)+IFERROR('Solid wall information'!O139,0)+IFERROR('Solid wall information'!S139,0)</f>
        <v>0.17</v>
      </c>
      <c r="I125" s="62">
        <f t="shared" si="6"/>
        <v>0</v>
      </c>
      <c r="J125" s="58">
        <f>'Solid wall information'!D139</f>
        <v>0</v>
      </c>
    </row>
    <row r="126" spans="6:10" ht="15.75" thickBot="1" x14ac:dyDescent="0.3">
      <c r="F126" s="40" t="s">
        <v>220</v>
      </c>
      <c r="G126" s="60">
        <f>(IF('Solid wall information'!G140="",IFERROR('Solid wall information'!I140/'Solid wall information'!H140,0),0)+IF('Solid wall information'!K140="",IFERROR('Solid wall information'!M140/'Solid wall information'!L140,0),0)+IF('Solid wall information'!O140="",IFERROR('Solid wall information'!Q140/'Solid wall information'!P140,0),0)+IF('Solid wall information'!S140="",IFERROR('Solid wall information'!U140/'Solid wall information'!T140,0),0)+IF('Solid wall information'!W140="",IFERROR('Solid wall information'!Y140/'Solid wall information'!X140,0),0))/100</f>
        <v>0</v>
      </c>
      <c r="H126" s="61">
        <f>IF(G126=0,0,G126)+$L$5+$L$6+IFERROR('Solid wall information'!G140,0)+IFERROR('Solid wall information'!K140,0)+IFERROR('Solid wall information'!O140,0)+IFERROR('Solid wall information'!S140,0)</f>
        <v>0.17</v>
      </c>
      <c r="I126" s="62">
        <f t="shared" si="6"/>
        <v>0</v>
      </c>
      <c r="J126" s="58">
        <f>'Solid wall information'!D140</f>
        <v>0</v>
      </c>
    </row>
    <row r="127" spans="6:10" ht="15.75" thickBot="1" x14ac:dyDescent="0.3">
      <c r="F127" s="39" t="s">
        <v>221</v>
      </c>
      <c r="G127" s="60">
        <f>(IF('Solid wall information'!G141="",IFERROR('Solid wall information'!I141/'Solid wall information'!H141,0),0)+IF('Solid wall information'!K141="",IFERROR('Solid wall information'!M141/'Solid wall information'!L141,0),0)+IF('Solid wall information'!O141="",IFERROR('Solid wall information'!Q141/'Solid wall information'!P141,0),0)+IF('Solid wall information'!S141="",IFERROR('Solid wall information'!U141/'Solid wall information'!T141,0),0)+IF('Solid wall information'!W141="",IFERROR('Solid wall information'!Y141/'Solid wall information'!X141,0),0))/100</f>
        <v>0</v>
      </c>
      <c r="H127" s="61">
        <f>IF(G127=0,0,G127)+$L$5+$L$6+IFERROR('Solid wall information'!G141,0)+IFERROR('Solid wall information'!K141,0)+IFERROR('Solid wall information'!O141,0)+IFERROR('Solid wall information'!S141,0)</f>
        <v>0.17</v>
      </c>
      <c r="I127" s="62">
        <f t="shared" si="6"/>
        <v>0</v>
      </c>
      <c r="J127" s="58">
        <f>'Solid wall information'!D141</f>
        <v>0</v>
      </c>
    </row>
    <row r="128" spans="6:10" ht="15.75" thickBot="1" x14ac:dyDescent="0.3">
      <c r="F128" s="40" t="s">
        <v>222</v>
      </c>
      <c r="G128" s="60">
        <f>(IF('Solid wall information'!G142="",IFERROR('Solid wall information'!I142/'Solid wall information'!H142,0),0)+IF('Solid wall information'!K142="",IFERROR('Solid wall information'!M142/'Solid wall information'!L142,0),0)+IF('Solid wall information'!O142="",IFERROR('Solid wall information'!Q142/'Solid wall information'!P142,0),0)+IF('Solid wall information'!S142="",IFERROR('Solid wall information'!U142/'Solid wall information'!T142,0),0)+IF('Solid wall information'!W142="",IFERROR('Solid wall information'!Y142/'Solid wall information'!X142,0),0))/100</f>
        <v>0</v>
      </c>
      <c r="H128" s="61">
        <f>IF(G128=0,0,G128)+$L$5+$L$6+IFERROR('Solid wall information'!G142,0)+IFERROR('Solid wall information'!K142,0)+IFERROR('Solid wall information'!O142,0)+IFERROR('Solid wall information'!S142,0)</f>
        <v>0.17</v>
      </c>
      <c r="I128" s="62">
        <f t="shared" si="6"/>
        <v>0</v>
      </c>
      <c r="J128" s="58">
        <f>'Solid wall information'!D142</f>
        <v>0</v>
      </c>
    </row>
    <row r="129" spans="6:10" ht="30.75" thickBot="1" x14ac:dyDescent="0.3">
      <c r="G129" s="63"/>
      <c r="H129" s="64" t="s">
        <v>158</v>
      </c>
      <c r="I129" s="65">
        <f>IFERROR(SUMPRODUCT(I114:I128,J114:J128)/SUM(J114:J128),0)</f>
        <v>0</v>
      </c>
    </row>
    <row r="134" spans="6:10" ht="15.75" thickBot="1" x14ac:dyDescent="0.3"/>
    <row r="135" spans="6:10" ht="15.75" thickBot="1" x14ac:dyDescent="0.3">
      <c r="F135" t="str">
        <f>'Solid wall information'!$B$148</f>
        <v>Wall orientation SW</v>
      </c>
      <c r="G135" s="41" t="s">
        <v>153</v>
      </c>
      <c r="H135" s="42" t="s">
        <v>154</v>
      </c>
      <c r="I135" s="43" t="s">
        <v>119</v>
      </c>
      <c r="J135" s="59" t="s">
        <v>118</v>
      </c>
    </row>
    <row r="136" spans="6:10" ht="15.75" thickBot="1" x14ac:dyDescent="0.3">
      <c r="F136" s="37" t="s">
        <v>113</v>
      </c>
      <c r="G136" s="60">
        <f>(IF('Solid wall information'!G149="",IFERROR('Solid wall information'!I149/'Solid wall information'!H149,0),0)+IF('Solid wall information'!K149="",IFERROR('Solid wall information'!M149/'Solid wall information'!L149,0),0)+IF('Solid wall information'!O149="",IFERROR('Solid wall information'!Q149/'Solid wall information'!P149,0),0)+IF('Solid wall information'!S149="",IFERROR('Solid wall information'!U149/'Solid wall information'!T149,0),0)+IF('Solid wall information'!W149="",IFERROR('Solid wall information'!Y149/'Solid wall information'!X149,0),0))/100</f>
        <v>0</v>
      </c>
      <c r="H136" s="61">
        <f>IF(G136=0,0,G136)+$L$5+$L$6+IFERROR('Solid wall information'!G149,0)+IFERROR('Solid wall information'!K149,0)+IFERROR('Solid wall information'!O149,0)+IFERROR('Solid wall information'!S149,0)</f>
        <v>0.17</v>
      </c>
      <c r="I136" s="62">
        <f>IFERROR(IF(H136=$L$5+$L$6,0,1/H136),0)</f>
        <v>0</v>
      </c>
      <c r="J136" s="58">
        <f>'Solid wall information'!D149</f>
        <v>0</v>
      </c>
    </row>
    <row r="137" spans="6:10" ht="15.75" thickBot="1" x14ac:dyDescent="0.3">
      <c r="F137" s="38" t="s">
        <v>114</v>
      </c>
      <c r="G137" s="60">
        <f>(IF('Solid wall information'!G150="",IFERROR('Solid wall information'!I150/'Solid wall information'!H150,0),0)+IF('Solid wall information'!K150="",IFERROR('Solid wall information'!M150/'Solid wall information'!L150,0),0)+IF('Solid wall information'!O150="",IFERROR('Solid wall information'!Q150/'Solid wall information'!P150,0),0)+IF('Solid wall information'!S150="",IFERROR('Solid wall information'!U150/'Solid wall information'!T150,0),0)+IF('Solid wall information'!W150="",IFERROR('Solid wall information'!Y150/'Solid wall information'!X150,0),0))/100</f>
        <v>0</v>
      </c>
      <c r="H137" s="61">
        <f>IF(G137=0,0,G137)+$L$5+$L$6+IFERROR('Solid wall information'!G150,0)+IFERROR('Solid wall information'!K150,0)+IFERROR('Solid wall information'!O150,0)+IFERROR('Solid wall information'!S150,0)</f>
        <v>0.17</v>
      </c>
      <c r="I137" s="62">
        <f t="shared" ref="I137:I150" si="7">IFERROR(IF(H137=$L$5+$L$6,0,1/H137),0)</f>
        <v>0</v>
      </c>
      <c r="J137" s="58">
        <f>'Solid wall information'!D150</f>
        <v>0</v>
      </c>
    </row>
    <row r="138" spans="6:10" ht="15.75" thickBot="1" x14ac:dyDescent="0.3">
      <c r="F138" s="38" t="s">
        <v>115</v>
      </c>
      <c r="G138" s="60">
        <f>(IF('Solid wall information'!G151="",IFERROR('Solid wall information'!I151/'Solid wall information'!H151,0),0)+IF('Solid wall information'!K151="",IFERROR('Solid wall information'!M151/'Solid wall information'!L151,0),0)+IF('Solid wall information'!O151="",IFERROR('Solid wall information'!Q151/'Solid wall information'!P151,0),0)+IF('Solid wall information'!S151="",IFERROR('Solid wall information'!U151/'Solid wall information'!T151,0),0)+IF('Solid wall information'!W151="",IFERROR('Solid wall information'!Y151/'Solid wall information'!X151,0),0))/100</f>
        <v>0</v>
      </c>
      <c r="H138" s="61">
        <f>IF(G138=0,0,G138)+$L$5+$L$6+IFERROR('Solid wall information'!G151,0)+IFERROR('Solid wall information'!K151,0)+IFERROR('Solid wall information'!O151,0)+IFERROR('Solid wall information'!S151,0)</f>
        <v>0.17</v>
      </c>
      <c r="I138" s="62">
        <f t="shared" si="7"/>
        <v>0</v>
      </c>
      <c r="J138" s="58">
        <f>'Solid wall information'!D151</f>
        <v>0</v>
      </c>
    </row>
    <row r="139" spans="6:10" ht="15.75" thickBot="1" x14ac:dyDescent="0.3">
      <c r="F139" s="39" t="s">
        <v>116</v>
      </c>
      <c r="G139" s="60">
        <f>(IF('Solid wall information'!G152="",IFERROR('Solid wall information'!I152/'Solid wall information'!H152,0),0)+IF('Solid wall information'!K152="",IFERROR('Solid wall information'!M152/'Solid wall information'!L152,0),0)+IF('Solid wall information'!O152="",IFERROR('Solid wall information'!Q152/'Solid wall information'!P152,0),0)+IF('Solid wall information'!S152="",IFERROR('Solid wall information'!U152/'Solid wall information'!T152,0),0)+IF('Solid wall information'!W152="",IFERROR('Solid wall information'!Y152/'Solid wall information'!X152,0),0))/100</f>
        <v>0</v>
      </c>
      <c r="H139" s="61">
        <f>IF(G139=0,0,G139)+$L$5+$L$6+IFERROR('Solid wall information'!G152,0)+IFERROR('Solid wall information'!K152,0)+IFERROR('Solid wall information'!O152,0)+IFERROR('Solid wall information'!S152,0)</f>
        <v>0.17</v>
      </c>
      <c r="I139" s="62">
        <f t="shared" si="7"/>
        <v>0</v>
      </c>
      <c r="J139" s="58">
        <f>'Solid wall information'!D152</f>
        <v>0</v>
      </c>
    </row>
    <row r="140" spans="6:10" ht="15.75" thickBot="1" x14ac:dyDescent="0.3">
      <c r="F140" s="40" t="s">
        <v>117</v>
      </c>
      <c r="G140" s="60">
        <f>(IF('Solid wall information'!G153="",IFERROR('Solid wall information'!I153/'Solid wall information'!H153,0),0)+IF('Solid wall information'!K153="",IFERROR('Solid wall information'!M153/'Solid wall information'!L153,0),0)+IF('Solid wall information'!O153="",IFERROR('Solid wall information'!Q153/'Solid wall information'!P153,0),0)+IF('Solid wall information'!S153="",IFERROR('Solid wall information'!U153/'Solid wall information'!T153,0),0)+IF('Solid wall information'!W153="",IFERROR('Solid wall information'!Y153/'Solid wall information'!X153,0),0))/100</f>
        <v>0</v>
      </c>
      <c r="H140" s="61">
        <f>IF(G140=0,0,G140)+$L$5+$L$6+IFERROR('Solid wall information'!G153,0)+IFERROR('Solid wall information'!K153,0)+IFERROR('Solid wall information'!O153,0)+IFERROR('Solid wall information'!S153,0)</f>
        <v>0.17</v>
      </c>
      <c r="I140" s="62">
        <f t="shared" si="7"/>
        <v>0</v>
      </c>
      <c r="J140" s="58">
        <f>'Solid wall information'!D153</f>
        <v>0</v>
      </c>
    </row>
    <row r="141" spans="6:10" ht="15.75" thickBot="1" x14ac:dyDescent="0.3">
      <c r="F141" s="39" t="s">
        <v>212</v>
      </c>
      <c r="G141" s="60">
        <f>(IF('Solid wall information'!G154="",IFERROR('Solid wall information'!I154/'Solid wall information'!H154,0),0)+IF('Solid wall information'!K154="",IFERROR('Solid wall information'!M154/'Solid wall information'!L154,0),0)+IF('Solid wall information'!O154="",IFERROR('Solid wall information'!Q154/'Solid wall information'!P154,0),0)+IF('Solid wall information'!S154="",IFERROR('Solid wall information'!U154/'Solid wall information'!T154,0),0)+IF('Solid wall information'!W154="",IFERROR('Solid wall information'!Y154/'Solid wall information'!X154,0),0))/100</f>
        <v>0</v>
      </c>
      <c r="H141" s="61">
        <f>IF(G141=0,0,G141)+$L$5+$L$6+IFERROR('Solid wall information'!G154,0)+IFERROR('Solid wall information'!K154,0)+IFERROR('Solid wall information'!O154,0)+IFERROR('Solid wall information'!S154,0)</f>
        <v>0.17</v>
      </c>
      <c r="I141" s="62">
        <f t="shared" si="7"/>
        <v>0</v>
      </c>
      <c r="J141" s="58">
        <f>'Solid wall information'!D154</f>
        <v>0</v>
      </c>
    </row>
    <row r="142" spans="6:10" ht="15.75" thickBot="1" x14ac:dyDescent="0.3">
      <c r="F142" s="40" t="s">
        <v>213</v>
      </c>
      <c r="G142" s="60">
        <f>(IF('Solid wall information'!G155="",IFERROR('Solid wall information'!I155/'Solid wall information'!H155,0),0)+IF('Solid wall information'!K155="",IFERROR('Solid wall information'!M155/'Solid wall information'!L155,0),0)+IF('Solid wall information'!O155="",IFERROR('Solid wall information'!Q155/'Solid wall information'!P155,0),0)+IF('Solid wall information'!S155="",IFERROR('Solid wall information'!U155/'Solid wall information'!T155,0),0)+IF('Solid wall information'!W155="",IFERROR('Solid wall information'!Y155/'Solid wall information'!X155,0),0))/100</f>
        <v>0</v>
      </c>
      <c r="H142" s="61">
        <f>IF(G142=0,0,G142)+$L$5+$L$6+IFERROR('Solid wall information'!G155,0)+IFERROR('Solid wall information'!K155,0)+IFERROR('Solid wall information'!O155,0)+IFERROR('Solid wall information'!S155,0)</f>
        <v>0.17</v>
      </c>
      <c r="I142" s="62">
        <f t="shared" si="7"/>
        <v>0</v>
      </c>
      <c r="J142" s="58">
        <f>'Solid wall information'!D155</f>
        <v>0</v>
      </c>
    </row>
    <row r="143" spans="6:10" ht="15.75" thickBot="1" x14ac:dyDescent="0.3">
      <c r="F143" s="39" t="s">
        <v>214</v>
      </c>
      <c r="G143" s="60">
        <f>(IF('Solid wall information'!G156="",IFERROR('Solid wall information'!I156/'Solid wall information'!H156,0),0)+IF('Solid wall information'!K156="",IFERROR('Solid wall information'!M156/'Solid wall information'!L156,0),0)+IF('Solid wall information'!O156="",IFERROR('Solid wall information'!Q156/'Solid wall information'!P156,0),0)+IF('Solid wall information'!S156="",IFERROR('Solid wall information'!U156/'Solid wall information'!T156,0),0)+IF('Solid wall information'!W156="",IFERROR('Solid wall information'!Y156/'Solid wall information'!X156,0),0))/100</f>
        <v>0</v>
      </c>
      <c r="H143" s="61">
        <f>IF(G143=0,0,G143)+$L$5+$L$6+IFERROR('Solid wall information'!G156,0)+IFERROR('Solid wall information'!K156,0)+IFERROR('Solid wall information'!O156,0)+IFERROR('Solid wall information'!S156,0)</f>
        <v>0.17</v>
      </c>
      <c r="I143" s="62">
        <f t="shared" si="7"/>
        <v>0</v>
      </c>
      <c r="J143" s="58">
        <f>'Solid wall information'!D156</f>
        <v>0</v>
      </c>
    </row>
    <row r="144" spans="6:10" ht="15.75" thickBot="1" x14ac:dyDescent="0.3">
      <c r="F144" s="40" t="s">
        <v>215</v>
      </c>
      <c r="G144" s="60">
        <f>(IF('Solid wall information'!G157="",IFERROR('Solid wall information'!I157/'Solid wall information'!H157,0),0)+IF('Solid wall information'!K157="",IFERROR('Solid wall information'!M157/'Solid wall information'!L157,0),0)+IF('Solid wall information'!O157="",IFERROR('Solid wall information'!Q157/'Solid wall information'!P157,0),0)+IF('Solid wall information'!S157="",IFERROR('Solid wall information'!U157/'Solid wall information'!T157,0),0)+IF('Solid wall information'!W157="",IFERROR('Solid wall information'!Y157/'Solid wall information'!X157,0),0))/100</f>
        <v>0</v>
      </c>
      <c r="H144" s="61">
        <f>IF(G144=0,0,G144)+$L$5+$L$6+IFERROR('Solid wall information'!G157,0)+IFERROR('Solid wall information'!K157,0)+IFERROR('Solid wall information'!O157,0)+IFERROR('Solid wall information'!S157,0)</f>
        <v>0.17</v>
      </c>
      <c r="I144" s="62">
        <f t="shared" si="7"/>
        <v>0</v>
      </c>
      <c r="J144" s="58">
        <f>'Solid wall information'!D157</f>
        <v>0</v>
      </c>
    </row>
    <row r="145" spans="6:10" ht="15.75" thickBot="1" x14ac:dyDescent="0.3">
      <c r="F145" s="39" t="s">
        <v>216</v>
      </c>
      <c r="G145" s="60">
        <f>(IF('Solid wall information'!G158="",IFERROR('Solid wall information'!I158/'Solid wall information'!H158,0),0)+IF('Solid wall information'!K158="",IFERROR('Solid wall information'!M158/'Solid wall information'!L158,0),0)+IF('Solid wall information'!O158="",IFERROR('Solid wall information'!Q158/'Solid wall information'!P158,0),0)+IF('Solid wall information'!S158="",IFERROR('Solid wall information'!U158/'Solid wall information'!T158,0),0)+IF('Solid wall information'!W158="",IFERROR('Solid wall information'!Y158/'Solid wall information'!X158,0),0))/100</f>
        <v>0</v>
      </c>
      <c r="H145" s="61">
        <f>IF(G145=0,0,G145)+$L$5+$L$6+IFERROR('Solid wall information'!G158,0)+IFERROR('Solid wall information'!K158,0)+IFERROR('Solid wall information'!O158,0)+IFERROR('Solid wall information'!S158,0)</f>
        <v>0.17</v>
      </c>
      <c r="I145" s="62">
        <f t="shared" si="7"/>
        <v>0</v>
      </c>
      <c r="J145" s="58">
        <f>'Solid wall information'!D158</f>
        <v>0</v>
      </c>
    </row>
    <row r="146" spans="6:10" ht="15.75" thickBot="1" x14ac:dyDescent="0.3">
      <c r="F146" s="40" t="s">
        <v>218</v>
      </c>
      <c r="G146" s="60">
        <f>(IF('Solid wall information'!G159="",IFERROR('Solid wall information'!I159/'Solid wall information'!H159,0),0)+IF('Solid wall information'!K159="",IFERROR('Solid wall information'!M159/'Solid wall information'!L159,0),0)+IF('Solid wall information'!O159="",IFERROR('Solid wall information'!Q159/'Solid wall information'!P159,0),0)+IF('Solid wall information'!S159="",IFERROR('Solid wall information'!U159/'Solid wall information'!T159,0),0)+IF('Solid wall information'!W159="",IFERROR('Solid wall information'!Y159/'Solid wall information'!X159,0),0))/100</f>
        <v>0</v>
      </c>
      <c r="H146" s="61">
        <f>IF(G146=0,0,G146)+$L$5+$L$6+IFERROR('Solid wall information'!G159,0)+IFERROR('Solid wall information'!K159,0)+IFERROR('Solid wall information'!O159,0)+IFERROR('Solid wall information'!S159,0)</f>
        <v>0.17</v>
      </c>
      <c r="I146" s="62">
        <f t="shared" si="7"/>
        <v>0</v>
      </c>
      <c r="J146" s="58">
        <f>'Solid wall information'!D159</f>
        <v>0</v>
      </c>
    </row>
    <row r="147" spans="6:10" ht="15.75" thickBot="1" x14ac:dyDescent="0.3">
      <c r="F147" s="39" t="s">
        <v>219</v>
      </c>
      <c r="G147" s="60">
        <f>(IF('Solid wall information'!G160="",IFERROR('Solid wall information'!I160/'Solid wall information'!H160,0),0)+IF('Solid wall information'!K160="",IFERROR('Solid wall information'!M160/'Solid wall information'!L160,0),0)+IF('Solid wall information'!O160="",IFERROR('Solid wall information'!Q160/'Solid wall information'!P160,0),0)+IF('Solid wall information'!S160="",IFERROR('Solid wall information'!U160/'Solid wall information'!T160,0),0)+IF('Solid wall information'!W160="",IFERROR('Solid wall information'!Y160/'Solid wall information'!X160,0),0))/100</f>
        <v>0</v>
      </c>
      <c r="H147" s="61">
        <f>IF(G147=0,0,G147)+$L$5+$L$6+IFERROR('Solid wall information'!G160,0)+IFERROR('Solid wall information'!K160,0)+IFERROR('Solid wall information'!O160,0)+IFERROR('Solid wall information'!S160,0)</f>
        <v>0.17</v>
      </c>
      <c r="I147" s="62">
        <f t="shared" si="7"/>
        <v>0</v>
      </c>
      <c r="J147" s="58">
        <f>'Solid wall information'!D160</f>
        <v>0</v>
      </c>
    </row>
    <row r="148" spans="6:10" ht="15.75" thickBot="1" x14ac:dyDescent="0.3">
      <c r="F148" s="40" t="s">
        <v>220</v>
      </c>
      <c r="G148" s="60">
        <f>(IF('Solid wall information'!G161="",IFERROR('Solid wall information'!I161/'Solid wall information'!H161,0),0)+IF('Solid wall information'!K161="",IFERROR('Solid wall information'!M161/'Solid wall information'!L161,0),0)+IF('Solid wall information'!O161="",IFERROR('Solid wall information'!Q161/'Solid wall information'!P161,0),0)+IF('Solid wall information'!S161="",IFERROR('Solid wall information'!U161/'Solid wall information'!T161,0),0)+IF('Solid wall information'!W161="",IFERROR('Solid wall information'!Y161/'Solid wall information'!X161,0),0))/100</f>
        <v>0</v>
      </c>
      <c r="H148" s="61">
        <f>IF(G148=0,0,G148)+$L$5+$L$6+IFERROR('Solid wall information'!G161,0)+IFERROR('Solid wall information'!K161,0)+IFERROR('Solid wall information'!O161,0)+IFERROR('Solid wall information'!S161,0)</f>
        <v>0.17</v>
      </c>
      <c r="I148" s="62">
        <f t="shared" si="7"/>
        <v>0</v>
      </c>
      <c r="J148" s="58">
        <f>'Solid wall information'!D161</f>
        <v>0</v>
      </c>
    </row>
    <row r="149" spans="6:10" ht="15.75" thickBot="1" x14ac:dyDescent="0.3">
      <c r="F149" s="39" t="s">
        <v>221</v>
      </c>
      <c r="G149" s="60">
        <f>(IF('Solid wall information'!G162="",IFERROR('Solid wall information'!I162/'Solid wall information'!H162,0),0)+IF('Solid wall information'!K162="",IFERROR('Solid wall information'!M162/'Solid wall information'!L162,0),0)+IF('Solid wall information'!O162="",IFERROR('Solid wall information'!Q162/'Solid wall information'!P162,0),0)+IF('Solid wall information'!S162="",IFERROR('Solid wall information'!U162/'Solid wall information'!T162,0),0)+IF('Solid wall information'!W162="",IFERROR('Solid wall information'!Y162/'Solid wall information'!X162,0),0))/100</f>
        <v>0</v>
      </c>
      <c r="H149" s="61">
        <f>IF(G149=0,0,G149)+$L$5+$L$6+IFERROR('Solid wall information'!G162,0)+IFERROR('Solid wall information'!K162,0)+IFERROR('Solid wall information'!O162,0)+IFERROR('Solid wall information'!S162,0)</f>
        <v>0.17</v>
      </c>
      <c r="I149" s="62">
        <f t="shared" si="7"/>
        <v>0</v>
      </c>
      <c r="J149" s="58">
        <f>'Solid wall information'!D162</f>
        <v>0</v>
      </c>
    </row>
    <row r="150" spans="6:10" ht="15.75" thickBot="1" x14ac:dyDescent="0.3">
      <c r="F150" s="40" t="s">
        <v>222</v>
      </c>
      <c r="G150" s="60">
        <f>(IF('Solid wall information'!G163="",IFERROR('Solid wall information'!I163/'Solid wall information'!H163,0),0)+IF('Solid wall information'!K163="",IFERROR('Solid wall information'!M163/'Solid wall information'!L163,0),0)+IF('Solid wall information'!O163="",IFERROR('Solid wall information'!Q163/'Solid wall information'!P163,0),0)+IF('Solid wall information'!S163="",IFERROR('Solid wall information'!U163/'Solid wall information'!T163,0),0)+IF('Solid wall information'!W163="",IFERROR('Solid wall information'!Y163/'Solid wall information'!X163,0),0))/100</f>
        <v>0</v>
      </c>
      <c r="H150" s="61">
        <f>IF(G150=0,0,G150)+$L$5+$L$6+IFERROR('Solid wall information'!G163,0)+IFERROR('Solid wall information'!K163,0)+IFERROR('Solid wall information'!O163,0)+IFERROR('Solid wall information'!S163,0)</f>
        <v>0.17</v>
      </c>
      <c r="I150" s="62">
        <f t="shared" si="7"/>
        <v>0</v>
      </c>
      <c r="J150" s="58">
        <f>'Solid wall information'!D163</f>
        <v>0</v>
      </c>
    </row>
    <row r="151" spans="6:10" ht="30.75" thickBot="1" x14ac:dyDescent="0.3">
      <c r="G151" s="63"/>
      <c r="H151" s="64" t="s">
        <v>158</v>
      </c>
      <c r="I151" s="65">
        <f>IFERROR(SUMPRODUCT(I136:I150,J136:J150)/SUM(J136:J150),0)</f>
        <v>0</v>
      </c>
    </row>
    <row r="155" spans="6:10" ht="15.75" thickBot="1" x14ac:dyDescent="0.3"/>
    <row r="156" spans="6:10" ht="15.75" thickBot="1" x14ac:dyDescent="0.3">
      <c r="F156" t="str">
        <f>'Solid wall information'!$B$169</f>
        <v>Wall orientation NW</v>
      </c>
      <c r="G156" s="41" t="s">
        <v>153</v>
      </c>
      <c r="H156" s="42" t="s">
        <v>154</v>
      </c>
      <c r="I156" s="43" t="s">
        <v>119</v>
      </c>
      <c r="J156" s="59" t="s">
        <v>118</v>
      </c>
    </row>
    <row r="157" spans="6:10" ht="15.75" thickBot="1" x14ac:dyDescent="0.3">
      <c r="F157" s="37" t="s">
        <v>113</v>
      </c>
      <c r="G157" s="60">
        <f>(IF('Solid wall information'!G169="",IFERROR('Solid wall information'!I169/'Solid wall information'!H169,0),0)+IF('Solid wall information'!K169="",IFERROR('Solid wall information'!M169/'Solid wall information'!L169,0),0)+IF('Solid wall information'!O169="",IFERROR('Solid wall information'!Q169/'Solid wall information'!P169,0),0)+IF('Solid wall information'!S169="",IFERROR('Solid wall information'!U169/'Solid wall information'!T169,0),0)+IF('Solid wall information'!W169="",IFERROR('Solid wall information'!Y169/'Solid wall information'!X169,0),0))/100</f>
        <v>0</v>
      </c>
      <c r="H157" s="61">
        <f>IF(G157=0,0,G157)+$L$5+$L$6+IFERROR('Solid wall information'!G170,0)+IFERROR('Solid wall information'!K170,0)+IFERROR('Solid wall information'!O170,0)+IFERROR('Solid wall information'!S170,0)</f>
        <v>0.17</v>
      </c>
      <c r="I157" s="62">
        <f>IFERROR(IF(H157=$L$5+$L$6,0,1/H157),0)</f>
        <v>0</v>
      </c>
      <c r="J157" s="58">
        <f>'Solid wall information'!D170</f>
        <v>0</v>
      </c>
    </row>
    <row r="158" spans="6:10" ht="15.75" thickBot="1" x14ac:dyDescent="0.3">
      <c r="F158" s="38" t="s">
        <v>114</v>
      </c>
      <c r="G158" s="60">
        <f>(IF('Solid wall information'!G170="",IFERROR('Solid wall information'!I170/'Solid wall information'!H170,0),0)+IF('Solid wall information'!K170="",IFERROR('Solid wall information'!M170/'Solid wall information'!L170,0),0)+IF('Solid wall information'!O170="",IFERROR('Solid wall information'!Q170/'Solid wall information'!P170,0),0)+IF('Solid wall information'!S170="",IFERROR('Solid wall information'!U170/'Solid wall information'!T170,0),0)+IF('Solid wall information'!W170="",IFERROR('Solid wall information'!Y170/'Solid wall information'!X170,0),0))/100</f>
        <v>0</v>
      </c>
      <c r="H158" s="61">
        <f>IF(G158=0,0,G158)+$L$5+$L$6+IFERROR('Solid wall information'!G171,0)+IFERROR('Solid wall information'!K171,0)+IFERROR('Solid wall information'!O171,0)+IFERROR('Solid wall information'!S171,0)</f>
        <v>0.17</v>
      </c>
      <c r="I158" s="62">
        <f t="shared" ref="I158:I171" si="8">IFERROR(IF(H158=$L$5+$L$6,0,1/H158),0)</f>
        <v>0</v>
      </c>
      <c r="J158" s="58">
        <f>'Solid wall information'!D171</f>
        <v>0</v>
      </c>
    </row>
    <row r="159" spans="6:10" ht="15.75" thickBot="1" x14ac:dyDescent="0.3">
      <c r="F159" s="38" t="s">
        <v>115</v>
      </c>
      <c r="G159" s="60">
        <f>(IF('Solid wall information'!G171="",IFERROR('Solid wall information'!I171/'Solid wall information'!H171,0),0)+IF('Solid wall information'!K171="",IFERROR('Solid wall information'!M171/'Solid wall information'!L171,0),0)+IF('Solid wall information'!O171="",IFERROR('Solid wall information'!Q171/'Solid wall information'!P171,0),0)+IF('Solid wall information'!S171="",IFERROR('Solid wall information'!U171/'Solid wall information'!T171,0),0)+IF('Solid wall information'!W171="",IFERROR('Solid wall information'!Y171/'Solid wall information'!X171,0),0))/100</f>
        <v>0</v>
      </c>
      <c r="H159" s="61">
        <f>IF(G159=0,0,G159)+$L$5+$L$6+IFERROR('Solid wall information'!G172,0)+IFERROR('Solid wall information'!K172,0)+IFERROR('Solid wall information'!O172,0)+IFERROR('Solid wall information'!S172,0)</f>
        <v>0.17</v>
      </c>
      <c r="I159" s="62">
        <f t="shared" si="8"/>
        <v>0</v>
      </c>
      <c r="J159" s="58">
        <f>'Solid wall information'!D172</f>
        <v>0</v>
      </c>
    </row>
    <row r="160" spans="6:10" ht="15.75" thickBot="1" x14ac:dyDescent="0.3">
      <c r="F160" s="39" t="s">
        <v>116</v>
      </c>
      <c r="G160" s="60">
        <f>(IF('Solid wall information'!G172="",IFERROR('Solid wall information'!I172/'Solid wall information'!H172,0),0)+IF('Solid wall information'!K172="",IFERROR('Solid wall information'!M172/'Solid wall information'!L172,0),0)+IF('Solid wall information'!O172="",IFERROR('Solid wall information'!Q172/'Solid wall information'!P172,0),0)+IF('Solid wall information'!S172="",IFERROR('Solid wall information'!U172/'Solid wall information'!T172,0),0)+IF('Solid wall information'!W172="",IFERROR('Solid wall information'!Y172/'Solid wall information'!X172,0),0))/100</f>
        <v>0</v>
      </c>
      <c r="H160" s="61">
        <f>IF(G160=0,0,G160)+$L$5+$L$6+IFERROR('Solid wall information'!G173,0)+IFERROR('Solid wall information'!K173,0)+IFERROR('Solid wall information'!O173,0)+IFERROR('Solid wall information'!S173,0)</f>
        <v>0.17</v>
      </c>
      <c r="I160" s="62">
        <f t="shared" si="8"/>
        <v>0</v>
      </c>
      <c r="J160" s="58">
        <f>'Solid wall information'!D173</f>
        <v>0</v>
      </c>
    </row>
    <row r="161" spans="6:10" ht="15.75" thickBot="1" x14ac:dyDescent="0.3">
      <c r="F161" s="40" t="s">
        <v>117</v>
      </c>
      <c r="G161" s="60">
        <f>(IF('Solid wall information'!G173="",IFERROR('Solid wall information'!I173/'Solid wall information'!H173,0),0)+IF('Solid wall information'!K173="",IFERROR('Solid wall information'!M173/'Solid wall information'!L173,0),0)+IF('Solid wall information'!O173="",IFERROR('Solid wall information'!Q173/'Solid wall information'!P173,0),0)+IF('Solid wall information'!S173="",IFERROR('Solid wall information'!U173/'Solid wall information'!T173,0),0)+IF('Solid wall information'!W173="",IFERROR('Solid wall information'!Y173/'Solid wall information'!X173,0),0))/100</f>
        <v>0</v>
      </c>
      <c r="H161" s="61">
        <f>IF(G161=0,0,G161)+$L$5+$L$6+IFERROR('Solid wall information'!G174,0)+IFERROR('Solid wall information'!K174,0)+IFERROR('Solid wall information'!O174,0)+IFERROR('Solid wall information'!S174,0)</f>
        <v>0.17</v>
      </c>
      <c r="I161" s="62">
        <f t="shared" si="8"/>
        <v>0</v>
      </c>
      <c r="J161" s="58">
        <f>'Solid wall information'!D174</f>
        <v>0</v>
      </c>
    </row>
    <row r="162" spans="6:10" ht="15.75" thickBot="1" x14ac:dyDescent="0.3">
      <c r="F162" s="39" t="s">
        <v>212</v>
      </c>
      <c r="G162" s="60">
        <f>(IF('Solid wall information'!G174="",IFERROR('Solid wall information'!I174/'Solid wall information'!H174,0),0)+IF('Solid wall information'!K174="",IFERROR('Solid wall information'!M174/'Solid wall information'!L174,0),0)+IF('Solid wall information'!O174="",IFERROR('Solid wall information'!Q174/'Solid wall information'!P174,0),0)+IF('Solid wall information'!S174="",IFERROR('Solid wall information'!U174/'Solid wall information'!T174,0),0)+IF('Solid wall information'!W174="",IFERROR('Solid wall information'!Y174/'Solid wall information'!X174,0),0))/100</f>
        <v>0</v>
      </c>
      <c r="H162" s="61">
        <f>IF(G162=0,0,G162)+$L$5+$L$6+IFERROR('Solid wall information'!G175,0)+IFERROR('Solid wall information'!K175,0)+IFERROR('Solid wall information'!O175,0)+IFERROR('Solid wall information'!S175,0)</f>
        <v>0.17</v>
      </c>
      <c r="I162" s="62">
        <f t="shared" si="8"/>
        <v>0</v>
      </c>
      <c r="J162" s="58">
        <f>'Solid wall information'!D175</f>
        <v>0</v>
      </c>
    </row>
    <row r="163" spans="6:10" ht="15.75" thickBot="1" x14ac:dyDescent="0.3">
      <c r="F163" s="40" t="s">
        <v>213</v>
      </c>
      <c r="G163" s="60">
        <f>(IF('Solid wall information'!G175="",IFERROR('Solid wall information'!I175/'Solid wall information'!H175,0),0)+IF('Solid wall information'!K175="",IFERROR('Solid wall information'!M175/'Solid wall information'!L175,0),0)+IF('Solid wall information'!O175="",IFERROR('Solid wall information'!Q175/'Solid wall information'!P175,0),0)+IF('Solid wall information'!S175="",IFERROR('Solid wall information'!U175/'Solid wall information'!T175,0),0)+IF('Solid wall information'!W175="",IFERROR('Solid wall information'!Y175/'Solid wall information'!X175,0),0))/100</f>
        <v>0</v>
      </c>
      <c r="H163" s="61">
        <f>IF(G163=0,0,G163)+$L$5+$L$6+IFERROR('Solid wall information'!G176,0)+IFERROR('Solid wall information'!K176,0)+IFERROR('Solid wall information'!O176,0)+IFERROR('Solid wall information'!S176,0)</f>
        <v>0.17</v>
      </c>
      <c r="I163" s="62">
        <f t="shared" si="8"/>
        <v>0</v>
      </c>
      <c r="J163" s="58">
        <f>'Solid wall information'!D176</f>
        <v>0</v>
      </c>
    </row>
    <row r="164" spans="6:10" ht="15.75" thickBot="1" x14ac:dyDescent="0.3">
      <c r="F164" s="39" t="s">
        <v>214</v>
      </c>
      <c r="G164" s="60">
        <f>(IF('Solid wall information'!G176="",IFERROR('Solid wall information'!I176/'Solid wall information'!H176,0),0)+IF('Solid wall information'!K176="",IFERROR('Solid wall information'!M176/'Solid wall information'!L176,0),0)+IF('Solid wall information'!O176="",IFERROR('Solid wall information'!Q176/'Solid wall information'!P176,0),0)+IF('Solid wall information'!S176="",IFERROR('Solid wall information'!U176/'Solid wall information'!T176,0),0)+IF('Solid wall information'!W176="",IFERROR('Solid wall information'!Y176/'Solid wall information'!X176,0),0))/100</f>
        <v>0</v>
      </c>
      <c r="H164" s="61">
        <f>IF(G164=0,0,G164)+$L$5+$L$6+IFERROR('Solid wall information'!G177,0)+IFERROR('Solid wall information'!K177,0)+IFERROR('Solid wall information'!O177,0)+IFERROR('Solid wall information'!S177,0)</f>
        <v>0.17</v>
      </c>
      <c r="I164" s="62">
        <f t="shared" si="8"/>
        <v>0</v>
      </c>
      <c r="J164" s="58">
        <f>'Solid wall information'!D177</f>
        <v>0</v>
      </c>
    </row>
    <row r="165" spans="6:10" ht="15.75" thickBot="1" x14ac:dyDescent="0.3">
      <c r="F165" s="40" t="s">
        <v>215</v>
      </c>
      <c r="G165" s="60">
        <f>(IF('Solid wall information'!G177="",IFERROR('Solid wall information'!I177/'Solid wall information'!H177,0),0)+IF('Solid wall information'!K177="",IFERROR('Solid wall information'!M177/'Solid wall information'!L177,0),0)+IF('Solid wall information'!O177="",IFERROR('Solid wall information'!Q177/'Solid wall information'!P177,0),0)+IF('Solid wall information'!S177="",IFERROR('Solid wall information'!U177/'Solid wall information'!T177,0),0)+IF('Solid wall information'!W177="",IFERROR('Solid wall information'!Y177/'Solid wall information'!X177,0),0))/100</f>
        <v>0</v>
      </c>
      <c r="H165" s="61">
        <f>IF(G165=0,0,G165)+$L$5+$L$6+IFERROR('Solid wall information'!G178,0)+IFERROR('Solid wall information'!K178,0)+IFERROR('Solid wall information'!O178,0)+IFERROR('Solid wall information'!S178,0)</f>
        <v>0.17</v>
      </c>
      <c r="I165" s="62">
        <f t="shared" si="8"/>
        <v>0</v>
      </c>
      <c r="J165" s="58">
        <f>'Solid wall information'!D178</f>
        <v>0</v>
      </c>
    </row>
    <row r="166" spans="6:10" ht="15.75" thickBot="1" x14ac:dyDescent="0.3">
      <c r="F166" s="39" t="s">
        <v>216</v>
      </c>
      <c r="G166" s="60">
        <f>(IF('Solid wall information'!G178="",IFERROR('Solid wall information'!I178/'Solid wall information'!H178,0),0)+IF('Solid wall information'!K178="",IFERROR('Solid wall information'!M178/'Solid wall information'!L178,0),0)+IF('Solid wall information'!O178="",IFERROR('Solid wall information'!Q178/'Solid wall information'!P178,0),0)+IF('Solid wall information'!S178="",IFERROR('Solid wall information'!U178/'Solid wall information'!T178,0),0)+IF('Solid wall information'!W178="",IFERROR('Solid wall information'!Y178/'Solid wall information'!X178,0),0))/100</f>
        <v>0</v>
      </c>
      <c r="H166" s="61">
        <f>IF(G166=0,0,G166)+$L$5+$L$6+IFERROR('Solid wall information'!G179,0)+IFERROR('Solid wall information'!K179,0)+IFERROR('Solid wall information'!O179,0)+IFERROR('Solid wall information'!S179,0)</f>
        <v>0.17</v>
      </c>
      <c r="I166" s="62">
        <f t="shared" si="8"/>
        <v>0</v>
      </c>
      <c r="J166" s="58">
        <f>'Solid wall information'!D179</f>
        <v>0</v>
      </c>
    </row>
    <row r="167" spans="6:10" ht="15.75" thickBot="1" x14ac:dyDescent="0.3">
      <c r="F167" s="40" t="s">
        <v>218</v>
      </c>
      <c r="G167" s="60">
        <f>(IF('Solid wall information'!G179="",IFERROR('Solid wall information'!I179/'Solid wall information'!H179,0),0)+IF('Solid wall information'!K179="",IFERROR('Solid wall information'!M179/'Solid wall information'!L179,0),0)+IF('Solid wall information'!O179="",IFERROR('Solid wall information'!Q179/'Solid wall information'!P179,0),0)+IF('Solid wall information'!S179="",IFERROR('Solid wall information'!U179/'Solid wall information'!T179,0),0)+IF('Solid wall information'!W179="",IFERROR('Solid wall information'!Y179/'Solid wall information'!X179,0),0))/100</f>
        <v>0</v>
      </c>
      <c r="H167" s="61">
        <f>IF(G167=0,0,G167)+$L$5+$L$6+IFERROR('Solid wall information'!G180,0)+IFERROR('Solid wall information'!K180,0)+IFERROR('Solid wall information'!O180,0)+IFERROR('Solid wall information'!S180,0)</f>
        <v>0.17</v>
      </c>
      <c r="I167" s="62">
        <f t="shared" si="8"/>
        <v>0</v>
      </c>
      <c r="J167" s="58">
        <f>'Solid wall information'!D180</f>
        <v>0</v>
      </c>
    </row>
    <row r="168" spans="6:10" ht="15.75" thickBot="1" x14ac:dyDescent="0.3">
      <c r="F168" s="39" t="s">
        <v>219</v>
      </c>
      <c r="G168" s="60">
        <f>(IF('Solid wall information'!G180="",IFERROR('Solid wall information'!I180/'Solid wall information'!H180,0),0)+IF('Solid wall information'!K180="",IFERROR('Solid wall information'!M180/'Solid wall information'!L180,0),0)+IF('Solid wall information'!O180="",IFERROR('Solid wall information'!Q180/'Solid wall information'!P180,0),0)+IF('Solid wall information'!S180="",IFERROR('Solid wall information'!U180/'Solid wall information'!T180,0),0)+IF('Solid wall information'!W180="",IFERROR('Solid wall information'!Y180/'Solid wall information'!X180,0),0))/100</f>
        <v>0</v>
      </c>
      <c r="H168" s="61">
        <f>IF(G168=0,0,G168)+$L$5+$L$6+IFERROR('Solid wall information'!G181,0)+IFERROR('Solid wall information'!K181,0)+IFERROR('Solid wall information'!O181,0)+IFERROR('Solid wall information'!S181,0)</f>
        <v>0.17</v>
      </c>
      <c r="I168" s="62">
        <f t="shared" si="8"/>
        <v>0</v>
      </c>
      <c r="J168" s="58">
        <f>'Solid wall information'!D181</f>
        <v>0</v>
      </c>
    </row>
    <row r="169" spans="6:10" ht="15.75" thickBot="1" x14ac:dyDescent="0.3">
      <c r="F169" s="40" t="s">
        <v>220</v>
      </c>
      <c r="G169" s="60">
        <f>(IF('Solid wall information'!G181="",IFERROR('Solid wall information'!I181/'Solid wall information'!H181,0),0)+IF('Solid wall information'!K181="",IFERROR('Solid wall information'!M181/'Solid wall information'!L181,0),0)+IF('Solid wall information'!O181="",IFERROR('Solid wall information'!Q181/'Solid wall information'!P181,0),0)+IF('Solid wall information'!S181="",IFERROR('Solid wall information'!U181/'Solid wall information'!T181,0),0)+IF('Solid wall information'!W181="",IFERROR('Solid wall information'!Y181/'Solid wall information'!X181,0),0))/100</f>
        <v>0</v>
      </c>
      <c r="H169" s="61">
        <f>IF(G169=0,0,G169)+$L$5+$L$6+IFERROR('Solid wall information'!G182,0)+IFERROR('Solid wall information'!K182,0)+IFERROR('Solid wall information'!O182,0)+IFERROR('Solid wall information'!S182,0)</f>
        <v>0.17</v>
      </c>
      <c r="I169" s="62">
        <f t="shared" si="8"/>
        <v>0</v>
      </c>
      <c r="J169" s="58">
        <f>'Solid wall information'!D182</f>
        <v>0</v>
      </c>
    </row>
    <row r="170" spans="6:10" ht="15.75" thickBot="1" x14ac:dyDescent="0.3">
      <c r="F170" s="39" t="s">
        <v>221</v>
      </c>
      <c r="G170" s="60">
        <f>(IF('Solid wall information'!G182="",IFERROR('Solid wall information'!I182/'Solid wall information'!H182,0),0)+IF('Solid wall information'!K182="",IFERROR('Solid wall information'!M182/'Solid wall information'!L182,0),0)+IF('Solid wall information'!O182="",IFERROR('Solid wall information'!Q182/'Solid wall information'!P182,0),0)+IF('Solid wall information'!S182="",IFERROR('Solid wall information'!U182/'Solid wall information'!T182,0),0)+IF('Solid wall information'!W182="",IFERROR('Solid wall information'!Y182/'Solid wall information'!X182,0),0))/100</f>
        <v>0</v>
      </c>
      <c r="H170" s="61">
        <f>IF(G170=0,0,G170)+$L$5+$L$6+IFERROR('Solid wall information'!G183,0)+IFERROR('Solid wall information'!K183,0)+IFERROR('Solid wall information'!O183,0)+IFERROR('Solid wall information'!S183,0)</f>
        <v>0.17</v>
      </c>
      <c r="I170" s="62">
        <f t="shared" si="8"/>
        <v>0</v>
      </c>
      <c r="J170" s="58">
        <f>'Solid wall information'!D183</f>
        <v>0</v>
      </c>
    </row>
    <row r="171" spans="6:10" ht="15.75" thickBot="1" x14ac:dyDescent="0.3">
      <c r="F171" s="40" t="s">
        <v>222</v>
      </c>
      <c r="G171" s="60">
        <f>(IF('Solid wall information'!G183="",IFERROR('Solid wall information'!I183/'Solid wall information'!H183,0),0)+IF('Solid wall information'!K183="",IFERROR('Solid wall information'!M183/'Solid wall information'!L183,0),0)+IF('Solid wall information'!O183="",IFERROR('Solid wall information'!Q183/'Solid wall information'!P183,0),0)+IF('Solid wall information'!S183="",IFERROR('Solid wall information'!U183/'Solid wall information'!T183,0),0)+IF('Solid wall information'!W183="",IFERROR('Solid wall information'!Y183/'Solid wall information'!X183,0),0))/100</f>
        <v>0</v>
      </c>
      <c r="H171" s="61">
        <f>IF(G171=0,0,G171)+$L$5+$L$6+IFERROR('Solid wall information'!G184,0)+IFERROR('Solid wall information'!K184,0)+IFERROR('Solid wall information'!O184,0)+IFERROR('Solid wall information'!S184,0)</f>
        <v>0.17</v>
      </c>
      <c r="I171" s="62">
        <f t="shared" si="8"/>
        <v>0</v>
      </c>
      <c r="J171" s="58">
        <f>'Solid wall information'!D184</f>
        <v>0</v>
      </c>
    </row>
    <row r="172" spans="6:10" ht="30.75" thickBot="1" x14ac:dyDescent="0.3">
      <c r="G172" s="63"/>
      <c r="H172" s="64" t="s">
        <v>158</v>
      </c>
      <c r="I172" s="65">
        <f>IFERROR(SUMPRODUCT(I157:I171,J157:J171)/SUM(J157:J171),0)</f>
        <v>0</v>
      </c>
    </row>
  </sheetData>
  <mergeCells count="7">
    <mergeCell ref="C2:D2"/>
    <mergeCell ref="C29:D32"/>
    <mergeCell ref="K3:L3"/>
    <mergeCell ref="W2:X2"/>
    <mergeCell ref="N54:O57"/>
    <mergeCell ref="K4:L4"/>
    <mergeCell ref="K7:L7"/>
  </mergeCells>
  <conditionalFormatting sqref="N20:O20">
    <cfRule type="containsErrors" dxfId="40" priority="2">
      <formula>ISERROR(N20)</formula>
    </cfRule>
  </conditionalFormatting>
  <conditionalFormatting sqref="N20:O20">
    <cfRule type="cellIs" dxfId="39" priority="1" operator="equal">
      <formula>$K$85+$K$86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dimension ref="A1:AO190"/>
  <sheetViews>
    <sheetView showRowColHeaders="0" zoomScale="90" zoomScaleNormal="90" workbookViewId="0">
      <pane ySplit="9" topLeftCell="A10" activePane="bottomLeft" state="frozen"/>
      <selection pane="bottomLeft" activeCell="P12" sqref="P12"/>
    </sheetView>
  </sheetViews>
  <sheetFormatPr defaultColWidth="0" defaultRowHeight="15" zeroHeight="1" x14ac:dyDescent="0.25"/>
  <cols>
    <col min="1" max="1" width="3.85546875" style="182" customWidth="1"/>
    <col min="2" max="2" width="14.7109375" style="182" customWidth="1"/>
    <col min="3" max="3" width="11.85546875" style="182" customWidth="1"/>
    <col min="4" max="4" width="11.42578125" style="182" customWidth="1"/>
    <col min="5" max="5" width="24.7109375" style="182" customWidth="1"/>
    <col min="6" max="7" width="10.7109375" style="182" customWidth="1"/>
    <col min="8" max="11" width="8.5703125" style="182" customWidth="1"/>
    <col min="12" max="13" width="8.7109375" style="182" customWidth="1"/>
    <col min="14" max="16" width="8.5703125" style="182" customWidth="1"/>
    <col min="17" max="18" width="8.7109375" style="182" customWidth="1"/>
    <col min="19" max="19" width="5.28515625" style="182" customWidth="1"/>
    <col min="20" max="25" width="11.42578125" style="182" customWidth="1"/>
    <col min="26" max="26" width="9.140625" style="182" customWidth="1"/>
    <col min="27" max="27" width="8.42578125" style="182" customWidth="1"/>
    <col min="28" max="29" width="11.42578125" style="182" hidden="1" customWidth="1"/>
    <col min="30" max="41" width="0" style="182" hidden="1" customWidth="1"/>
    <col min="42" max="16384" width="11.42578125" style="182" hidden="1"/>
  </cols>
  <sheetData>
    <row r="1" spans="1:37" ht="15" customHeight="1" x14ac:dyDescent="0.25">
      <c r="A1" s="601" t="s">
        <v>486</v>
      </c>
      <c r="B1" s="580"/>
      <c r="C1" s="580"/>
      <c r="D1" s="580"/>
      <c r="E1" s="580"/>
      <c r="F1" s="204"/>
      <c r="G1" s="203"/>
      <c r="H1" s="536"/>
      <c r="I1" s="536"/>
      <c r="J1" s="284"/>
      <c r="K1" s="536"/>
      <c r="L1" s="536"/>
      <c r="M1" s="536"/>
      <c r="N1" s="536"/>
      <c r="O1" s="203"/>
      <c r="P1" s="203"/>
      <c r="Q1" s="203"/>
      <c r="R1" s="203"/>
      <c r="S1" s="203"/>
      <c r="T1" s="203"/>
      <c r="U1" s="203"/>
      <c r="V1" s="203"/>
      <c r="W1" s="203"/>
      <c r="X1" s="203"/>
      <c r="Y1" s="203"/>
      <c r="Z1" s="203"/>
      <c r="AA1" s="203"/>
      <c r="AB1" s="203"/>
      <c r="AC1" s="205"/>
      <c r="AD1" s="289"/>
      <c r="AE1" s="289"/>
      <c r="AF1" s="289"/>
      <c r="AG1" s="289"/>
      <c r="AH1" s="289"/>
      <c r="AI1" s="289"/>
      <c r="AJ1" s="289"/>
      <c r="AK1" s="289"/>
    </row>
    <row r="2" spans="1:37" ht="15" customHeight="1" x14ac:dyDescent="0.25">
      <c r="A2" s="602"/>
      <c r="B2" s="603"/>
      <c r="C2" s="603"/>
      <c r="D2" s="603"/>
      <c r="E2" s="603"/>
      <c r="F2" s="244"/>
      <c r="G2" s="243"/>
      <c r="H2" s="245"/>
      <c r="I2" s="245"/>
      <c r="J2" s="245"/>
      <c r="K2" s="245"/>
      <c r="L2" s="245"/>
      <c r="M2" s="245"/>
      <c r="N2" s="243"/>
      <c r="O2" s="243"/>
      <c r="P2" s="243"/>
      <c r="Q2" s="243"/>
      <c r="R2" s="243"/>
      <c r="S2" s="243"/>
      <c r="T2" s="243"/>
      <c r="U2" s="243"/>
      <c r="V2" s="243"/>
      <c r="W2" s="243"/>
      <c r="X2" s="243"/>
      <c r="Y2" s="243"/>
      <c r="Z2" s="243"/>
      <c r="AA2" s="243"/>
      <c r="AB2" s="243"/>
      <c r="AC2" s="246"/>
      <c r="AD2" s="289"/>
      <c r="AE2" s="289"/>
      <c r="AF2" s="289"/>
      <c r="AG2" s="289"/>
      <c r="AH2" s="289"/>
      <c r="AI2" s="289"/>
      <c r="AJ2" s="289"/>
      <c r="AK2" s="289"/>
    </row>
    <row r="3" spans="1:37" ht="6" customHeight="1" x14ac:dyDescent="0.25">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89"/>
      <c r="AE3" s="289"/>
      <c r="AF3" s="289"/>
      <c r="AG3" s="289"/>
      <c r="AH3" s="289"/>
      <c r="AI3" s="289"/>
      <c r="AJ3" s="289"/>
      <c r="AK3" s="289"/>
    </row>
    <row r="4" spans="1:37" x14ac:dyDescent="0.25">
      <c r="A4" s="290"/>
      <c r="B4" s="290" t="s">
        <v>494</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row>
    <row r="5" spans="1:37" x14ac:dyDescent="0.25">
      <c r="A5" s="290"/>
      <c r="B5" s="290" t="s">
        <v>495</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row>
    <row r="6" spans="1:37" x14ac:dyDescent="0.25">
      <c r="A6" s="290"/>
      <c r="B6" s="290" t="s">
        <v>356</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row>
    <row r="7" spans="1:37" ht="20.25" customHeight="1" x14ac:dyDescent="0.25">
      <c r="A7" s="290"/>
      <c r="B7" s="422" t="s">
        <v>485</v>
      </c>
      <c r="C7" s="364"/>
      <c r="D7" s="290"/>
      <c r="E7" s="290"/>
      <c r="F7" s="290"/>
      <c r="G7" s="363"/>
      <c r="H7" s="363"/>
      <c r="I7" s="363"/>
      <c r="J7" s="363"/>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89"/>
      <c r="AJ7" s="289"/>
    </row>
    <row r="8" spans="1:37" ht="6.75" customHeight="1" x14ac:dyDescent="0.25">
      <c r="A8" s="290"/>
      <c r="B8" s="422"/>
      <c r="C8" s="364"/>
      <c r="D8" s="290"/>
      <c r="E8" s="290"/>
      <c r="F8" s="290"/>
      <c r="G8" s="363"/>
      <c r="H8" s="363"/>
      <c r="I8" s="363"/>
      <c r="J8" s="363"/>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89"/>
      <c r="AJ8" s="289"/>
    </row>
    <row r="9" spans="1:37" ht="6" customHeight="1" x14ac:dyDescent="0.25">
      <c r="A9" s="290"/>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row>
    <row r="10" spans="1:37" s="289" customFormat="1" x14ac:dyDescent="0.25"/>
    <row r="11" spans="1:37" ht="6" customHeight="1" thickBot="1" x14ac:dyDescent="0.3">
      <c r="A11" s="289"/>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90"/>
      <c r="AC11" s="290"/>
    </row>
    <row r="12" spans="1:37" ht="39" customHeight="1" x14ac:dyDescent="0.25">
      <c r="A12" s="289"/>
      <c r="B12" s="291" t="s">
        <v>57</v>
      </c>
      <c r="C12" s="308" t="s">
        <v>471</v>
      </c>
      <c r="D12" s="293" t="s">
        <v>472</v>
      </c>
      <c r="E12" s="294" t="s">
        <v>473</v>
      </c>
      <c r="F12" s="294" t="s">
        <v>474</v>
      </c>
      <c r="G12" s="295" t="s">
        <v>475</v>
      </c>
      <c r="H12" s="604" t="s">
        <v>245</v>
      </c>
      <c r="I12" s="605"/>
      <c r="J12" s="289"/>
      <c r="K12" s="289"/>
      <c r="L12" s="289"/>
      <c r="M12" s="289"/>
      <c r="N12" s="289"/>
      <c r="O12" s="289"/>
      <c r="P12" s="289"/>
      <c r="Q12" s="289"/>
      <c r="R12" s="289"/>
      <c r="S12" s="289"/>
      <c r="T12" s="289"/>
      <c r="U12" s="289"/>
      <c r="V12" s="289"/>
      <c r="W12" s="289"/>
      <c r="X12" s="289"/>
      <c r="Y12" s="289"/>
      <c r="Z12" s="289"/>
      <c r="AA12" s="289"/>
      <c r="AB12" s="290"/>
      <c r="AC12" s="290"/>
    </row>
    <row r="13" spans="1:37" x14ac:dyDescent="0.25">
      <c r="A13" s="289"/>
      <c r="B13" s="301" t="s">
        <v>113</v>
      </c>
      <c r="C13" s="407"/>
      <c r="D13" s="377"/>
      <c r="E13" s="379"/>
      <c r="F13" s="408"/>
      <c r="G13" s="409"/>
      <c r="H13" s="606"/>
      <c r="I13" s="607"/>
      <c r="J13" s="289"/>
      <c r="K13" s="289"/>
      <c r="L13" s="289"/>
      <c r="M13" s="289"/>
      <c r="N13" s="289"/>
      <c r="O13" s="289"/>
      <c r="P13" s="289"/>
      <c r="Q13" s="289"/>
      <c r="R13" s="289"/>
      <c r="S13" s="289"/>
      <c r="T13" s="289"/>
      <c r="U13" s="289"/>
      <c r="V13" s="289"/>
      <c r="W13" s="289"/>
      <c r="X13" s="289"/>
      <c r="Y13" s="289"/>
      <c r="Z13" s="289"/>
      <c r="AA13" s="289"/>
      <c r="AB13" s="290"/>
      <c r="AC13" s="290"/>
    </row>
    <row r="14" spans="1:37" x14ac:dyDescent="0.25">
      <c r="A14" s="289"/>
      <c r="B14" s="301" t="s">
        <v>114</v>
      </c>
      <c r="C14" s="407"/>
      <c r="D14" s="377"/>
      <c r="E14" s="379"/>
      <c r="F14" s="408"/>
      <c r="G14" s="409"/>
      <c r="H14" s="606"/>
      <c r="I14" s="607"/>
      <c r="J14" s="289"/>
      <c r="K14" s="289"/>
      <c r="L14" s="289"/>
      <c r="M14" s="289"/>
      <c r="N14" s="289"/>
      <c r="O14" s="289"/>
      <c r="P14" s="289"/>
      <c r="Q14" s="289"/>
      <c r="R14" s="289"/>
      <c r="S14" s="289"/>
      <c r="T14" s="289"/>
      <c r="U14" s="289"/>
      <c r="V14" s="289"/>
      <c r="W14" s="289"/>
      <c r="X14" s="289"/>
      <c r="Y14" s="289"/>
      <c r="Z14" s="289"/>
      <c r="AA14" s="289"/>
      <c r="AB14" s="290"/>
      <c r="AC14" s="290"/>
    </row>
    <row r="15" spans="1:37" x14ac:dyDescent="0.25">
      <c r="A15" s="289"/>
      <c r="B15" s="301" t="s">
        <v>115</v>
      </c>
      <c r="C15" s="407"/>
      <c r="D15" s="377"/>
      <c r="E15" s="379"/>
      <c r="F15" s="408"/>
      <c r="G15" s="409"/>
      <c r="H15" s="606"/>
      <c r="I15" s="607"/>
      <c r="J15" s="289"/>
      <c r="K15" s="289"/>
      <c r="L15" s="289"/>
      <c r="M15" s="289"/>
      <c r="N15" s="289"/>
      <c r="O15" s="289"/>
      <c r="P15" s="289"/>
      <c r="Q15" s="289"/>
      <c r="R15" s="289"/>
      <c r="S15" s="289"/>
      <c r="T15" s="289"/>
      <c r="U15" s="289"/>
      <c r="V15" s="289"/>
      <c r="W15" s="289"/>
      <c r="X15" s="289"/>
      <c r="Y15" s="289"/>
      <c r="Z15" s="289"/>
      <c r="AA15" s="289"/>
      <c r="AB15" s="290"/>
      <c r="AC15" s="290"/>
    </row>
    <row r="16" spans="1:37" x14ac:dyDescent="0.25">
      <c r="A16" s="289"/>
      <c r="B16" s="301" t="s">
        <v>116</v>
      </c>
      <c r="C16" s="407"/>
      <c r="D16" s="377"/>
      <c r="E16" s="379"/>
      <c r="F16" s="408"/>
      <c r="G16" s="409"/>
      <c r="H16" s="606"/>
      <c r="I16" s="607"/>
      <c r="J16" s="289"/>
      <c r="K16" s="289"/>
      <c r="L16" s="289"/>
      <c r="M16" s="289"/>
      <c r="N16" s="289"/>
      <c r="O16" s="289"/>
      <c r="P16" s="289"/>
      <c r="Q16" s="289"/>
      <c r="R16" s="289"/>
      <c r="S16" s="289"/>
      <c r="T16" s="289"/>
      <c r="U16" s="289"/>
      <c r="V16" s="289"/>
      <c r="W16" s="289"/>
      <c r="X16" s="289"/>
      <c r="Y16" s="289"/>
      <c r="Z16" s="289"/>
      <c r="AA16" s="289"/>
      <c r="AB16" s="290"/>
      <c r="AC16" s="290"/>
    </row>
    <row r="17" spans="1:29" ht="15.75" thickBot="1" x14ac:dyDescent="0.3">
      <c r="A17" s="289"/>
      <c r="B17" s="303" t="s">
        <v>117</v>
      </c>
      <c r="C17" s="410"/>
      <c r="D17" s="381"/>
      <c r="E17" s="382"/>
      <c r="F17" s="411"/>
      <c r="G17" s="412"/>
      <c r="H17" s="612"/>
      <c r="I17" s="613"/>
      <c r="J17" s="289"/>
      <c r="K17" s="289"/>
      <c r="L17" s="289"/>
      <c r="M17" s="289"/>
      <c r="N17" s="289"/>
      <c r="O17" s="289"/>
      <c r="P17" s="289"/>
      <c r="Q17" s="289"/>
      <c r="R17" s="289"/>
      <c r="S17" s="289"/>
      <c r="T17" s="289"/>
      <c r="U17" s="289"/>
      <c r="V17" s="289"/>
      <c r="W17" s="289"/>
      <c r="X17" s="289"/>
      <c r="Y17" s="289"/>
      <c r="Z17" s="289"/>
      <c r="AA17" s="289"/>
      <c r="AB17" s="290"/>
      <c r="AC17" s="290"/>
    </row>
    <row r="18" spans="1:29" s="312" customFormat="1" ht="16.5" customHeight="1" x14ac:dyDescent="0.25">
      <c r="A18" s="365"/>
      <c r="B18" s="413" t="s">
        <v>318</v>
      </c>
      <c r="C18" s="305">
        <f>IFERROR(SUMPRODUCT(C13:C17,D13:D17,H13:I17)/SUMPRODUCT(C13:C17,D13:D17),0)</f>
        <v>0</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11"/>
      <c r="AC18" s="311"/>
    </row>
    <row r="19" spans="1:29" s="312" customFormat="1" ht="16.5" customHeight="1" x14ac:dyDescent="0.25">
      <c r="A19" s="365"/>
      <c r="B19" s="414" t="s">
        <v>319</v>
      </c>
      <c r="C19" s="306">
        <f>IFERROR(SUMPRODUCT(C13:C17,D13:D17,F13:F17)/SUMPRODUCT(C13:C17,D13:D17),0)</f>
        <v>0</v>
      </c>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11"/>
      <c r="AC19" s="311"/>
    </row>
    <row r="20" spans="1:29" s="312" customFormat="1" ht="16.5" customHeight="1" thickBot="1" x14ac:dyDescent="0.3">
      <c r="A20" s="365"/>
      <c r="B20" s="415" t="s">
        <v>476</v>
      </c>
      <c r="C20" s="307">
        <f>IFERROR(SUMPRODUCT(C13:C17,D13:D17,G13:G17)/SUMPRODUCT(C13:C17,D13:D17),0)</f>
        <v>0</v>
      </c>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11"/>
      <c r="AC20" s="311"/>
    </row>
    <row r="21" spans="1:29" ht="15.75" thickBot="1" x14ac:dyDescent="0.3">
      <c r="A21" s="289"/>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90"/>
      <c r="AC21" s="290"/>
    </row>
    <row r="22" spans="1:29" ht="21" customHeight="1" thickBot="1" x14ac:dyDescent="0.3">
      <c r="A22" s="289"/>
      <c r="B22" s="289"/>
      <c r="C22" s="289"/>
      <c r="D22" s="289"/>
      <c r="E22" s="289"/>
      <c r="F22" s="289"/>
      <c r="G22" s="289"/>
      <c r="H22" s="595" t="s">
        <v>307</v>
      </c>
      <c r="I22" s="596"/>
      <c r="J22" s="596"/>
      <c r="K22" s="596"/>
      <c r="L22" s="596"/>
      <c r="M22" s="597"/>
      <c r="N22" s="598" t="s">
        <v>308</v>
      </c>
      <c r="O22" s="599"/>
      <c r="P22" s="599"/>
      <c r="Q22" s="599"/>
      <c r="R22" s="600"/>
      <c r="S22" s="289"/>
      <c r="T22" s="289" t="s">
        <v>353</v>
      </c>
      <c r="U22" s="289"/>
      <c r="V22" s="289"/>
      <c r="W22" s="289"/>
      <c r="X22" s="289"/>
      <c r="Y22" s="289"/>
      <c r="Z22" s="289"/>
      <c r="AA22" s="289"/>
      <c r="AB22" s="290"/>
      <c r="AC22" s="290"/>
    </row>
    <row r="23" spans="1:29" ht="36.75" customHeight="1" x14ac:dyDescent="0.25">
      <c r="A23" s="289"/>
      <c r="B23" s="335" t="str">
        <f>IF('OTTV Calculation'!$E$11="Select","Wall orientation ",CONCATENATE("Wall orientation "&amp;'OTTV Calculation'!$E$11))</f>
        <v>Wall orientation N</v>
      </c>
      <c r="C23" s="292" t="s">
        <v>217</v>
      </c>
      <c r="D23" s="293" t="s">
        <v>211</v>
      </c>
      <c r="E23" s="294" t="s">
        <v>377</v>
      </c>
      <c r="F23" s="294" t="s">
        <v>312</v>
      </c>
      <c r="G23" s="295" t="s">
        <v>311</v>
      </c>
      <c r="H23" s="296" t="s">
        <v>229</v>
      </c>
      <c r="I23" s="297" t="s">
        <v>230</v>
      </c>
      <c r="J23" s="297" t="s">
        <v>231</v>
      </c>
      <c r="K23" s="297" t="s">
        <v>223</v>
      </c>
      <c r="L23" s="297" t="s">
        <v>313</v>
      </c>
      <c r="M23" s="294" t="s">
        <v>309</v>
      </c>
      <c r="N23" s="298" t="s">
        <v>232</v>
      </c>
      <c r="O23" s="299" t="s">
        <v>233</v>
      </c>
      <c r="P23" s="299" t="s">
        <v>230</v>
      </c>
      <c r="Q23" s="299" t="s">
        <v>313</v>
      </c>
      <c r="R23" s="300" t="s">
        <v>309</v>
      </c>
      <c r="S23" s="289"/>
      <c r="T23" s="289"/>
      <c r="U23" s="289"/>
      <c r="V23" s="289"/>
      <c r="W23" s="289"/>
      <c r="X23" s="289"/>
      <c r="Y23" s="289"/>
      <c r="Z23" s="289"/>
      <c r="AA23" s="289"/>
      <c r="AB23" s="290"/>
      <c r="AC23" s="290"/>
    </row>
    <row r="24" spans="1:29" x14ac:dyDescent="0.25">
      <c r="A24" s="289"/>
      <c r="B24" s="301" t="s">
        <v>273</v>
      </c>
      <c r="C24" s="407"/>
      <c r="D24" s="407"/>
      <c r="E24" s="379"/>
      <c r="F24" s="408"/>
      <c r="G24" s="409"/>
      <c r="H24" s="285"/>
      <c r="I24" s="277"/>
      <c r="J24" s="277"/>
      <c r="K24" s="277"/>
      <c r="L24" s="277"/>
      <c r="M24" s="302" t="str">
        <f>IF(L24="",IF(K24="","",MIN(1,'Window calculation'!AV27)),L24)</f>
        <v/>
      </c>
      <c r="N24" s="282"/>
      <c r="O24" s="277"/>
      <c r="P24" s="277"/>
      <c r="Q24" s="277"/>
      <c r="R24" s="302" t="str">
        <f>IF(Q24="",IF(OR(P24=0,P24=""),"",MIN(1,'Window calculation'!AV9)),Q24)</f>
        <v/>
      </c>
      <c r="S24" s="289"/>
      <c r="T24" s="289"/>
      <c r="U24" s="289"/>
      <c r="V24" s="289"/>
      <c r="W24" s="289"/>
      <c r="X24" s="289"/>
      <c r="Y24" s="289"/>
      <c r="Z24" s="289"/>
      <c r="AA24" s="289"/>
      <c r="AB24" s="290"/>
      <c r="AC24" s="290"/>
    </row>
    <row r="25" spans="1:29" x14ac:dyDescent="0.25">
      <c r="A25" s="289"/>
      <c r="B25" s="301" t="s">
        <v>274</v>
      </c>
      <c r="C25" s="407"/>
      <c r="D25" s="407"/>
      <c r="E25" s="379"/>
      <c r="F25" s="408"/>
      <c r="G25" s="409"/>
      <c r="H25" s="285"/>
      <c r="I25" s="277"/>
      <c r="J25" s="277"/>
      <c r="K25" s="277"/>
      <c r="L25" s="277"/>
      <c r="M25" s="302" t="str">
        <f>IF(L25="",IF(K25="","",MIN(1,'Window calculation'!AV28)),L25)</f>
        <v/>
      </c>
      <c r="N25" s="282"/>
      <c r="O25" s="277"/>
      <c r="P25" s="277"/>
      <c r="Q25" s="277"/>
      <c r="R25" s="302" t="str">
        <f>IF(Q25="",IF(OR(P25=0,P25=""),"",MIN(1,'Window calculation'!AV10)),Q25)</f>
        <v/>
      </c>
      <c r="S25" s="289"/>
      <c r="T25" s="289"/>
      <c r="U25" s="289"/>
      <c r="V25" s="289"/>
      <c r="W25" s="289"/>
      <c r="X25" s="289"/>
      <c r="Y25" s="289"/>
      <c r="Z25" s="289"/>
      <c r="AA25" s="289"/>
      <c r="AB25" s="290"/>
      <c r="AC25" s="290"/>
    </row>
    <row r="26" spans="1:29" x14ac:dyDescent="0.25">
      <c r="A26" s="289"/>
      <c r="B26" s="301" t="s">
        <v>275</v>
      </c>
      <c r="C26" s="407"/>
      <c r="D26" s="407"/>
      <c r="E26" s="379"/>
      <c r="F26" s="408"/>
      <c r="G26" s="409"/>
      <c r="H26" s="285"/>
      <c r="I26" s="277"/>
      <c r="J26" s="277"/>
      <c r="K26" s="277"/>
      <c r="L26" s="277"/>
      <c r="M26" s="302" t="str">
        <f>IF(L26="",IF(K26="","",MIN(1,'Window calculation'!AV29)),L26)</f>
        <v/>
      </c>
      <c r="N26" s="282"/>
      <c r="O26" s="277"/>
      <c r="P26" s="277"/>
      <c r="Q26" s="277"/>
      <c r="R26" s="302" t="str">
        <f>IF(Q26="",IF(OR(P26=0,P26=""),"",MIN(1,'Window calculation'!AV11)),Q26)</f>
        <v/>
      </c>
      <c r="S26" s="289"/>
      <c r="T26" s="289"/>
      <c r="U26" s="289"/>
      <c r="V26" s="289"/>
      <c r="W26" s="289"/>
      <c r="X26" s="289"/>
      <c r="Y26" s="289"/>
      <c r="Z26" s="289"/>
      <c r="AA26" s="289"/>
      <c r="AB26" s="290"/>
      <c r="AC26" s="290"/>
    </row>
    <row r="27" spans="1:29" x14ac:dyDescent="0.25">
      <c r="A27" s="289"/>
      <c r="B27" s="301" t="s">
        <v>276</v>
      </c>
      <c r="C27" s="407"/>
      <c r="D27" s="407"/>
      <c r="E27" s="379"/>
      <c r="F27" s="408"/>
      <c r="G27" s="409"/>
      <c r="H27" s="285"/>
      <c r="I27" s="277"/>
      <c r="J27" s="277"/>
      <c r="K27" s="277"/>
      <c r="L27" s="277"/>
      <c r="M27" s="302" t="str">
        <f>IF(L27="",IF(K27="","",MIN(1,'Window calculation'!AV30)),L27)</f>
        <v/>
      </c>
      <c r="N27" s="282"/>
      <c r="O27" s="277"/>
      <c r="P27" s="277"/>
      <c r="Q27" s="277"/>
      <c r="R27" s="302" t="str">
        <f>IF(Q27="",IF(OR(P27=0,P27=""),"",MIN(1,'Window calculation'!AV12)),Q27)</f>
        <v/>
      </c>
      <c r="S27" s="289"/>
      <c r="T27" s="289"/>
      <c r="U27" s="289"/>
      <c r="V27" s="289"/>
      <c r="W27" s="289"/>
      <c r="X27" s="289"/>
      <c r="Y27" s="289"/>
      <c r="Z27" s="289"/>
      <c r="AA27" s="289"/>
      <c r="AB27" s="290"/>
      <c r="AC27" s="290"/>
    </row>
    <row r="28" spans="1:29" x14ac:dyDescent="0.25">
      <c r="A28" s="289"/>
      <c r="B28" s="301" t="s">
        <v>277</v>
      </c>
      <c r="C28" s="407"/>
      <c r="D28" s="407"/>
      <c r="E28" s="379"/>
      <c r="F28" s="408"/>
      <c r="G28" s="409"/>
      <c r="H28" s="285"/>
      <c r="I28" s="277"/>
      <c r="J28" s="277"/>
      <c r="K28" s="277"/>
      <c r="L28" s="277"/>
      <c r="M28" s="302" t="str">
        <f>IF(L28="",IF(K28="","",MIN(1,'Window calculation'!AV31)),L28)</f>
        <v/>
      </c>
      <c r="N28" s="282"/>
      <c r="O28" s="277"/>
      <c r="P28" s="277"/>
      <c r="Q28" s="277"/>
      <c r="R28" s="302" t="str">
        <f>IF(Q28="",IF(OR(P28=0,P28=""),"",MIN(1,'Window calculation'!AV13)),Q28)</f>
        <v/>
      </c>
      <c r="S28" s="289"/>
      <c r="T28" s="289"/>
      <c r="U28" s="289"/>
      <c r="V28" s="289"/>
      <c r="W28" s="289"/>
      <c r="X28" s="289"/>
      <c r="Y28" s="289"/>
      <c r="Z28" s="289"/>
      <c r="AA28" s="289"/>
      <c r="AB28" s="290"/>
      <c r="AC28" s="290"/>
    </row>
    <row r="29" spans="1:29" x14ac:dyDescent="0.25">
      <c r="A29" s="289"/>
      <c r="B29" s="301" t="s">
        <v>278</v>
      </c>
      <c r="C29" s="407"/>
      <c r="D29" s="407"/>
      <c r="E29" s="379"/>
      <c r="F29" s="408"/>
      <c r="G29" s="409"/>
      <c r="H29" s="285"/>
      <c r="I29" s="277"/>
      <c r="J29" s="277"/>
      <c r="K29" s="277"/>
      <c r="L29" s="277"/>
      <c r="M29" s="302" t="str">
        <f>IF(L29="",IF(K29="","",MIN(1,'Window calculation'!AV32)),L29)</f>
        <v/>
      </c>
      <c r="N29" s="282"/>
      <c r="O29" s="277"/>
      <c r="P29" s="277"/>
      <c r="Q29" s="277"/>
      <c r="R29" s="302" t="str">
        <f>IF(Q29="",IF(OR(P29=0,P29=""),"",MIN(1,'Window calculation'!AV14)),Q29)</f>
        <v/>
      </c>
      <c r="S29" s="289"/>
      <c r="T29" s="289"/>
      <c r="U29" s="289"/>
      <c r="V29" s="289"/>
      <c r="W29" s="289"/>
      <c r="X29" s="289"/>
      <c r="Y29" s="289"/>
      <c r="Z29" s="289"/>
      <c r="AA29" s="289"/>
      <c r="AB29" s="290"/>
      <c r="AC29" s="290"/>
    </row>
    <row r="30" spans="1:29" x14ac:dyDescent="0.25">
      <c r="A30" s="289"/>
      <c r="B30" s="301" t="s">
        <v>279</v>
      </c>
      <c r="C30" s="407"/>
      <c r="D30" s="407"/>
      <c r="E30" s="379"/>
      <c r="F30" s="408"/>
      <c r="G30" s="409"/>
      <c r="H30" s="285"/>
      <c r="I30" s="277"/>
      <c r="J30" s="277"/>
      <c r="K30" s="277"/>
      <c r="L30" s="277"/>
      <c r="M30" s="302" t="str">
        <f>IF(L30="",IF(K30="","",MIN(1,'Window calculation'!AV33)),L30)</f>
        <v/>
      </c>
      <c r="N30" s="282"/>
      <c r="O30" s="277"/>
      <c r="P30" s="277"/>
      <c r="Q30" s="277"/>
      <c r="R30" s="302" t="str">
        <f>IF(Q30="",IF(OR(P30=0,P30=""),"",MIN(1,'Window calculation'!AV15)),Q30)</f>
        <v/>
      </c>
      <c r="S30" s="289"/>
      <c r="T30" s="289"/>
      <c r="U30" s="289"/>
      <c r="V30" s="289"/>
      <c r="W30" s="289"/>
      <c r="X30" s="289"/>
      <c r="Y30" s="289"/>
      <c r="Z30" s="289"/>
      <c r="AA30" s="289"/>
      <c r="AB30" s="290"/>
      <c r="AC30" s="290"/>
    </row>
    <row r="31" spans="1:29" x14ac:dyDescent="0.25">
      <c r="A31" s="289"/>
      <c r="B31" s="301" t="s">
        <v>280</v>
      </c>
      <c r="C31" s="407"/>
      <c r="D31" s="407"/>
      <c r="E31" s="379"/>
      <c r="F31" s="408"/>
      <c r="G31" s="409"/>
      <c r="H31" s="285"/>
      <c r="I31" s="277"/>
      <c r="J31" s="277"/>
      <c r="K31" s="277"/>
      <c r="L31" s="277"/>
      <c r="M31" s="302" t="str">
        <f>IF(L31="",IF(K31="","",MIN(1,'Window calculation'!AV34)),L31)</f>
        <v/>
      </c>
      <c r="N31" s="282"/>
      <c r="O31" s="277"/>
      <c r="P31" s="277"/>
      <c r="Q31" s="277"/>
      <c r="R31" s="302" t="str">
        <f>IF(Q31="",IF(OR(P31=0,P31=""),"",MIN(1,'Window calculation'!AV16)),Q31)</f>
        <v/>
      </c>
      <c r="S31" s="289"/>
      <c r="T31" s="289"/>
      <c r="U31" s="289"/>
      <c r="V31" s="289"/>
      <c r="W31" s="289"/>
      <c r="X31" s="289"/>
      <c r="Y31" s="289"/>
      <c r="Z31" s="289"/>
      <c r="AA31" s="289"/>
      <c r="AB31" s="290"/>
      <c r="AC31" s="290"/>
    </row>
    <row r="32" spans="1:29" x14ac:dyDescent="0.25">
      <c r="A32" s="289"/>
      <c r="B32" s="301" t="s">
        <v>281</v>
      </c>
      <c r="C32" s="407"/>
      <c r="D32" s="407"/>
      <c r="E32" s="379"/>
      <c r="F32" s="408"/>
      <c r="G32" s="409"/>
      <c r="H32" s="285"/>
      <c r="I32" s="277"/>
      <c r="J32" s="277"/>
      <c r="K32" s="277"/>
      <c r="L32" s="277"/>
      <c r="M32" s="302" t="str">
        <f>IF(L32="",IF(K32="","",MIN(1,'Window calculation'!AV35)),L32)</f>
        <v/>
      </c>
      <c r="N32" s="282"/>
      <c r="O32" s="277"/>
      <c r="P32" s="277"/>
      <c r="Q32" s="277"/>
      <c r="R32" s="302" t="str">
        <f>IF(Q32="",IF(OR(P32=0,P32=""),"",MIN(1,'Window calculation'!AV17)),Q32)</f>
        <v/>
      </c>
      <c r="S32" s="289"/>
      <c r="T32" s="289" t="s">
        <v>354</v>
      </c>
      <c r="U32" s="289"/>
      <c r="V32" s="289"/>
      <c r="W32" s="289"/>
      <c r="X32" s="289"/>
      <c r="Y32" s="289"/>
      <c r="Z32" s="289"/>
      <c r="AA32" s="289"/>
      <c r="AB32" s="290"/>
      <c r="AC32" s="290"/>
    </row>
    <row r="33" spans="1:29" x14ac:dyDescent="0.25">
      <c r="A33" s="289"/>
      <c r="B33" s="301" t="s">
        <v>282</v>
      </c>
      <c r="C33" s="407"/>
      <c r="D33" s="407"/>
      <c r="E33" s="379"/>
      <c r="F33" s="408"/>
      <c r="G33" s="409"/>
      <c r="H33" s="285"/>
      <c r="I33" s="277"/>
      <c r="J33" s="277"/>
      <c r="K33" s="277"/>
      <c r="L33" s="277"/>
      <c r="M33" s="302" t="str">
        <f>IF(L33="",IF(K33="","",MIN(1,'Window calculation'!AV36)),L33)</f>
        <v/>
      </c>
      <c r="N33" s="282"/>
      <c r="O33" s="277"/>
      <c r="P33" s="277"/>
      <c r="Q33" s="277"/>
      <c r="R33" s="302" t="str">
        <f>IF(Q33="",IF(OR(P33=0,P33=""),"",MIN(1,'Window calculation'!AV18)),Q33)</f>
        <v/>
      </c>
      <c r="S33" s="289"/>
      <c r="T33" s="289"/>
      <c r="U33" s="289"/>
      <c r="V33" s="289"/>
      <c r="W33" s="289"/>
      <c r="X33" s="289"/>
      <c r="Y33" s="289"/>
      <c r="Z33" s="289"/>
      <c r="AA33" s="289"/>
      <c r="AB33" s="290"/>
      <c r="AC33" s="290"/>
    </row>
    <row r="34" spans="1:29" x14ac:dyDescent="0.25">
      <c r="A34" s="289"/>
      <c r="B34" s="301" t="s">
        <v>283</v>
      </c>
      <c r="C34" s="407"/>
      <c r="D34" s="407"/>
      <c r="E34" s="379"/>
      <c r="F34" s="408"/>
      <c r="G34" s="409"/>
      <c r="H34" s="285"/>
      <c r="I34" s="277"/>
      <c r="J34" s="277"/>
      <c r="K34" s="277"/>
      <c r="L34" s="277"/>
      <c r="M34" s="302" t="str">
        <f>IF(L34="",IF(K34="","",MIN(1,'Window calculation'!AV37)),L34)</f>
        <v/>
      </c>
      <c r="N34" s="282"/>
      <c r="O34" s="277"/>
      <c r="P34" s="277"/>
      <c r="Q34" s="277"/>
      <c r="R34" s="302" t="str">
        <f>IF(Q34="",IF(OR(P34=0,P34=""),"",MIN(1,'Window calculation'!AV19)),Q34)</f>
        <v/>
      </c>
      <c r="S34" s="289"/>
      <c r="T34" s="289"/>
      <c r="U34" s="289"/>
      <c r="V34" s="289"/>
      <c r="W34" s="289"/>
      <c r="X34" s="289"/>
      <c r="Y34" s="289"/>
      <c r="Z34" s="289"/>
      <c r="AA34" s="289"/>
      <c r="AB34" s="290"/>
      <c r="AC34" s="290"/>
    </row>
    <row r="35" spans="1:29" x14ac:dyDescent="0.25">
      <c r="A35" s="289"/>
      <c r="B35" s="301" t="s">
        <v>284</v>
      </c>
      <c r="C35" s="407"/>
      <c r="D35" s="407"/>
      <c r="E35" s="379"/>
      <c r="F35" s="408"/>
      <c r="G35" s="409"/>
      <c r="H35" s="285"/>
      <c r="I35" s="277"/>
      <c r="J35" s="277"/>
      <c r="K35" s="277"/>
      <c r="L35" s="277"/>
      <c r="M35" s="302" t="str">
        <f>IF(L35="",IF(K35="","",MIN(1,'Window calculation'!AV38)),L35)</f>
        <v/>
      </c>
      <c r="N35" s="282"/>
      <c r="O35" s="277"/>
      <c r="P35" s="277"/>
      <c r="Q35" s="277"/>
      <c r="R35" s="302" t="str">
        <f>IF(Q35="",IF(OR(P35=0,P35=""),"",MIN(1,'Window calculation'!AV20)),Q35)</f>
        <v/>
      </c>
      <c r="S35" s="289"/>
      <c r="T35" s="289"/>
      <c r="U35" s="289"/>
      <c r="V35" s="289"/>
      <c r="W35" s="289"/>
      <c r="X35" s="289"/>
      <c r="Y35" s="289"/>
      <c r="Z35" s="289"/>
      <c r="AA35" s="289"/>
      <c r="AB35" s="290"/>
      <c r="AC35" s="290"/>
    </row>
    <row r="36" spans="1:29" x14ac:dyDescent="0.25">
      <c r="A36" s="289"/>
      <c r="B36" s="301" t="s">
        <v>285</v>
      </c>
      <c r="C36" s="407"/>
      <c r="D36" s="407"/>
      <c r="E36" s="379"/>
      <c r="F36" s="408"/>
      <c r="G36" s="409"/>
      <c r="H36" s="285"/>
      <c r="I36" s="277"/>
      <c r="J36" s="277"/>
      <c r="K36" s="277"/>
      <c r="L36" s="277"/>
      <c r="M36" s="302" t="str">
        <f>IF(L36="",IF(K36="","",MIN(1,'Window calculation'!AV39)),L36)</f>
        <v/>
      </c>
      <c r="N36" s="282"/>
      <c r="O36" s="277"/>
      <c r="P36" s="277"/>
      <c r="Q36" s="277"/>
      <c r="R36" s="302" t="str">
        <f>IF(Q36="",IF(OR(P36=0,P36=""),"",MIN(1,'Window calculation'!AV21)),Q36)</f>
        <v/>
      </c>
      <c r="S36" s="289"/>
      <c r="T36" s="289"/>
      <c r="U36" s="289"/>
      <c r="V36" s="289"/>
      <c r="W36" s="289"/>
      <c r="X36" s="289"/>
      <c r="Y36" s="289"/>
      <c r="Z36" s="289"/>
      <c r="AA36" s="289"/>
      <c r="AB36" s="290"/>
      <c r="AC36" s="290"/>
    </row>
    <row r="37" spans="1:29" x14ac:dyDescent="0.25">
      <c r="A37" s="289"/>
      <c r="B37" s="301" t="s">
        <v>286</v>
      </c>
      <c r="C37" s="407"/>
      <c r="D37" s="407"/>
      <c r="E37" s="379"/>
      <c r="F37" s="408"/>
      <c r="G37" s="409"/>
      <c r="H37" s="285"/>
      <c r="I37" s="277"/>
      <c r="J37" s="277"/>
      <c r="K37" s="277"/>
      <c r="L37" s="277"/>
      <c r="M37" s="302" t="str">
        <f>IF(L37="",IF(K37="","",MIN(1,'Window calculation'!AV40)),L37)</f>
        <v/>
      </c>
      <c r="N37" s="282"/>
      <c r="O37" s="277"/>
      <c r="P37" s="277"/>
      <c r="Q37" s="277"/>
      <c r="R37" s="302" t="str">
        <f>IF(Q37="",IF(OR(P37=0,P37=""),"",MIN(1,'Window calculation'!AV22)),Q37)</f>
        <v/>
      </c>
      <c r="S37" s="289"/>
      <c r="T37" s="289"/>
      <c r="U37" s="289"/>
      <c r="V37" s="289"/>
      <c r="W37" s="289"/>
      <c r="X37" s="289"/>
      <c r="Y37" s="289"/>
      <c r="Z37" s="289"/>
      <c r="AA37" s="289"/>
      <c r="AB37" s="290"/>
      <c r="AC37" s="290"/>
    </row>
    <row r="38" spans="1:29" ht="18" customHeight="1" thickBot="1" x14ac:dyDescent="0.3">
      <c r="A38" s="289"/>
      <c r="B38" s="303" t="s">
        <v>287</v>
      </c>
      <c r="C38" s="410"/>
      <c r="D38" s="410"/>
      <c r="E38" s="382"/>
      <c r="F38" s="411"/>
      <c r="G38" s="412"/>
      <c r="H38" s="286"/>
      <c r="I38" s="278"/>
      <c r="J38" s="278"/>
      <c r="K38" s="278"/>
      <c r="L38" s="278"/>
      <c r="M38" s="304" t="str">
        <f>IF(L38="",IF(K38="","",MIN(1,'Window calculation'!AV41)),L38)</f>
        <v/>
      </c>
      <c r="N38" s="283"/>
      <c r="O38" s="278"/>
      <c r="P38" s="278"/>
      <c r="Q38" s="278"/>
      <c r="R38" s="304" t="str">
        <f>IF(Q38="",IF(OR(P38=0,P38=""),"",MIN(1,'Window calculation'!AV23)),Q38)</f>
        <v/>
      </c>
      <c r="S38" s="289"/>
      <c r="T38" s="289"/>
      <c r="U38" s="289"/>
      <c r="V38" s="289"/>
      <c r="W38" s="289"/>
      <c r="X38" s="289"/>
      <c r="Y38" s="289"/>
      <c r="Z38" s="289"/>
      <c r="AA38" s="289"/>
      <c r="AB38" s="290"/>
      <c r="AC38" s="290"/>
    </row>
    <row r="39" spans="1:29" ht="16.5" customHeight="1" x14ac:dyDescent="0.25">
      <c r="A39" s="289"/>
      <c r="B39" s="413" t="s">
        <v>246</v>
      </c>
      <c r="C39" s="305">
        <f>IFERROR(SUMPRODUCT(R24:R38,M24:M38,C24:C38,D24:D38)/SUMPRODUCT(C24:C38,D24:D38),0)</f>
        <v>0</v>
      </c>
      <c r="D39" s="289"/>
      <c r="E39" s="289"/>
      <c r="F39" s="289"/>
      <c r="G39" s="289"/>
      <c r="H39" s="289"/>
      <c r="I39" s="289"/>
      <c r="J39" s="289"/>
      <c r="K39" s="366"/>
      <c r="L39" s="366"/>
      <c r="M39" s="289"/>
      <c r="N39" s="289"/>
      <c r="O39" s="289"/>
      <c r="P39" s="289"/>
      <c r="Q39" s="289"/>
      <c r="R39" s="289"/>
      <c r="S39" s="289"/>
      <c r="T39" s="289"/>
      <c r="U39" s="289"/>
      <c r="V39" s="289"/>
      <c r="W39" s="289"/>
      <c r="X39" s="289"/>
      <c r="Y39" s="289"/>
      <c r="Z39" s="289"/>
      <c r="AA39" s="289"/>
      <c r="AB39" s="290"/>
      <c r="AC39" s="290"/>
    </row>
    <row r="40" spans="1:29" ht="16.5" customHeight="1" x14ac:dyDescent="0.25">
      <c r="A40" s="289"/>
      <c r="B40" s="414" t="s">
        <v>477</v>
      </c>
      <c r="C40" s="306">
        <f>IFERROR(SUMPRODUCT(C24:C38,D24:D38,F24:F38)/SUMPRODUCT(C24:C38,D24:D38),0)</f>
        <v>0</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90"/>
      <c r="AC40" s="290"/>
    </row>
    <row r="41" spans="1:29" ht="16.5" customHeight="1" thickBot="1" x14ac:dyDescent="0.3">
      <c r="A41" s="289"/>
      <c r="B41" s="415" t="s">
        <v>310</v>
      </c>
      <c r="C41" s="307">
        <f>IFERROR(SUMPRODUCT(C24:C38,D24:D38,G24:G38)/SUMPRODUCT(C24:C38,D24:D38),0)</f>
        <v>0</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90"/>
      <c r="AC41" s="290"/>
    </row>
    <row r="42" spans="1:29" ht="15.75" thickBot="1" x14ac:dyDescent="0.3">
      <c r="A42" s="289"/>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90"/>
      <c r="AC42" s="290"/>
    </row>
    <row r="43" spans="1:29" ht="21" customHeight="1" thickBot="1" x14ac:dyDescent="0.3">
      <c r="A43" s="289"/>
      <c r="B43" s="289"/>
      <c r="C43" s="289"/>
      <c r="D43" s="289"/>
      <c r="E43" s="289"/>
      <c r="F43" s="289"/>
      <c r="G43" s="289"/>
      <c r="H43" s="608" t="s">
        <v>307</v>
      </c>
      <c r="I43" s="609"/>
      <c r="J43" s="609"/>
      <c r="K43" s="609"/>
      <c r="L43" s="609"/>
      <c r="M43" s="610"/>
      <c r="N43" s="598" t="s">
        <v>308</v>
      </c>
      <c r="O43" s="599"/>
      <c r="P43" s="599"/>
      <c r="Q43" s="599"/>
      <c r="R43" s="600"/>
      <c r="S43" s="289"/>
      <c r="T43" s="289"/>
      <c r="U43" s="289"/>
      <c r="V43" s="289"/>
      <c r="W43" s="289"/>
      <c r="X43" s="289"/>
      <c r="Y43" s="289"/>
      <c r="Z43" s="289"/>
      <c r="AA43" s="289"/>
      <c r="AB43" s="290"/>
      <c r="AC43" s="290"/>
    </row>
    <row r="44" spans="1:29" ht="39.75" customHeight="1" x14ac:dyDescent="0.25">
      <c r="A44" s="289"/>
      <c r="B44" s="291" t="str">
        <f>CONCATENATE("Wall orientation "&amp;'OTTV Calculation'!$G$11)</f>
        <v>Wall orientation E</v>
      </c>
      <c r="C44" s="292" t="s">
        <v>217</v>
      </c>
      <c r="D44" s="293" t="s">
        <v>211</v>
      </c>
      <c r="E44" s="294" t="s">
        <v>377</v>
      </c>
      <c r="F44" s="294" t="s">
        <v>312</v>
      </c>
      <c r="G44" s="295" t="s">
        <v>311</v>
      </c>
      <c r="H44" s="308" t="s">
        <v>229</v>
      </c>
      <c r="I44" s="297" t="s">
        <v>230</v>
      </c>
      <c r="J44" s="297" t="s">
        <v>231</v>
      </c>
      <c r="K44" s="297" t="s">
        <v>223</v>
      </c>
      <c r="L44" s="297" t="s">
        <v>313</v>
      </c>
      <c r="M44" s="294" t="s">
        <v>309</v>
      </c>
      <c r="N44" s="309" t="s">
        <v>232</v>
      </c>
      <c r="O44" s="297" t="s">
        <v>233</v>
      </c>
      <c r="P44" s="297" t="s">
        <v>230</v>
      </c>
      <c r="Q44" s="297" t="s">
        <v>313</v>
      </c>
      <c r="R44" s="294" t="s">
        <v>309</v>
      </c>
      <c r="S44" s="289"/>
      <c r="T44" s="289"/>
      <c r="U44" s="289"/>
      <c r="V44" s="289"/>
      <c r="W44" s="289"/>
      <c r="X44" s="289"/>
      <c r="Y44" s="289"/>
      <c r="Z44" s="289"/>
      <c r="AA44" s="289"/>
      <c r="AB44" s="290"/>
      <c r="AC44" s="290"/>
    </row>
    <row r="45" spans="1:29" x14ac:dyDescent="0.25">
      <c r="A45" s="289"/>
      <c r="B45" s="301" t="s">
        <v>113</v>
      </c>
      <c r="C45" s="407"/>
      <c r="D45" s="407"/>
      <c r="E45" s="379"/>
      <c r="F45" s="408"/>
      <c r="G45" s="409"/>
      <c r="H45" s="285"/>
      <c r="I45" s="277"/>
      <c r="J45" s="277"/>
      <c r="K45" s="277"/>
      <c r="L45" s="277"/>
      <c r="M45" s="302" t="str">
        <f>IF(L45="",IF(K45="","",MIN(1,'Window calculation'!AW27)),L45)</f>
        <v/>
      </c>
      <c r="N45" s="282"/>
      <c r="O45" s="277"/>
      <c r="P45" s="277"/>
      <c r="Q45" s="277"/>
      <c r="R45" s="302" t="str">
        <f>IF(Q45="",IF(OR(P45=0,P45=""),"",MIN(1,'Window calculation'!AW9)),Q45)</f>
        <v/>
      </c>
      <c r="S45" s="289"/>
      <c r="T45" s="289"/>
      <c r="U45" s="289"/>
      <c r="V45" s="289"/>
      <c r="W45" s="289"/>
      <c r="X45" s="289"/>
      <c r="Y45" s="289"/>
      <c r="Z45" s="289"/>
      <c r="AA45" s="289"/>
      <c r="AB45" s="290"/>
      <c r="AC45" s="290"/>
    </row>
    <row r="46" spans="1:29" x14ac:dyDescent="0.25">
      <c r="A46" s="289"/>
      <c r="B46" s="301" t="s">
        <v>114</v>
      </c>
      <c r="C46" s="407"/>
      <c r="D46" s="407"/>
      <c r="E46" s="379"/>
      <c r="F46" s="408"/>
      <c r="G46" s="409"/>
      <c r="H46" s="285"/>
      <c r="I46" s="277"/>
      <c r="J46" s="277"/>
      <c r="K46" s="277"/>
      <c r="L46" s="277"/>
      <c r="M46" s="302" t="str">
        <f>IF(L46="",IF(K46="","",MIN(1,'Window calculation'!AW28)),L46)</f>
        <v/>
      </c>
      <c r="N46" s="282"/>
      <c r="O46" s="277"/>
      <c r="P46" s="277"/>
      <c r="Q46" s="277"/>
      <c r="R46" s="302" t="str">
        <f>IF(Q46="",IF(OR(P46=0,P46=""),"",MIN(1,'Window calculation'!AW10)),Q46)</f>
        <v/>
      </c>
      <c r="S46" s="289"/>
      <c r="T46" s="289"/>
      <c r="U46" s="289"/>
      <c r="V46" s="289"/>
      <c r="W46" s="289"/>
      <c r="X46" s="289"/>
      <c r="Y46" s="289"/>
      <c r="Z46" s="289"/>
      <c r="AA46" s="289"/>
      <c r="AB46" s="290"/>
      <c r="AC46" s="290"/>
    </row>
    <row r="47" spans="1:29" x14ac:dyDescent="0.25">
      <c r="A47" s="289"/>
      <c r="B47" s="301" t="s">
        <v>115</v>
      </c>
      <c r="C47" s="407"/>
      <c r="D47" s="407"/>
      <c r="E47" s="379"/>
      <c r="F47" s="408"/>
      <c r="G47" s="409"/>
      <c r="H47" s="285"/>
      <c r="I47" s="277"/>
      <c r="J47" s="277"/>
      <c r="K47" s="277"/>
      <c r="L47" s="277"/>
      <c r="M47" s="302" t="str">
        <f>IF(L47="",IF(K47="","",MIN(1,'Window calculation'!AW29)),L47)</f>
        <v/>
      </c>
      <c r="N47" s="282"/>
      <c r="O47" s="277"/>
      <c r="P47" s="277"/>
      <c r="Q47" s="277"/>
      <c r="R47" s="302" t="str">
        <f>IF(Q47="",IF(OR(P47=0,P47=""),"",MIN(1,'Window calculation'!AW11)),Q47)</f>
        <v/>
      </c>
      <c r="S47" s="289"/>
      <c r="T47" s="289"/>
      <c r="U47" s="289"/>
      <c r="V47" s="289"/>
      <c r="W47" s="289"/>
      <c r="X47" s="289"/>
      <c r="Y47" s="289"/>
      <c r="Z47" s="289"/>
      <c r="AA47" s="289"/>
      <c r="AB47" s="290"/>
      <c r="AC47" s="290"/>
    </row>
    <row r="48" spans="1:29" x14ac:dyDescent="0.25">
      <c r="A48" s="289"/>
      <c r="B48" s="301" t="s">
        <v>116</v>
      </c>
      <c r="C48" s="407"/>
      <c r="D48" s="407"/>
      <c r="E48" s="379"/>
      <c r="F48" s="408"/>
      <c r="G48" s="409"/>
      <c r="H48" s="285"/>
      <c r="I48" s="277"/>
      <c r="J48" s="277"/>
      <c r="K48" s="277"/>
      <c r="L48" s="277"/>
      <c r="M48" s="302" t="str">
        <f>IF(L48="",IF(K48="","",MIN(1,'Window calculation'!AW30)),L48)</f>
        <v/>
      </c>
      <c r="N48" s="282"/>
      <c r="O48" s="277"/>
      <c r="P48" s="277"/>
      <c r="Q48" s="277"/>
      <c r="R48" s="302" t="str">
        <f>IF(Q48="",IF(OR(P48=0,P48=""),"",MIN(1,'Window calculation'!AW12)),Q48)</f>
        <v/>
      </c>
      <c r="S48" s="289"/>
      <c r="T48" s="289"/>
      <c r="U48" s="289"/>
      <c r="V48" s="289"/>
      <c r="W48" s="289"/>
      <c r="X48" s="289"/>
      <c r="Y48" s="289"/>
      <c r="Z48" s="289"/>
      <c r="AA48" s="289"/>
      <c r="AB48" s="290"/>
      <c r="AC48" s="290"/>
    </row>
    <row r="49" spans="1:29" x14ac:dyDescent="0.25">
      <c r="A49" s="289"/>
      <c r="B49" s="301" t="s">
        <v>117</v>
      </c>
      <c r="C49" s="407"/>
      <c r="D49" s="407"/>
      <c r="E49" s="379"/>
      <c r="F49" s="408"/>
      <c r="G49" s="409"/>
      <c r="H49" s="285"/>
      <c r="I49" s="277"/>
      <c r="J49" s="277"/>
      <c r="K49" s="277"/>
      <c r="L49" s="277"/>
      <c r="M49" s="302" t="str">
        <f>IF(L49="",IF(K49="","",MIN(1,'Window calculation'!AW31)),L49)</f>
        <v/>
      </c>
      <c r="N49" s="282"/>
      <c r="O49" s="277"/>
      <c r="P49" s="277"/>
      <c r="Q49" s="277"/>
      <c r="R49" s="302" t="str">
        <f>IF(Q49="",IF(OR(P49=0,P49=""),"",MIN(1,'Window calculation'!AW13)),Q49)</f>
        <v/>
      </c>
      <c r="S49" s="289"/>
      <c r="T49" s="289"/>
      <c r="U49" s="289"/>
      <c r="V49" s="289"/>
      <c r="W49" s="289"/>
      <c r="X49" s="289"/>
      <c r="Y49" s="289"/>
      <c r="Z49" s="289"/>
      <c r="AA49" s="289"/>
      <c r="AB49" s="290"/>
      <c r="AC49" s="290"/>
    </row>
    <row r="50" spans="1:29" x14ac:dyDescent="0.25">
      <c r="A50" s="289"/>
      <c r="B50" s="301" t="s">
        <v>212</v>
      </c>
      <c r="C50" s="407"/>
      <c r="D50" s="407"/>
      <c r="E50" s="379"/>
      <c r="F50" s="408"/>
      <c r="G50" s="409"/>
      <c r="H50" s="285"/>
      <c r="I50" s="277"/>
      <c r="J50" s="277"/>
      <c r="K50" s="277"/>
      <c r="L50" s="277"/>
      <c r="M50" s="302" t="str">
        <f>IF(L50="",IF(K50="","",MIN(1,'Window calculation'!AW32)),L50)</f>
        <v/>
      </c>
      <c r="N50" s="282"/>
      <c r="O50" s="277"/>
      <c r="P50" s="277"/>
      <c r="Q50" s="277"/>
      <c r="R50" s="302" t="str">
        <f>IF(Q50="",IF(OR(P50=0,P50=""),"",MIN(1,'Window calculation'!AW14)),Q50)</f>
        <v/>
      </c>
      <c r="S50" s="289"/>
      <c r="T50" s="289" t="s">
        <v>355</v>
      </c>
      <c r="U50" s="289"/>
      <c r="V50" s="289"/>
      <c r="W50" s="289"/>
      <c r="X50" s="289"/>
      <c r="Y50" s="289"/>
      <c r="Z50" s="289"/>
      <c r="AA50" s="289"/>
      <c r="AB50" s="290"/>
      <c r="AC50" s="290"/>
    </row>
    <row r="51" spans="1:29" x14ac:dyDescent="0.25">
      <c r="A51" s="289"/>
      <c r="B51" s="301" t="s">
        <v>213</v>
      </c>
      <c r="C51" s="407"/>
      <c r="D51" s="407"/>
      <c r="E51" s="379"/>
      <c r="F51" s="408"/>
      <c r="G51" s="409"/>
      <c r="H51" s="285"/>
      <c r="I51" s="277"/>
      <c r="J51" s="277"/>
      <c r="K51" s="277"/>
      <c r="L51" s="277"/>
      <c r="M51" s="302" t="str">
        <f>IF(L51="",IF(K51="","",MIN(1,'Window calculation'!AW33)),L51)</f>
        <v/>
      </c>
      <c r="N51" s="282"/>
      <c r="O51" s="277"/>
      <c r="P51" s="277"/>
      <c r="Q51" s="277"/>
      <c r="R51" s="302" t="str">
        <f>IF(Q51="",IF(OR(P51=0,P51=""),"",MIN(1,'Window calculation'!AW15)),Q51)</f>
        <v/>
      </c>
      <c r="S51" s="289"/>
      <c r="T51" s="289"/>
      <c r="U51" s="289"/>
      <c r="V51" s="289"/>
      <c r="W51" s="289"/>
      <c r="X51" s="289"/>
      <c r="Y51" s="289"/>
      <c r="Z51" s="289"/>
      <c r="AA51" s="289"/>
      <c r="AB51" s="290"/>
      <c r="AC51" s="290"/>
    </row>
    <row r="52" spans="1:29" x14ac:dyDescent="0.25">
      <c r="A52" s="289"/>
      <c r="B52" s="301" t="s">
        <v>214</v>
      </c>
      <c r="C52" s="407"/>
      <c r="D52" s="407"/>
      <c r="E52" s="379"/>
      <c r="F52" s="408"/>
      <c r="G52" s="409"/>
      <c r="H52" s="282"/>
      <c r="I52" s="277"/>
      <c r="J52" s="277"/>
      <c r="K52" s="277"/>
      <c r="L52" s="277"/>
      <c r="M52" s="302" t="str">
        <f>IF(L52="",IF(K52="","",MIN(1,'Window calculation'!AW34)),L52)</f>
        <v/>
      </c>
      <c r="N52" s="282"/>
      <c r="O52" s="277"/>
      <c r="P52" s="277"/>
      <c r="Q52" s="277"/>
      <c r="R52" s="302" t="str">
        <f>IF(Q52="",IF(OR(P52=0,P52=""),"",MIN(1,'Window calculation'!AW16)),Q52)</f>
        <v/>
      </c>
      <c r="S52" s="289"/>
      <c r="T52" s="289"/>
      <c r="U52" s="289"/>
      <c r="V52" s="289"/>
      <c r="W52" s="289"/>
      <c r="X52" s="289"/>
      <c r="Y52" s="289"/>
      <c r="Z52" s="289"/>
      <c r="AA52" s="289"/>
      <c r="AB52" s="290"/>
      <c r="AC52" s="290"/>
    </row>
    <row r="53" spans="1:29" x14ac:dyDescent="0.25">
      <c r="A53" s="289"/>
      <c r="B53" s="301" t="s">
        <v>215</v>
      </c>
      <c r="C53" s="407"/>
      <c r="D53" s="407"/>
      <c r="E53" s="379"/>
      <c r="F53" s="408"/>
      <c r="G53" s="409"/>
      <c r="H53" s="282"/>
      <c r="I53" s="277"/>
      <c r="J53" s="277"/>
      <c r="K53" s="277"/>
      <c r="L53" s="277"/>
      <c r="M53" s="302" t="str">
        <f>IF(L53="",IF(K53="","",MIN(1,'Window calculation'!AW35)),L53)</f>
        <v/>
      </c>
      <c r="N53" s="282"/>
      <c r="O53" s="277"/>
      <c r="P53" s="277"/>
      <c r="Q53" s="277"/>
      <c r="R53" s="302" t="str">
        <f>IF(Q53="",IF(OR(P53=0,P53=""),"",MIN(1,'Window calculation'!AW17)),Q53)</f>
        <v/>
      </c>
      <c r="S53" s="289"/>
      <c r="T53" s="289"/>
      <c r="U53" s="289"/>
      <c r="V53" s="289"/>
      <c r="W53" s="289"/>
      <c r="X53" s="289"/>
      <c r="Y53" s="289"/>
      <c r="Z53" s="289"/>
      <c r="AA53" s="289"/>
      <c r="AB53" s="290"/>
      <c r="AC53" s="290"/>
    </row>
    <row r="54" spans="1:29" x14ac:dyDescent="0.25">
      <c r="A54" s="289"/>
      <c r="B54" s="301" t="s">
        <v>216</v>
      </c>
      <c r="C54" s="407"/>
      <c r="D54" s="407"/>
      <c r="E54" s="379"/>
      <c r="F54" s="408"/>
      <c r="G54" s="409"/>
      <c r="H54" s="282"/>
      <c r="I54" s="277"/>
      <c r="J54" s="277"/>
      <c r="K54" s="277"/>
      <c r="L54" s="277"/>
      <c r="M54" s="302" t="str">
        <f>IF(L54="",IF(K54="","",MIN(1,'Window calculation'!AW36)),L54)</f>
        <v/>
      </c>
      <c r="N54" s="282"/>
      <c r="O54" s="277"/>
      <c r="P54" s="277"/>
      <c r="Q54" s="277"/>
      <c r="R54" s="302" t="str">
        <f>IF(Q54="",IF(OR(P54=0,P54=""),"",MIN(1,'Window calculation'!AW18)),Q54)</f>
        <v/>
      </c>
      <c r="S54" s="289"/>
      <c r="T54" s="289"/>
      <c r="U54" s="289"/>
      <c r="V54" s="289"/>
      <c r="W54" s="289"/>
      <c r="X54" s="289"/>
      <c r="Y54" s="289"/>
      <c r="Z54" s="289"/>
      <c r="AA54" s="289"/>
      <c r="AB54" s="290"/>
      <c r="AC54" s="290"/>
    </row>
    <row r="55" spans="1:29" x14ac:dyDescent="0.25">
      <c r="A55" s="289"/>
      <c r="B55" s="301" t="s">
        <v>218</v>
      </c>
      <c r="C55" s="407"/>
      <c r="D55" s="407"/>
      <c r="E55" s="379"/>
      <c r="F55" s="408"/>
      <c r="G55" s="409"/>
      <c r="H55" s="282"/>
      <c r="I55" s="277"/>
      <c r="J55" s="277"/>
      <c r="K55" s="277"/>
      <c r="L55" s="277"/>
      <c r="M55" s="302" t="str">
        <f>IF(L55="",IF(K55="","",MIN(1,'Window calculation'!AW37)),L55)</f>
        <v/>
      </c>
      <c r="N55" s="282"/>
      <c r="O55" s="277"/>
      <c r="P55" s="277"/>
      <c r="Q55" s="277"/>
      <c r="R55" s="302" t="str">
        <f>IF(Q55="",IF(OR(P55=0,P55=""),"",MIN(1,'Window calculation'!AW19)),Q55)</f>
        <v/>
      </c>
      <c r="S55" s="289"/>
      <c r="T55" s="289"/>
      <c r="U55" s="289"/>
      <c r="V55" s="289"/>
      <c r="W55" s="289"/>
      <c r="X55" s="289"/>
      <c r="Y55" s="289"/>
      <c r="Z55" s="289"/>
      <c r="AA55" s="289"/>
      <c r="AB55" s="290"/>
      <c r="AC55" s="290"/>
    </row>
    <row r="56" spans="1:29" x14ac:dyDescent="0.25">
      <c r="A56" s="289"/>
      <c r="B56" s="301" t="s">
        <v>219</v>
      </c>
      <c r="C56" s="407"/>
      <c r="D56" s="407"/>
      <c r="E56" s="379"/>
      <c r="F56" s="408"/>
      <c r="G56" s="409"/>
      <c r="H56" s="282"/>
      <c r="I56" s="277"/>
      <c r="J56" s="277"/>
      <c r="K56" s="277"/>
      <c r="L56" s="277"/>
      <c r="M56" s="302" t="str">
        <f>IF(L56="",IF(K56="","",MIN(1,'Window calculation'!AW38)),L56)</f>
        <v/>
      </c>
      <c r="N56" s="282"/>
      <c r="O56" s="277"/>
      <c r="P56" s="277"/>
      <c r="Q56" s="277"/>
      <c r="R56" s="302" t="str">
        <f>IF(Q56="",IF(OR(P56=0,P56=""),"",MIN(1,'Window calculation'!AW20)),Q56)</f>
        <v/>
      </c>
      <c r="S56" s="289"/>
      <c r="T56" s="289"/>
      <c r="U56" s="289"/>
      <c r="V56" s="289"/>
      <c r="W56" s="289"/>
      <c r="X56" s="289"/>
      <c r="Y56" s="289"/>
      <c r="Z56" s="289"/>
      <c r="AA56" s="289"/>
      <c r="AB56" s="290"/>
      <c r="AC56" s="290"/>
    </row>
    <row r="57" spans="1:29" x14ac:dyDescent="0.25">
      <c r="A57" s="289"/>
      <c r="B57" s="301" t="s">
        <v>220</v>
      </c>
      <c r="C57" s="407"/>
      <c r="D57" s="407"/>
      <c r="E57" s="379"/>
      <c r="F57" s="408"/>
      <c r="G57" s="409"/>
      <c r="H57" s="282"/>
      <c r="I57" s="277"/>
      <c r="J57" s="277"/>
      <c r="K57" s="277"/>
      <c r="L57" s="277"/>
      <c r="M57" s="302" t="str">
        <f>IF(L57="",IF(K57="","",MIN(1,'Window calculation'!AW39)),L57)</f>
        <v/>
      </c>
      <c r="N57" s="282"/>
      <c r="O57" s="277"/>
      <c r="P57" s="277"/>
      <c r="Q57" s="277"/>
      <c r="R57" s="302" t="str">
        <f>IF(Q57="",IF(OR(P57=0,P57=""),"",MIN(1,'Window calculation'!AW21)),Q57)</f>
        <v/>
      </c>
      <c r="S57" s="289"/>
      <c r="T57" s="289"/>
      <c r="U57" s="289"/>
      <c r="V57" s="289"/>
      <c r="W57" s="289"/>
      <c r="X57" s="289"/>
      <c r="Y57" s="289"/>
      <c r="Z57" s="289"/>
      <c r="AA57" s="289"/>
      <c r="AB57" s="290"/>
      <c r="AC57" s="290"/>
    </row>
    <row r="58" spans="1:29" x14ac:dyDescent="0.25">
      <c r="A58" s="289"/>
      <c r="B58" s="301" t="s">
        <v>221</v>
      </c>
      <c r="C58" s="407"/>
      <c r="D58" s="407"/>
      <c r="E58" s="379"/>
      <c r="F58" s="408"/>
      <c r="G58" s="409"/>
      <c r="H58" s="282"/>
      <c r="I58" s="277"/>
      <c r="J58" s="277"/>
      <c r="K58" s="277"/>
      <c r="L58" s="277"/>
      <c r="M58" s="302" t="str">
        <f>IF(L58="",IF(K58="","",MIN(1,'Window calculation'!AW40)),L58)</f>
        <v/>
      </c>
      <c r="N58" s="282"/>
      <c r="O58" s="277"/>
      <c r="P58" s="277"/>
      <c r="Q58" s="277"/>
      <c r="R58" s="302" t="str">
        <f>IF(Q58="",IF(OR(P58=0,P58=""),"",MIN(1,'Window calculation'!AW22)),Q58)</f>
        <v/>
      </c>
      <c r="S58" s="289"/>
      <c r="T58" s="289"/>
      <c r="U58" s="289"/>
      <c r="V58" s="289"/>
      <c r="W58" s="289"/>
      <c r="X58" s="289"/>
      <c r="Y58" s="289"/>
      <c r="Z58" s="289"/>
      <c r="AA58" s="289"/>
      <c r="AB58" s="290"/>
      <c r="AC58" s="290"/>
    </row>
    <row r="59" spans="1:29" ht="15.75" thickBot="1" x14ac:dyDescent="0.3">
      <c r="A59" s="289"/>
      <c r="B59" s="310" t="s">
        <v>222</v>
      </c>
      <c r="C59" s="410"/>
      <c r="D59" s="410"/>
      <c r="E59" s="382"/>
      <c r="F59" s="411"/>
      <c r="G59" s="412"/>
      <c r="H59" s="283"/>
      <c r="I59" s="278"/>
      <c r="J59" s="278"/>
      <c r="K59" s="278"/>
      <c r="L59" s="278"/>
      <c r="M59" s="304" t="str">
        <f>IF(L59="",IF(K59="","",MIN(1,'Window calculation'!AW41)),L59)</f>
        <v/>
      </c>
      <c r="N59" s="283"/>
      <c r="O59" s="278"/>
      <c r="P59" s="278"/>
      <c r="Q59" s="278"/>
      <c r="R59" s="304" t="str">
        <f>IF(Q59="",IF(OR(P59=0,P59=""),"",MIN(1,'Window calculation'!AW23)),Q59)</f>
        <v/>
      </c>
      <c r="S59" s="289"/>
      <c r="T59" s="289"/>
      <c r="U59" s="289"/>
      <c r="V59" s="289"/>
      <c r="W59" s="289"/>
      <c r="X59" s="289"/>
      <c r="Y59" s="289"/>
      <c r="Z59" s="289"/>
      <c r="AA59" s="289"/>
      <c r="AB59" s="290"/>
      <c r="AC59" s="290"/>
    </row>
    <row r="60" spans="1:29" ht="16.5" customHeight="1" x14ac:dyDescent="0.25">
      <c r="A60" s="289"/>
      <c r="B60" s="413" t="s">
        <v>246</v>
      </c>
      <c r="C60" s="305">
        <f>IFERROR(SUMPRODUCT(R45:R59,M45:M59,C45:C59,D45:D59)/SUMPRODUCT(C45:C59,D45:D59),0)</f>
        <v>0</v>
      </c>
      <c r="D60" s="289"/>
      <c r="E60" s="289"/>
      <c r="F60" s="289"/>
      <c r="G60" s="289"/>
      <c r="H60" s="289"/>
      <c r="I60" s="289"/>
      <c r="J60" s="289"/>
      <c r="K60" s="366"/>
      <c r="L60" s="366"/>
      <c r="M60" s="289"/>
      <c r="N60" s="289"/>
      <c r="O60" s="289"/>
      <c r="P60" s="289"/>
      <c r="Q60" s="289"/>
      <c r="R60" s="289"/>
      <c r="S60" s="289"/>
      <c r="T60" s="289"/>
      <c r="U60" s="289"/>
      <c r="V60" s="289"/>
      <c r="W60" s="289"/>
      <c r="X60" s="289"/>
      <c r="Y60" s="289"/>
      <c r="Z60" s="289"/>
      <c r="AA60" s="289"/>
      <c r="AB60" s="290"/>
      <c r="AC60" s="290"/>
    </row>
    <row r="61" spans="1:29" ht="16.5" customHeight="1" x14ac:dyDescent="0.25">
      <c r="A61" s="289"/>
      <c r="B61" s="414" t="s">
        <v>477</v>
      </c>
      <c r="C61" s="306">
        <f>IFERROR(SUMPRODUCT(C45:C59,D45:D59,F45:F59)/SUMPRODUCT(C45:C59,D45:D59),0)</f>
        <v>0</v>
      </c>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90"/>
      <c r="AC61" s="290"/>
    </row>
    <row r="62" spans="1:29" ht="16.5" customHeight="1" thickBot="1" x14ac:dyDescent="0.3">
      <c r="A62" s="289"/>
      <c r="B62" s="415" t="s">
        <v>310</v>
      </c>
      <c r="C62" s="307">
        <f>IFERROR(SUMPRODUCT(C45:C59,D45:D59,G45:G59)/SUMPRODUCT(C45:C59,D45:D59),0)</f>
        <v>0</v>
      </c>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90"/>
      <c r="AC62" s="290"/>
    </row>
    <row r="63" spans="1:29" ht="15.75" thickBot="1" x14ac:dyDescent="0.3">
      <c r="A63" s="289"/>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90"/>
      <c r="AC63" s="290"/>
    </row>
    <row r="64" spans="1:29" ht="19.5" customHeight="1" thickBot="1" x14ac:dyDescent="0.3">
      <c r="A64" s="289"/>
      <c r="B64" s="289"/>
      <c r="C64" s="289"/>
      <c r="D64" s="289"/>
      <c r="E64" s="289"/>
      <c r="F64" s="289"/>
      <c r="G64" s="289"/>
      <c r="H64" s="595" t="s">
        <v>307</v>
      </c>
      <c r="I64" s="596"/>
      <c r="J64" s="596"/>
      <c r="K64" s="596"/>
      <c r="L64" s="596"/>
      <c r="M64" s="611"/>
      <c r="N64" s="598" t="s">
        <v>308</v>
      </c>
      <c r="O64" s="599"/>
      <c r="P64" s="599"/>
      <c r="Q64" s="599"/>
      <c r="R64" s="600"/>
      <c r="S64" s="289"/>
      <c r="T64" s="289"/>
      <c r="U64" s="289"/>
      <c r="V64" s="289"/>
      <c r="W64" s="289"/>
      <c r="X64" s="289"/>
      <c r="Y64" s="289"/>
      <c r="Z64" s="289"/>
      <c r="AA64" s="289"/>
      <c r="AB64" s="290"/>
      <c r="AC64" s="290"/>
    </row>
    <row r="65" spans="1:29" ht="39" customHeight="1" x14ac:dyDescent="0.25">
      <c r="A65" s="289"/>
      <c r="B65" s="291" t="str">
        <f>CONCATENATE("Wall orientation "&amp;'OTTV Calculation'!$I$11)</f>
        <v>Wall orientation S</v>
      </c>
      <c r="C65" s="292" t="s">
        <v>217</v>
      </c>
      <c r="D65" s="293" t="s">
        <v>211</v>
      </c>
      <c r="E65" s="294" t="s">
        <v>377</v>
      </c>
      <c r="F65" s="294" t="s">
        <v>312</v>
      </c>
      <c r="G65" s="295" t="s">
        <v>311</v>
      </c>
      <c r="H65" s="296" t="s">
        <v>229</v>
      </c>
      <c r="I65" s="297" t="s">
        <v>230</v>
      </c>
      <c r="J65" s="297" t="s">
        <v>231</v>
      </c>
      <c r="K65" s="297" t="s">
        <v>223</v>
      </c>
      <c r="L65" s="297" t="s">
        <v>313</v>
      </c>
      <c r="M65" s="294" t="s">
        <v>309</v>
      </c>
      <c r="N65" s="309" t="s">
        <v>232</v>
      </c>
      <c r="O65" s="297" t="s">
        <v>233</v>
      </c>
      <c r="P65" s="297" t="s">
        <v>230</v>
      </c>
      <c r="Q65" s="297" t="s">
        <v>313</v>
      </c>
      <c r="R65" s="294" t="s">
        <v>309</v>
      </c>
      <c r="S65" s="289"/>
      <c r="T65" s="289"/>
      <c r="U65" s="289"/>
      <c r="V65" s="289"/>
      <c r="W65" s="289"/>
      <c r="X65" s="289"/>
      <c r="Y65" s="289"/>
      <c r="Z65" s="289"/>
      <c r="AA65" s="289"/>
      <c r="AB65" s="290"/>
      <c r="AC65" s="290"/>
    </row>
    <row r="66" spans="1:29" x14ac:dyDescent="0.25">
      <c r="A66" s="289"/>
      <c r="B66" s="301" t="s">
        <v>113</v>
      </c>
      <c r="C66" s="407"/>
      <c r="D66" s="407"/>
      <c r="E66" s="379"/>
      <c r="F66" s="408"/>
      <c r="G66" s="409"/>
      <c r="H66" s="285"/>
      <c r="I66" s="277"/>
      <c r="J66" s="277"/>
      <c r="K66" s="277"/>
      <c r="L66" s="277"/>
      <c r="M66" s="302" t="str">
        <f>IF(L66="",IF(K66="","",MIN(1,'Window calculation'!AX27)),L66)</f>
        <v/>
      </c>
      <c r="N66" s="282"/>
      <c r="O66" s="277"/>
      <c r="P66" s="277"/>
      <c r="Q66" s="277"/>
      <c r="R66" s="302" t="str">
        <f>IF(Q66="",IF(OR(P66=0,P66=""),"",MIN(1,'Window calculation'!AX9)),Q66)</f>
        <v/>
      </c>
      <c r="S66" s="289"/>
      <c r="T66" s="289"/>
      <c r="U66" s="289"/>
      <c r="V66" s="289"/>
      <c r="W66" s="289"/>
      <c r="X66" s="289"/>
      <c r="Y66" s="289"/>
      <c r="Z66" s="289"/>
      <c r="AA66" s="289"/>
      <c r="AB66" s="290"/>
      <c r="AC66" s="290"/>
    </row>
    <row r="67" spans="1:29" x14ac:dyDescent="0.25">
      <c r="A67" s="289"/>
      <c r="B67" s="301" t="s">
        <v>114</v>
      </c>
      <c r="C67" s="407"/>
      <c r="D67" s="407"/>
      <c r="E67" s="379"/>
      <c r="F67" s="408"/>
      <c r="G67" s="409"/>
      <c r="H67" s="285"/>
      <c r="I67" s="277"/>
      <c r="J67" s="277"/>
      <c r="K67" s="277"/>
      <c r="L67" s="277"/>
      <c r="M67" s="302" t="str">
        <f>IF(L67="",IF(K67="","",MIN(1,'Window calculation'!AX28)),L67)</f>
        <v/>
      </c>
      <c r="N67" s="282"/>
      <c r="O67" s="277"/>
      <c r="P67" s="277"/>
      <c r="Q67" s="277"/>
      <c r="R67" s="302" t="str">
        <f>IF(Q67="",IF(OR(P67=0,P67=""),"",MIN(1,'Window calculation'!AX10)),Q67)</f>
        <v/>
      </c>
      <c r="S67" s="289"/>
      <c r="T67" s="289"/>
      <c r="U67" s="289"/>
      <c r="V67" s="289"/>
      <c r="W67" s="289"/>
      <c r="X67" s="289"/>
      <c r="Y67" s="289"/>
      <c r="Z67" s="289"/>
      <c r="AA67" s="289"/>
      <c r="AB67" s="290"/>
      <c r="AC67" s="290"/>
    </row>
    <row r="68" spans="1:29" x14ac:dyDescent="0.25">
      <c r="A68" s="289"/>
      <c r="B68" s="301" t="s">
        <v>115</v>
      </c>
      <c r="C68" s="407"/>
      <c r="D68" s="407"/>
      <c r="E68" s="379"/>
      <c r="F68" s="408"/>
      <c r="G68" s="409"/>
      <c r="H68" s="285"/>
      <c r="I68" s="277"/>
      <c r="J68" s="277"/>
      <c r="K68" s="277"/>
      <c r="L68" s="277"/>
      <c r="M68" s="302" t="str">
        <f>IF(L68="",IF(K68="","",MIN(1,'Window calculation'!AX29)),L68)</f>
        <v/>
      </c>
      <c r="N68" s="282"/>
      <c r="O68" s="277"/>
      <c r="P68" s="277"/>
      <c r="Q68" s="277"/>
      <c r="R68" s="302" t="str">
        <f>IF(Q68="",IF(OR(P68=0,P68=""),"",MIN(1,'Window calculation'!AX11)),Q68)</f>
        <v/>
      </c>
      <c r="S68" s="289"/>
      <c r="T68" s="289"/>
      <c r="U68" s="289"/>
      <c r="V68" s="289"/>
      <c r="W68" s="289"/>
      <c r="X68" s="289"/>
      <c r="Y68" s="289"/>
      <c r="Z68" s="289"/>
      <c r="AA68" s="289"/>
      <c r="AB68" s="290"/>
      <c r="AC68" s="290"/>
    </row>
    <row r="69" spans="1:29" x14ac:dyDescent="0.25">
      <c r="A69" s="289"/>
      <c r="B69" s="301" t="s">
        <v>116</v>
      </c>
      <c r="C69" s="407"/>
      <c r="D69" s="407"/>
      <c r="E69" s="379"/>
      <c r="F69" s="408"/>
      <c r="G69" s="409"/>
      <c r="H69" s="285"/>
      <c r="I69" s="277"/>
      <c r="J69" s="277"/>
      <c r="K69" s="277"/>
      <c r="L69" s="277"/>
      <c r="M69" s="302" t="str">
        <f>IF(L69="",IF(K69="","",MIN(1,'Window calculation'!AX30)),L69)</f>
        <v/>
      </c>
      <c r="N69" s="282"/>
      <c r="O69" s="277"/>
      <c r="P69" s="277"/>
      <c r="Q69" s="277"/>
      <c r="R69" s="302" t="str">
        <f>IF(Q69="",IF(OR(P69=0,P69=""),"",MIN(1,'Window calculation'!AX12)),Q69)</f>
        <v/>
      </c>
      <c r="S69" s="289"/>
      <c r="T69" s="289"/>
      <c r="U69" s="289"/>
      <c r="V69" s="289"/>
      <c r="W69" s="289"/>
      <c r="X69" s="289"/>
      <c r="Y69" s="289"/>
      <c r="Z69" s="289"/>
      <c r="AA69" s="289"/>
      <c r="AB69" s="290"/>
      <c r="AC69" s="290"/>
    </row>
    <row r="70" spans="1:29" x14ac:dyDescent="0.25">
      <c r="A70" s="289"/>
      <c r="B70" s="301" t="s">
        <v>117</v>
      </c>
      <c r="C70" s="407"/>
      <c r="D70" s="407"/>
      <c r="E70" s="379"/>
      <c r="F70" s="408"/>
      <c r="G70" s="409"/>
      <c r="H70" s="285"/>
      <c r="I70" s="277"/>
      <c r="J70" s="277"/>
      <c r="K70" s="277"/>
      <c r="L70" s="277"/>
      <c r="M70" s="302" t="str">
        <f>IF(L70="",IF(K70="","",MIN(1,'Window calculation'!AX31)),L70)</f>
        <v/>
      </c>
      <c r="N70" s="282"/>
      <c r="O70" s="277"/>
      <c r="P70" s="277"/>
      <c r="Q70" s="277"/>
      <c r="R70" s="302" t="str">
        <f>IF(Q70="",IF(OR(P70=0,P70=""),"",MIN(1,'Window calculation'!AX13)),Q70)</f>
        <v/>
      </c>
      <c r="S70" s="289"/>
      <c r="T70" s="289"/>
      <c r="U70" s="289"/>
      <c r="V70" s="289"/>
      <c r="W70" s="289"/>
      <c r="X70" s="289"/>
      <c r="Y70" s="289"/>
      <c r="Z70" s="289"/>
      <c r="AA70" s="289"/>
      <c r="AB70" s="290"/>
      <c r="AC70" s="290"/>
    </row>
    <row r="71" spans="1:29" x14ac:dyDescent="0.25">
      <c r="A71" s="289"/>
      <c r="B71" s="301" t="s">
        <v>212</v>
      </c>
      <c r="C71" s="407"/>
      <c r="D71" s="407"/>
      <c r="E71" s="379"/>
      <c r="F71" s="408"/>
      <c r="G71" s="409"/>
      <c r="H71" s="285"/>
      <c r="I71" s="277"/>
      <c r="J71" s="277"/>
      <c r="K71" s="277"/>
      <c r="L71" s="277"/>
      <c r="M71" s="302" t="str">
        <f>IF(L71="",IF(K71="","",MIN(1,'Window calculation'!AX32)),L71)</f>
        <v/>
      </c>
      <c r="N71" s="282"/>
      <c r="O71" s="277"/>
      <c r="P71" s="277"/>
      <c r="Q71" s="277"/>
      <c r="R71" s="302" t="str">
        <f>IF(Q71="",IF(OR(P71=0,P71=""),"",MIN(1,'Window calculation'!AX14)),Q71)</f>
        <v/>
      </c>
      <c r="S71" s="289"/>
      <c r="T71" s="289"/>
      <c r="U71" s="289"/>
      <c r="V71" s="289"/>
      <c r="W71" s="289"/>
      <c r="X71" s="289"/>
      <c r="Y71" s="289"/>
      <c r="Z71" s="289"/>
      <c r="AA71" s="289"/>
      <c r="AB71" s="290"/>
      <c r="AC71" s="290"/>
    </row>
    <row r="72" spans="1:29" x14ac:dyDescent="0.25">
      <c r="A72" s="289"/>
      <c r="B72" s="301" t="s">
        <v>213</v>
      </c>
      <c r="C72" s="407"/>
      <c r="D72" s="407"/>
      <c r="E72" s="379"/>
      <c r="F72" s="408"/>
      <c r="G72" s="409"/>
      <c r="H72" s="285"/>
      <c r="I72" s="277"/>
      <c r="J72" s="277"/>
      <c r="K72" s="277"/>
      <c r="L72" s="277"/>
      <c r="M72" s="302" t="str">
        <f>IF(L72="",IF(K72="","",MIN(1,'Window calculation'!AX33)),L72)</f>
        <v/>
      </c>
      <c r="N72" s="282"/>
      <c r="O72" s="277"/>
      <c r="P72" s="277"/>
      <c r="Q72" s="277"/>
      <c r="R72" s="302" t="str">
        <f>IF(Q72="",IF(OR(P72=0,P72=""),"",MIN(1,'Window calculation'!AX15)),Q72)</f>
        <v/>
      </c>
      <c r="S72" s="289"/>
      <c r="T72" s="289"/>
      <c r="U72" s="289"/>
      <c r="V72" s="289"/>
      <c r="W72" s="289"/>
      <c r="X72" s="289"/>
      <c r="Y72" s="289"/>
      <c r="Z72" s="289"/>
      <c r="AA72" s="289"/>
      <c r="AB72" s="290"/>
      <c r="AC72" s="290"/>
    </row>
    <row r="73" spans="1:29" x14ac:dyDescent="0.25">
      <c r="A73" s="289"/>
      <c r="B73" s="301" t="s">
        <v>214</v>
      </c>
      <c r="C73" s="407"/>
      <c r="D73" s="407"/>
      <c r="E73" s="379"/>
      <c r="F73" s="408"/>
      <c r="G73" s="409"/>
      <c r="H73" s="285"/>
      <c r="I73" s="277"/>
      <c r="J73" s="277"/>
      <c r="K73" s="277"/>
      <c r="L73" s="277"/>
      <c r="M73" s="302" t="str">
        <f>IF(L73="",IF(K73="","",MIN(1,'Window calculation'!AX34)),L73)</f>
        <v/>
      </c>
      <c r="N73" s="282"/>
      <c r="O73" s="277"/>
      <c r="P73" s="277"/>
      <c r="Q73" s="277"/>
      <c r="R73" s="302" t="str">
        <f>IF(Q73="",IF(OR(P73=0,P73=""),"",MIN(1,'Window calculation'!AX16)),Q73)</f>
        <v/>
      </c>
      <c r="S73" s="289"/>
      <c r="T73" s="289"/>
      <c r="U73" s="289"/>
      <c r="V73" s="289"/>
      <c r="W73" s="289"/>
      <c r="X73" s="289"/>
      <c r="Y73" s="289"/>
      <c r="Z73" s="289"/>
      <c r="AA73" s="289"/>
      <c r="AB73" s="290"/>
      <c r="AC73" s="290"/>
    </row>
    <row r="74" spans="1:29" x14ac:dyDescent="0.25">
      <c r="A74" s="289"/>
      <c r="B74" s="301" t="s">
        <v>215</v>
      </c>
      <c r="C74" s="407"/>
      <c r="D74" s="407"/>
      <c r="E74" s="379"/>
      <c r="F74" s="408"/>
      <c r="G74" s="409"/>
      <c r="H74" s="285"/>
      <c r="I74" s="277"/>
      <c r="J74" s="277"/>
      <c r="K74" s="277"/>
      <c r="L74" s="277"/>
      <c r="M74" s="302" t="str">
        <f>IF(L74="",IF(K74="","",MIN(1,'Window calculation'!AX35)),L74)</f>
        <v/>
      </c>
      <c r="N74" s="282"/>
      <c r="O74" s="277"/>
      <c r="P74" s="277"/>
      <c r="Q74" s="277"/>
      <c r="R74" s="302" t="str">
        <f>IF(Q74="",IF(OR(P74=0,P74=""),"",MIN(1,'Window calculation'!AX17)),Q74)</f>
        <v/>
      </c>
      <c r="S74" s="289"/>
      <c r="T74" s="289"/>
      <c r="U74" s="289"/>
      <c r="V74" s="289"/>
      <c r="W74" s="289"/>
      <c r="X74" s="289"/>
      <c r="Y74" s="289"/>
      <c r="Z74" s="289"/>
      <c r="AA74" s="289"/>
      <c r="AB74" s="290"/>
      <c r="AC74" s="290"/>
    </row>
    <row r="75" spans="1:29" x14ac:dyDescent="0.25">
      <c r="A75" s="289"/>
      <c r="B75" s="301" t="s">
        <v>216</v>
      </c>
      <c r="C75" s="407"/>
      <c r="D75" s="407"/>
      <c r="E75" s="379"/>
      <c r="F75" s="408"/>
      <c r="G75" s="409"/>
      <c r="H75" s="285"/>
      <c r="I75" s="277"/>
      <c r="J75" s="277"/>
      <c r="K75" s="277"/>
      <c r="L75" s="277"/>
      <c r="M75" s="302" t="str">
        <f>IF(L75="",IF(K75="","",MIN(1,'Window calculation'!AX36)),L75)</f>
        <v/>
      </c>
      <c r="N75" s="282"/>
      <c r="O75" s="277"/>
      <c r="P75" s="277"/>
      <c r="Q75" s="277"/>
      <c r="R75" s="302" t="str">
        <f>IF(Q75="",IF(OR(P75=0,P75=""),"",MIN(1,'Window calculation'!AX18)),Q75)</f>
        <v/>
      </c>
      <c r="S75" s="289"/>
      <c r="T75" s="289"/>
      <c r="U75" s="289"/>
      <c r="V75" s="289"/>
      <c r="W75" s="289"/>
      <c r="X75" s="289"/>
      <c r="Y75" s="289"/>
      <c r="Z75" s="289"/>
      <c r="AA75" s="289"/>
      <c r="AB75" s="290"/>
      <c r="AC75" s="290"/>
    </row>
    <row r="76" spans="1:29" x14ac:dyDescent="0.25">
      <c r="A76" s="289"/>
      <c r="B76" s="301" t="s">
        <v>218</v>
      </c>
      <c r="C76" s="407"/>
      <c r="D76" s="407"/>
      <c r="E76" s="379"/>
      <c r="F76" s="408"/>
      <c r="G76" s="409"/>
      <c r="H76" s="285"/>
      <c r="I76" s="277"/>
      <c r="J76" s="277"/>
      <c r="K76" s="277"/>
      <c r="L76" s="277"/>
      <c r="M76" s="302" t="str">
        <f>IF(L76="",IF(K76="","",MIN(1,'Window calculation'!AX37)),L76)</f>
        <v/>
      </c>
      <c r="N76" s="282"/>
      <c r="O76" s="277"/>
      <c r="P76" s="277"/>
      <c r="Q76" s="277"/>
      <c r="R76" s="302" t="str">
        <f>IF(Q76="",IF(OR(P76=0,P76=""),"",MIN(1,'Window calculation'!AX19)),Q76)</f>
        <v/>
      </c>
      <c r="S76" s="289"/>
      <c r="T76" s="289"/>
      <c r="U76" s="289"/>
      <c r="V76" s="289"/>
      <c r="W76" s="289"/>
      <c r="X76" s="289"/>
      <c r="Y76" s="289"/>
      <c r="Z76" s="289"/>
      <c r="AA76" s="289"/>
      <c r="AB76" s="290"/>
      <c r="AC76" s="290"/>
    </row>
    <row r="77" spans="1:29" x14ac:dyDescent="0.25">
      <c r="A77" s="289"/>
      <c r="B77" s="301" t="s">
        <v>219</v>
      </c>
      <c r="C77" s="407"/>
      <c r="D77" s="407"/>
      <c r="E77" s="379"/>
      <c r="F77" s="408"/>
      <c r="G77" s="409"/>
      <c r="H77" s="285"/>
      <c r="I77" s="277"/>
      <c r="J77" s="277"/>
      <c r="K77" s="277"/>
      <c r="L77" s="277"/>
      <c r="M77" s="302" t="str">
        <f>IF(L77="",IF(K77="","",MIN(1,'Window calculation'!AX38)),L77)</f>
        <v/>
      </c>
      <c r="N77" s="282"/>
      <c r="O77" s="277"/>
      <c r="P77" s="277"/>
      <c r="Q77" s="277"/>
      <c r="R77" s="302" t="str">
        <f>IF(Q77="",IF(OR(P77=0,P77=""),"",MIN(1,'Window calculation'!AX20)),Q77)</f>
        <v/>
      </c>
      <c r="S77" s="289"/>
      <c r="T77" s="289"/>
      <c r="U77" s="289"/>
      <c r="V77" s="289"/>
      <c r="W77" s="289"/>
      <c r="X77" s="289"/>
      <c r="Y77" s="289"/>
      <c r="Z77" s="289"/>
      <c r="AA77" s="289"/>
      <c r="AB77" s="290"/>
      <c r="AC77" s="290"/>
    </row>
    <row r="78" spans="1:29" x14ac:dyDescent="0.25">
      <c r="A78" s="289"/>
      <c r="B78" s="301" t="s">
        <v>220</v>
      </c>
      <c r="C78" s="407"/>
      <c r="D78" s="407"/>
      <c r="E78" s="379"/>
      <c r="F78" s="408"/>
      <c r="G78" s="409"/>
      <c r="H78" s="285"/>
      <c r="I78" s="277"/>
      <c r="J78" s="277"/>
      <c r="K78" s="277"/>
      <c r="L78" s="277"/>
      <c r="M78" s="302" t="str">
        <f>IF(L78="",IF(K78="","",MIN(1,'Window calculation'!AX39)),L78)</f>
        <v/>
      </c>
      <c r="N78" s="282"/>
      <c r="O78" s="277"/>
      <c r="P78" s="277"/>
      <c r="Q78" s="277"/>
      <c r="R78" s="302" t="str">
        <f>IF(Q78="",IF(OR(P78=0,P78=""),"",MIN(1,'Window calculation'!AX21)),Q78)</f>
        <v/>
      </c>
      <c r="S78" s="289"/>
      <c r="T78" s="289"/>
      <c r="U78" s="289"/>
      <c r="V78" s="289"/>
      <c r="W78" s="289"/>
      <c r="X78" s="289"/>
      <c r="Y78" s="289"/>
      <c r="Z78" s="289"/>
      <c r="AA78" s="289"/>
      <c r="AB78" s="290"/>
      <c r="AC78" s="290"/>
    </row>
    <row r="79" spans="1:29" x14ac:dyDescent="0.25">
      <c r="A79" s="289"/>
      <c r="B79" s="301" t="s">
        <v>221</v>
      </c>
      <c r="C79" s="407"/>
      <c r="D79" s="407"/>
      <c r="E79" s="379"/>
      <c r="F79" s="408"/>
      <c r="G79" s="409"/>
      <c r="H79" s="285"/>
      <c r="I79" s="277"/>
      <c r="J79" s="277"/>
      <c r="K79" s="277"/>
      <c r="L79" s="277"/>
      <c r="M79" s="302" t="str">
        <f>IF(L79="",IF(K79="","",MIN(1,'Window calculation'!AX40)),L79)</f>
        <v/>
      </c>
      <c r="N79" s="282"/>
      <c r="O79" s="277"/>
      <c r="P79" s="277"/>
      <c r="Q79" s="277"/>
      <c r="R79" s="302" t="str">
        <f>IF(Q79="",IF(OR(P79=0,P79=""),"",MIN(1,'Window calculation'!AX22)),Q79)</f>
        <v/>
      </c>
      <c r="S79" s="289"/>
      <c r="T79" s="289"/>
      <c r="U79" s="289"/>
      <c r="V79" s="289"/>
      <c r="W79" s="289"/>
      <c r="X79" s="289"/>
      <c r="Y79" s="289"/>
      <c r="Z79" s="289"/>
      <c r="AA79" s="289"/>
      <c r="AB79" s="290"/>
      <c r="AC79" s="290"/>
    </row>
    <row r="80" spans="1:29" ht="15.75" thickBot="1" x14ac:dyDescent="0.3">
      <c r="A80" s="289"/>
      <c r="B80" s="303" t="s">
        <v>222</v>
      </c>
      <c r="C80" s="410"/>
      <c r="D80" s="410"/>
      <c r="E80" s="382"/>
      <c r="F80" s="411"/>
      <c r="G80" s="412"/>
      <c r="H80" s="286"/>
      <c r="I80" s="278"/>
      <c r="J80" s="278"/>
      <c r="K80" s="278"/>
      <c r="L80" s="278"/>
      <c r="M80" s="304" t="str">
        <f>IF(L80="",IF(K80="","",MIN(1,'Window calculation'!AX41)),L80)</f>
        <v/>
      </c>
      <c r="N80" s="283"/>
      <c r="O80" s="278"/>
      <c r="P80" s="278"/>
      <c r="Q80" s="278"/>
      <c r="R80" s="304" t="str">
        <f>IF(Q80="",IF(OR(P80=0,P80=""),"",MIN(1,'Window calculation'!AX23)),Q80)</f>
        <v/>
      </c>
      <c r="S80" s="289"/>
      <c r="T80" s="289"/>
      <c r="U80" s="289"/>
      <c r="V80" s="289"/>
      <c r="W80" s="289"/>
      <c r="X80" s="289"/>
      <c r="Y80" s="289"/>
      <c r="Z80" s="289"/>
      <c r="AA80" s="289"/>
      <c r="AB80" s="290"/>
      <c r="AC80" s="290"/>
    </row>
    <row r="81" spans="1:29" ht="16.5" customHeight="1" x14ac:dyDescent="0.25">
      <c r="A81" s="289"/>
      <c r="B81" s="413" t="s">
        <v>246</v>
      </c>
      <c r="C81" s="305">
        <f>IFERROR(SUMPRODUCT(R66:R80,M66:M80,C66:C80,D66:D80)/SUMPRODUCT(C66:C80,D66:D80),0)</f>
        <v>0</v>
      </c>
      <c r="D81" s="289"/>
      <c r="E81" s="289"/>
      <c r="F81" s="289"/>
      <c r="G81" s="289"/>
      <c r="H81" s="289"/>
      <c r="I81" s="289"/>
      <c r="J81" s="289"/>
      <c r="K81" s="366"/>
      <c r="L81" s="366"/>
      <c r="M81" s="289"/>
      <c r="N81" s="289"/>
      <c r="O81" s="289"/>
      <c r="P81" s="289"/>
      <c r="Q81" s="289"/>
      <c r="R81" s="289"/>
      <c r="S81" s="289"/>
      <c r="T81" s="289"/>
      <c r="U81" s="289"/>
      <c r="V81" s="289"/>
      <c r="W81" s="289"/>
      <c r="X81" s="289"/>
      <c r="Y81" s="289"/>
      <c r="Z81" s="289"/>
      <c r="AA81" s="289"/>
      <c r="AB81" s="290"/>
      <c r="AC81" s="290"/>
    </row>
    <row r="82" spans="1:29" ht="16.5" customHeight="1" x14ac:dyDescent="0.25">
      <c r="A82" s="289"/>
      <c r="B82" s="414" t="s">
        <v>477</v>
      </c>
      <c r="C82" s="306">
        <f>IFERROR(SUMPRODUCT(C66:C80,D66:D80,F66:F80)/SUMPRODUCT(C66:C80,D66:D80),0)</f>
        <v>0</v>
      </c>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90"/>
      <c r="AC82" s="290"/>
    </row>
    <row r="83" spans="1:29" ht="16.5" customHeight="1" thickBot="1" x14ac:dyDescent="0.3">
      <c r="A83" s="289"/>
      <c r="B83" s="415" t="s">
        <v>310</v>
      </c>
      <c r="C83" s="307">
        <f>IFERROR(SUMPRODUCT(C66:C80,D66:D80,G66:G80)/SUMPRODUCT(C66:C80,D66:D80),0)</f>
        <v>0</v>
      </c>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90"/>
      <c r="AC83" s="290"/>
    </row>
    <row r="84" spans="1:29" ht="15.75" thickBot="1" x14ac:dyDescent="0.3">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90"/>
      <c r="AC84" s="290"/>
    </row>
    <row r="85" spans="1:29" ht="20.25" customHeight="1" thickBot="1" x14ac:dyDescent="0.3">
      <c r="A85" s="289"/>
      <c r="B85" s="289"/>
      <c r="C85" s="289"/>
      <c r="D85" s="289"/>
      <c r="E85" s="289"/>
      <c r="F85" s="289"/>
      <c r="G85" s="289"/>
      <c r="H85" s="598" t="s">
        <v>307</v>
      </c>
      <c r="I85" s="599"/>
      <c r="J85" s="599"/>
      <c r="K85" s="599"/>
      <c r="L85" s="599"/>
      <c r="M85" s="600"/>
      <c r="N85" s="598" t="s">
        <v>308</v>
      </c>
      <c r="O85" s="599"/>
      <c r="P85" s="599"/>
      <c r="Q85" s="599"/>
      <c r="R85" s="600"/>
      <c r="S85" s="289"/>
      <c r="T85" s="289"/>
      <c r="U85" s="289"/>
      <c r="V85" s="289"/>
      <c r="W85" s="289"/>
      <c r="X85" s="289"/>
      <c r="Y85" s="289"/>
      <c r="Z85" s="289"/>
      <c r="AA85" s="289"/>
      <c r="AB85" s="290"/>
      <c r="AC85" s="290"/>
    </row>
    <row r="86" spans="1:29" ht="39.75" customHeight="1" x14ac:dyDescent="0.25">
      <c r="A86" s="289"/>
      <c r="B86" s="291" t="str">
        <f>CONCATENATE("Wall orientation "&amp;'OTTV Calculation'!$K$11)</f>
        <v>Wall orientation W</v>
      </c>
      <c r="C86" s="296" t="s">
        <v>217</v>
      </c>
      <c r="D86" s="293" t="s">
        <v>211</v>
      </c>
      <c r="E86" s="294" t="s">
        <v>377</v>
      </c>
      <c r="F86" s="294" t="s">
        <v>312</v>
      </c>
      <c r="G86" s="295" t="s">
        <v>311</v>
      </c>
      <c r="H86" s="296" t="s">
        <v>229</v>
      </c>
      <c r="I86" s="297" t="s">
        <v>230</v>
      </c>
      <c r="J86" s="297" t="s">
        <v>231</v>
      </c>
      <c r="K86" s="297" t="s">
        <v>223</v>
      </c>
      <c r="L86" s="297" t="s">
        <v>313</v>
      </c>
      <c r="M86" s="294" t="s">
        <v>309</v>
      </c>
      <c r="N86" s="309" t="s">
        <v>232</v>
      </c>
      <c r="O86" s="297" t="s">
        <v>233</v>
      </c>
      <c r="P86" s="297" t="s">
        <v>230</v>
      </c>
      <c r="Q86" s="297" t="s">
        <v>313</v>
      </c>
      <c r="R86" s="294" t="s">
        <v>309</v>
      </c>
      <c r="S86" s="289"/>
      <c r="T86" s="289"/>
      <c r="U86" s="289"/>
      <c r="V86" s="289"/>
      <c r="W86" s="289"/>
      <c r="X86" s="289"/>
      <c r="Y86" s="289"/>
      <c r="Z86" s="289"/>
      <c r="AA86" s="289"/>
      <c r="AB86" s="290"/>
      <c r="AC86" s="290"/>
    </row>
    <row r="87" spans="1:29" x14ac:dyDescent="0.25">
      <c r="A87" s="289"/>
      <c r="B87" s="301" t="s">
        <v>113</v>
      </c>
      <c r="C87" s="407"/>
      <c r="D87" s="407"/>
      <c r="E87" s="379"/>
      <c r="F87" s="408"/>
      <c r="G87" s="409"/>
      <c r="H87" s="285"/>
      <c r="I87" s="277"/>
      <c r="J87" s="277"/>
      <c r="K87" s="277"/>
      <c r="L87" s="277"/>
      <c r="M87" s="302" t="str">
        <f>IF(L87="",IF(K87="","",MIN(1,'Window calculation'!AY27)),L87)</f>
        <v/>
      </c>
      <c r="N87" s="282"/>
      <c r="O87" s="277"/>
      <c r="P87" s="277"/>
      <c r="Q87" s="277"/>
      <c r="R87" s="302" t="str">
        <f>IF(Q87="",IF(OR(P87=0,P87=""),"",MIN(1,'Window calculation'!AY9)),Q87)</f>
        <v/>
      </c>
      <c r="S87" s="289"/>
      <c r="T87" s="289"/>
      <c r="U87" s="289"/>
      <c r="V87" s="289"/>
      <c r="W87" s="289"/>
      <c r="X87" s="289"/>
      <c r="Y87" s="289"/>
      <c r="Z87" s="289"/>
      <c r="AA87" s="289"/>
      <c r="AB87" s="290"/>
      <c r="AC87" s="290"/>
    </row>
    <row r="88" spans="1:29" x14ac:dyDescent="0.25">
      <c r="A88" s="289"/>
      <c r="B88" s="301" t="s">
        <v>114</v>
      </c>
      <c r="C88" s="407"/>
      <c r="D88" s="407"/>
      <c r="E88" s="379"/>
      <c r="F88" s="408"/>
      <c r="G88" s="409"/>
      <c r="H88" s="285"/>
      <c r="I88" s="277"/>
      <c r="J88" s="277"/>
      <c r="K88" s="277"/>
      <c r="L88" s="277"/>
      <c r="M88" s="302" t="str">
        <f>IF(L88="",IF(K88="","",MIN(1,'Window calculation'!AY28)),L88)</f>
        <v/>
      </c>
      <c r="N88" s="282"/>
      <c r="O88" s="277"/>
      <c r="P88" s="277"/>
      <c r="Q88" s="277"/>
      <c r="R88" s="302" t="str">
        <f>IF(Q88="",IF(OR(P88=0,P88=""),"",MIN(1,'Window calculation'!AY10)),Q88)</f>
        <v/>
      </c>
      <c r="S88" s="289"/>
      <c r="T88" s="289"/>
      <c r="U88" s="289"/>
      <c r="V88" s="289"/>
      <c r="W88" s="289"/>
      <c r="X88" s="289"/>
      <c r="Y88" s="289"/>
      <c r="Z88" s="289"/>
      <c r="AA88" s="289"/>
      <c r="AB88" s="290"/>
      <c r="AC88" s="290"/>
    </row>
    <row r="89" spans="1:29" x14ac:dyDescent="0.25">
      <c r="A89" s="289"/>
      <c r="B89" s="301" t="s">
        <v>115</v>
      </c>
      <c r="C89" s="407"/>
      <c r="D89" s="407"/>
      <c r="E89" s="379"/>
      <c r="F89" s="408"/>
      <c r="G89" s="409"/>
      <c r="H89" s="285"/>
      <c r="I89" s="277"/>
      <c r="J89" s="277"/>
      <c r="K89" s="277"/>
      <c r="L89" s="277"/>
      <c r="M89" s="302" t="str">
        <f>IF(L89="",IF(K89="","",MIN(1,'Window calculation'!AY29)),L89)</f>
        <v/>
      </c>
      <c r="N89" s="282"/>
      <c r="O89" s="277"/>
      <c r="P89" s="277"/>
      <c r="Q89" s="277"/>
      <c r="R89" s="302" t="str">
        <f>IF(Q89="",IF(OR(P89=0,P89=""),"",MIN(1,'Window calculation'!AY11)),Q89)</f>
        <v/>
      </c>
      <c r="S89" s="289"/>
      <c r="T89" s="289"/>
      <c r="U89" s="289"/>
      <c r="V89" s="289"/>
      <c r="W89" s="289"/>
      <c r="X89" s="289"/>
      <c r="Y89" s="289"/>
      <c r="Z89" s="289"/>
      <c r="AA89" s="289"/>
      <c r="AB89" s="290"/>
      <c r="AC89" s="290"/>
    </row>
    <row r="90" spans="1:29" x14ac:dyDescent="0.25">
      <c r="A90" s="289"/>
      <c r="B90" s="301" t="s">
        <v>116</v>
      </c>
      <c r="C90" s="407"/>
      <c r="D90" s="407"/>
      <c r="E90" s="379"/>
      <c r="F90" s="408"/>
      <c r="G90" s="409"/>
      <c r="H90" s="285"/>
      <c r="I90" s="277"/>
      <c r="J90" s="277"/>
      <c r="K90" s="277"/>
      <c r="L90" s="277"/>
      <c r="M90" s="302" t="str">
        <f>IF(L90="",IF(K90="","",MIN(1,'Window calculation'!AY30)),L90)</f>
        <v/>
      </c>
      <c r="N90" s="282"/>
      <c r="O90" s="277"/>
      <c r="P90" s="277"/>
      <c r="Q90" s="277"/>
      <c r="R90" s="302" t="str">
        <f>IF(Q90="",IF(OR(P90=0,P90=""),"",MIN(1,'Window calculation'!AY12)),Q90)</f>
        <v/>
      </c>
      <c r="S90" s="289"/>
      <c r="T90" s="289"/>
      <c r="U90" s="289"/>
      <c r="V90" s="289"/>
      <c r="W90" s="289"/>
      <c r="X90" s="289"/>
      <c r="Y90" s="289"/>
      <c r="Z90" s="289"/>
      <c r="AA90" s="289"/>
      <c r="AB90" s="290"/>
      <c r="AC90" s="290"/>
    </row>
    <row r="91" spans="1:29" x14ac:dyDescent="0.25">
      <c r="A91" s="289"/>
      <c r="B91" s="301" t="s">
        <v>117</v>
      </c>
      <c r="C91" s="407"/>
      <c r="D91" s="407"/>
      <c r="E91" s="379"/>
      <c r="F91" s="408"/>
      <c r="G91" s="409"/>
      <c r="H91" s="285"/>
      <c r="I91" s="277"/>
      <c r="J91" s="277"/>
      <c r="K91" s="277"/>
      <c r="L91" s="277"/>
      <c r="M91" s="302" t="str">
        <f>IF(L91="",IF(K91="","",MIN(1,'Window calculation'!AY31)),L91)</f>
        <v/>
      </c>
      <c r="N91" s="282"/>
      <c r="O91" s="277"/>
      <c r="P91" s="277"/>
      <c r="Q91" s="277"/>
      <c r="R91" s="302" t="str">
        <f>IF(Q91="",IF(OR(P91=0,P91=""),"",MIN(1,'Window calculation'!AY13)),Q91)</f>
        <v/>
      </c>
      <c r="S91" s="289"/>
      <c r="T91" s="289"/>
      <c r="U91" s="289"/>
      <c r="V91" s="289"/>
      <c r="W91" s="289"/>
      <c r="X91" s="289"/>
      <c r="Y91" s="289"/>
      <c r="Z91" s="289"/>
      <c r="AA91" s="289"/>
      <c r="AB91" s="290"/>
      <c r="AC91" s="290"/>
    </row>
    <row r="92" spans="1:29" x14ac:dyDescent="0.25">
      <c r="A92" s="289"/>
      <c r="B92" s="301" t="s">
        <v>212</v>
      </c>
      <c r="C92" s="407"/>
      <c r="D92" s="407"/>
      <c r="E92" s="379"/>
      <c r="F92" s="408"/>
      <c r="G92" s="409"/>
      <c r="H92" s="285"/>
      <c r="I92" s="277"/>
      <c r="J92" s="277"/>
      <c r="K92" s="277"/>
      <c r="L92" s="277"/>
      <c r="M92" s="302" t="str">
        <f>IF(L92="",IF(K92="","",MIN(1,'Window calculation'!AY32)),L92)</f>
        <v/>
      </c>
      <c r="N92" s="282"/>
      <c r="O92" s="277"/>
      <c r="P92" s="277"/>
      <c r="Q92" s="277"/>
      <c r="R92" s="302" t="str">
        <f>IF(Q92="",IF(OR(P92=0,P92=""),"",MIN(1,'Window calculation'!AY14)),Q92)</f>
        <v/>
      </c>
      <c r="S92" s="289"/>
      <c r="T92" s="289"/>
      <c r="U92" s="289"/>
      <c r="V92" s="289"/>
      <c r="W92" s="289"/>
      <c r="X92" s="289"/>
      <c r="Y92" s="289"/>
      <c r="Z92" s="289"/>
      <c r="AA92" s="289"/>
      <c r="AB92" s="290"/>
      <c r="AC92" s="290"/>
    </row>
    <row r="93" spans="1:29" x14ac:dyDescent="0.25">
      <c r="A93" s="289"/>
      <c r="B93" s="301" t="s">
        <v>213</v>
      </c>
      <c r="C93" s="407"/>
      <c r="D93" s="407"/>
      <c r="E93" s="379"/>
      <c r="F93" s="408"/>
      <c r="G93" s="409"/>
      <c r="H93" s="285"/>
      <c r="I93" s="277"/>
      <c r="J93" s="277"/>
      <c r="K93" s="277"/>
      <c r="L93" s="277"/>
      <c r="M93" s="302" t="str">
        <f>IF(L93="",IF(K93="","",MIN(1,'Window calculation'!AY33)),L93)</f>
        <v/>
      </c>
      <c r="N93" s="282"/>
      <c r="O93" s="277"/>
      <c r="P93" s="277"/>
      <c r="Q93" s="277"/>
      <c r="R93" s="302" t="str">
        <f>IF(Q93="",IF(OR(P93=0,P93=""),"",MIN(1,'Window calculation'!AY15)),Q93)</f>
        <v/>
      </c>
      <c r="S93" s="289"/>
      <c r="T93" s="289"/>
      <c r="U93" s="289"/>
      <c r="V93" s="289"/>
      <c r="W93" s="289"/>
      <c r="X93" s="289"/>
      <c r="Y93" s="289"/>
      <c r="Z93" s="289"/>
      <c r="AA93" s="289"/>
      <c r="AB93" s="290"/>
      <c r="AC93" s="290"/>
    </row>
    <row r="94" spans="1:29" x14ac:dyDescent="0.25">
      <c r="A94" s="289"/>
      <c r="B94" s="301" t="s">
        <v>214</v>
      </c>
      <c r="C94" s="407"/>
      <c r="D94" s="407"/>
      <c r="E94" s="379"/>
      <c r="F94" s="408"/>
      <c r="G94" s="409"/>
      <c r="H94" s="285"/>
      <c r="I94" s="277"/>
      <c r="J94" s="277"/>
      <c r="K94" s="277"/>
      <c r="L94" s="277"/>
      <c r="M94" s="302" t="str">
        <f>IF(L94="",IF(K94="","",MIN(1,'Window calculation'!AY34)),L94)</f>
        <v/>
      </c>
      <c r="N94" s="282"/>
      <c r="O94" s="277"/>
      <c r="P94" s="277"/>
      <c r="Q94" s="277"/>
      <c r="R94" s="302" t="str">
        <f>IF(Q94="",IF(OR(P94=0,P94=""),"",MIN(1,'Window calculation'!AY16)),Q94)</f>
        <v/>
      </c>
      <c r="S94" s="289"/>
      <c r="T94" s="289"/>
      <c r="U94" s="289"/>
      <c r="V94" s="289"/>
      <c r="W94" s="289"/>
      <c r="X94" s="289"/>
      <c r="Y94" s="289"/>
      <c r="Z94" s="289"/>
      <c r="AA94" s="289"/>
      <c r="AB94" s="290"/>
      <c r="AC94" s="290"/>
    </row>
    <row r="95" spans="1:29" x14ac:dyDescent="0.25">
      <c r="A95" s="289"/>
      <c r="B95" s="301" t="s">
        <v>215</v>
      </c>
      <c r="C95" s="407"/>
      <c r="D95" s="407"/>
      <c r="E95" s="379"/>
      <c r="F95" s="408"/>
      <c r="G95" s="409"/>
      <c r="H95" s="285"/>
      <c r="I95" s="277"/>
      <c r="J95" s="277"/>
      <c r="K95" s="277"/>
      <c r="L95" s="277"/>
      <c r="M95" s="302" t="str">
        <f>IF(L95="",IF(K95="","",MIN(1,'Window calculation'!AY35)),L95)</f>
        <v/>
      </c>
      <c r="N95" s="282"/>
      <c r="O95" s="277"/>
      <c r="P95" s="277"/>
      <c r="Q95" s="277"/>
      <c r="R95" s="302" t="str">
        <f>IF(Q95="",IF(OR(P95=0,P95=""),"",MIN(1,'Window calculation'!AY17)),Q95)</f>
        <v/>
      </c>
      <c r="S95" s="289"/>
      <c r="T95" s="289"/>
      <c r="U95" s="289"/>
      <c r="V95" s="289"/>
      <c r="W95" s="289"/>
      <c r="X95" s="289"/>
      <c r="Y95" s="289"/>
      <c r="Z95" s="289"/>
      <c r="AA95" s="289"/>
      <c r="AB95" s="290"/>
      <c r="AC95" s="290"/>
    </row>
    <row r="96" spans="1:29" x14ac:dyDescent="0.25">
      <c r="A96" s="289"/>
      <c r="B96" s="301" t="s">
        <v>216</v>
      </c>
      <c r="C96" s="407"/>
      <c r="D96" s="407"/>
      <c r="E96" s="379"/>
      <c r="F96" s="408"/>
      <c r="G96" s="409"/>
      <c r="H96" s="285"/>
      <c r="I96" s="277"/>
      <c r="J96" s="277"/>
      <c r="K96" s="277"/>
      <c r="L96" s="277"/>
      <c r="M96" s="302" t="str">
        <f>IF(L96="",IF(K96="","",MIN(1,'Window calculation'!AY36)),L96)</f>
        <v/>
      </c>
      <c r="N96" s="282"/>
      <c r="O96" s="277"/>
      <c r="P96" s="277"/>
      <c r="Q96" s="277"/>
      <c r="R96" s="302" t="str">
        <f>IF(Q96="",IF(OR(P96=0,P96=""),"",MIN(1,'Window calculation'!AY18)),Q96)</f>
        <v/>
      </c>
      <c r="S96" s="289"/>
      <c r="T96" s="289"/>
      <c r="U96" s="289"/>
      <c r="V96" s="289"/>
      <c r="W96" s="289"/>
      <c r="X96" s="289"/>
      <c r="Y96" s="289"/>
      <c r="Z96" s="289"/>
      <c r="AA96" s="289"/>
      <c r="AB96" s="290"/>
      <c r="AC96" s="290"/>
    </row>
    <row r="97" spans="1:29" x14ac:dyDescent="0.25">
      <c r="A97" s="289"/>
      <c r="B97" s="301" t="s">
        <v>218</v>
      </c>
      <c r="C97" s="407"/>
      <c r="D97" s="407"/>
      <c r="E97" s="379"/>
      <c r="F97" s="408"/>
      <c r="G97" s="409"/>
      <c r="H97" s="285"/>
      <c r="I97" s="277"/>
      <c r="J97" s="277"/>
      <c r="K97" s="277"/>
      <c r="L97" s="277"/>
      <c r="M97" s="302" t="str">
        <f>IF(L97="",IF(K97="","",MIN(1,'Window calculation'!AY37)),L97)</f>
        <v/>
      </c>
      <c r="N97" s="282"/>
      <c r="O97" s="277"/>
      <c r="P97" s="277"/>
      <c r="Q97" s="277"/>
      <c r="R97" s="302" t="str">
        <f>IF(Q97="",IF(OR(P97=0,P97=""),"",MIN(1,'Window calculation'!AY19)),Q97)</f>
        <v/>
      </c>
      <c r="S97" s="289"/>
      <c r="T97" s="289"/>
      <c r="U97" s="289"/>
      <c r="V97" s="289"/>
      <c r="W97" s="289"/>
      <c r="X97" s="289"/>
      <c r="Y97" s="289"/>
      <c r="Z97" s="289"/>
      <c r="AA97" s="289"/>
      <c r="AB97" s="290"/>
      <c r="AC97" s="290"/>
    </row>
    <row r="98" spans="1:29" x14ac:dyDescent="0.25">
      <c r="A98" s="289"/>
      <c r="B98" s="301" t="s">
        <v>219</v>
      </c>
      <c r="C98" s="407"/>
      <c r="D98" s="407"/>
      <c r="E98" s="379"/>
      <c r="F98" s="408"/>
      <c r="G98" s="409"/>
      <c r="H98" s="285"/>
      <c r="I98" s="277"/>
      <c r="J98" s="277"/>
      <c r="K98" s="277"/>
      <c r="L98" s="277"/>
      <c r="M98" s="302" t="str">
        <f>IF(L98="",IF(K98="","",MIN(1,'Window calculation'!AY38)),L98)</f>
        <v/>
      </c>
      <c r="N98" s="282"/>
      <c r="O98" s="277"/>
      <c r="P98" s="277"/>
      <c r="Q98" s="277"/>
      <c r="R98" s="302" t="str">
        <f>IF(Q98="",IF(OR(P98=0,P98=""),"",MIN(1,'Window calculation'!AY20)),Q98)</f>
        <v/>
      </c>
      <c r="S98" s="289"/>
      <c r="T98" s="289"/>
      <c r="U98" s="289"/>
      <c r="V98" s="289"/>
      <c r="W98" s="289"/>
      <c r="X98" s="289"/>
      <c r="Y98" s="289"/>
      <c r="Z98" s="289"/>
      <c r="AA98" s="289"/>
      <c r="AB98" s="290"/>
      <c r="AC98" s="290"/>
    </row>
    <row r="99" spans="1:29" x14ac:dyDescent="0.25">
      <c r="A99" s="289"/>
      <c r="B99" s="301" t="s">
        <v>220</v>
      </c>
      <c r="C99" s="407"/>
      <c r="D99" s="407"/>
      <c r="E99" s="379"/>
      <c r="F99" s="408"/>
      <c r="G99" s="409"/>
      <c r="H99" s="285"/>
      <c r="I99" s="277"/>
      <c r="J99" s="277"/>
      <c r="K99" s="277"/>
      <c r="L99" s="277"/>
      <c r="M99" s="302" t="str">
        <f>IF(L99="",IF(K99="","",MIN(1,'Window calculation'!AY39)),L99)</f>
        <v/>
      </c>
      <c r="N99" s="282"/>
      <c r="O99" s="277"/>
      <c r="P99" s="277"/>
      <c r="Q99" s="277"/>
      <c r="R99" s="302" t="str">
        <f>IF(Q99="",IF(OR(P99=0,P99=""),"",MIN(1,'Window calculation'!AY21)),Q99)</f>
        <v/>
      </c>
      <c r="S99" s="289"/>
      <c r="T99" s="289"/>
      <c r="U99" s="289"/>
      <c r="V99" s="289"/>
      <c r="W99" s="289"/>
      <c r="X99" s="289"/>
      <c r="Y99" s="289"/>
      <c r="Z99" s="289"/>
      <c r="AA99" s="289"/>
      <c r="AB99" s="290"/>
      <c r="AC99" s="290"/>
    </row>
    <row r="100" spans="1:29" x14ac:dyDescent="0.25">
      <c r="A100" s="289"/>
      <c r="B100" s="301" t="s">
        <v>221</v>
      </c>
      <c r="C100" s="407"/>
      <c r="D100" s="407"/>
      <c r="E100" s="379"/>
      <c r="F100" s="408"/>
      <c r="G100" s="409"/>
      <c r="H100" s="285"/>
      <c r="I100" s="277"/>
      <c r="J100" s="277"/>
      <c r="K100" s="277"/>
      <c r="L100" s="277"/>
      <c r="M100" s="302" t="str">
        <f>IF(L100="",IF(K100="","",MIN(1,'Window calculation'!AY40)),L100)</f>
        <v/>
      </c>
      <c r="N100" s="282"/>
      <c r="O100" s="277"/>
      <c r="P100" s="277"/>
      <c r="Q100" s="277"/>
      <c r="R100" s="302" t="str">
        <f>IF(Q100="",IF(OR(P100=0,P100=""),"",MIN(1,'Window calculation'!AY22)),Q100)</f>
        <v/>
      </c>
      <c r="S100" s="289"/>
      <c r="T100" s="289"/>
      <c r="U100" s="289"/>
      <c r="V100" s="289"/>
      <c r="W100" s="289"/>
      <c r="X100" s="289"/>
      <c r="Y100" s="289"/>
      <c r="Z100" s="289"/>
      <c r="AA100" s="289"/>
      <c r="AB100" s="290"/>
      <c r="AC100" s="290"/>
    </row>
    <row r="101" spans="1:29" ht="15.75" thickBot="1" x14ac:dyDescent="0.3">
      <c r="A101" s="289"/>
      <c r="B101" s="303" t="s">
        <v>222</v>
      </c>
      <c r="C101" s="410"/>
      <c r="D101" s="410"/>
      <c r="E101" s="382"/>
      <c r="F101" s="411"/>
      <c r="G101" s="412"/>
      <c r="H101" s="286"/>
      <c r="I101" s="278"/>
      <c r="J101" s="278"/>
      <c r="K101" s="278"/>
      <c r="L101" s="278"/>
      <c r="M101" s="304" t="str">
        <f>IF(L101="",IF(K101="","",MIN(1,'Window calculation'!AY41)),L101)</f>
        <v/>
      </c>
      <c r="N101" s="283"/>
      <c r="O101" s="278"/>
      <c r="P101" s="278"/>
      <c r="Q101" s="278"/>
      <c r="R101" s="304" t="str">
        <f>IF(Q101="",IF(OR(P101=0,P101=""),"",MIN(1,'Window calculation'!AY23)),Q101)</f>
        <v/>
      </c>
      <c r="S101" s="289"/>
      <c r="T101" s="289"/>
      <c r="U101" s="289"/>
      <c r="V101" s="289"/>
      <c r="W101" s="289"/>
      <c r="X101" s="289"/>
      <c r="Y101" s="289"/>
      <c r="Z101" s="289"/>
      <c r="AA101" s="289"/>
      <c r="AB101" s="290"/>
      <c r="AC101" s="290"/>
    </row>
    <row r="102" spans="1:29" ht="16.5" customHeight="1" x14ac:dyDescent="0.25">
      <c r="A102" s="289"/>
      <c r="B102" s="413" t="s">
        <v>246</v>
      </c>
      <c r="C102" s="305">
        <f>IFERROR(SUMPRODUCT(R87:R101,M87:M101,C87:C101,D87:D101)/SUMPRODUCT(C87:C101,D87:D101),0)</f>
        <v>0</v>
      </c>
      <c r="D102" s="289"/>
      <c r="E102" s="289"/>
      <c r="F102" s="289"/>
      <c r="G102" s="289"/>
      <c r="H102" s="289"/>
      <c r="I102" s="289"/>
      <c r="J102" s="289"/>
      <c r="K102" s="366"/>
      <c r="L102" s="366"/>
      <c r="M102" s="289"/>
      <c r="N102" s="289"/>
      <c r="O102" s="289"/>
      <c r="P102" s="289"/>
      <c r="Q102" s="289"/>
      <c r="R102" s="289"/>
      <c r="S102" s="289"/>
      <c r="T102" s="289"/>
      <c r="U102" s="289"/>
      <c r="V102" s="289"/>
      <c r="W102" s="289"/>
      <c r="X102" s="289"/>
      <c r="Y102" s="289"/>
      <c r="Z102" s="289"/>
      <c r="AA102" s="289"/>
      <c r="AB102" s="290"/>
      <c r="AC102" s="290"/>
    </row>
    <row r="103" spans="1:29" ht="16.5" customHeight="1" x14ac:dyDescent="0.25">
      <c r="A103" s="289"/>
      <c r="B103" s="414" t="s">
        <v>477</v>
      </c>
      <c r="C103" s="306">
        <f>IFERROR(SUMPRODUCT(C87:C101,D87:D101,F87:F101)/SUMPRODUCT(C87:C101,D87:D101),0)</f>
        <v>0</v>
      </c>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90"/>
      <c r="AC103" s="290"/>
    </row>
    <row r="104" spans="1:29" ht="16.5" customHeight="1" thickBot="1" x14ac:dyDescent="0.3">
      <c r="A104" s="289"/>
      <c r="B104" s="415" t="s">
        <v>310</v>
      </c>
      <c r="C104" s="307">
        <f>IFERROR(SUMPRODUCT(C87:C101,D87:D101,G87:G101)/SUMPRODUCT(C87:C101,D87:D101),0)</f>
        <v>0</v>
      </c>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90"/>
      <c r="AC104" s="290"/>
    </row>
    <row r="105" spans="1:29" ht="19.5" customHeight="1" thickBot="1" x14ac:dyDescent="0.3">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90"/>
      <c r="AC105" s="290"/>
    </row>
    <row r="106" spans="1:29" ht="20.25" customHeight="1" thickBot="1" x14ac:dyDescent="0.3">
      <c r="A106" s="289"/>
      <c r="B106" s="289"/>
      <c r="C106" s="289"/>
      <c r="D106" s="289"/>
      <c r="E106" s="289"/>
      <c r="F106" s="289"/>
      <c r="G106" s="289"/>
      <c r="H106" s="598" t="s">
        <v>307</v>
      </c>
      <c r="I106" s="599"/>
      <c r="J106" s="599"/>
      <c r="K106" s="599"/>
      <c r="L106" s="599"/>
      <c r="M106" s="600"/>
      <c r="N106" s="598" t="s">
        <v>308</v>
      </c>
      <c r="O106" s="599"/>
      <c r="P106" s="599"/>
      <c r="Q106" s="599"/>
      <c r="R106" s="600"/>
      <c r="S106" s="289"/>
      <c r="T106" s="289"/>
      <c r="U106" s="289"/>
      <c r="V106" s="289"/>
      <c r="W106" s="289"/>
      <c r="X106" s="289"/>
      <c r="Y106" s="289"/>
      <c r="Z106" s="289"/>
      <c r="AA106" s="289"/>
      <c r="AB106" s="290"/>
      <c r="AC106" s="290"/>
    </row>
    <row r="107" spans="1:29" ht="39.75" customHeight="1" x14ac:dyDescent="0.25">
      <c r="A107" s="289"/>
      <c r="B107" s="291" t="str">
        <f>CONCATENATE("Wall orientation "&amp;'OTTV Calculation'!$M$11)</f>
        <v>Wall orientation NE</v>
      </c>
      <c r="C107" s="296" t="s">
        <v>217</v>
      </c>
      <c r="D107" s="293" t="s">
        <v>211</v>
      </c>
      <c r="E107" s="294" t="s">
        <v>377</v>
      </c>
      <c r="F107" s="294" t="s">
        <v>312</v>
      </c>
      <c r="G107" s="295" t="s">
        <v>311</v>
      </c>
      <c r="H107" s="296" t="s">
        <v>229</v>
      </c>
      <c r="I107" s="297" t="s">
        <v>230</v>
      </c>
      <c r="J107" s="297" t="s">
        <v>231</v>
      </c>
      <c r="K107" s="297" t="s">
        <v>223</v>
      </c>
      <c r="L107" s="297" t="s">
        <v>313</v>
      </c>
      <c r="M107" s="294" t="s">
        <v>309</v>
      </c>
      <c r="N107" s="309" t="s">
        <v>232</v>
      </c>
      <c r="O107" s="297" t="s">
        <v>233</v>
      </c>
      <c r="P107" s="297" t="s">
        <v>230</v>
      </c>
      <c r="Q107" s="297" t="s">
        <v>313</v>
      </c>
      <c r="R107" s="294" t="s">
        <v>309</v>
      </c>
      <c r="S107" s="289"/>
      <c r="T107" s="289"/>
      <c r="U107" s="289"/>
      <c r="V107" s="289"/>
      <c r="W107" s="289"/>
      <c r="X107" s="289"/>
      <c r="Y107" s="289"/>
      <c r="Z107" s="289"/>
      <c r="AA107" s="289"/>
      <c r="AB107" s="290"/>
      <c r="AC107" s="290"/>
    </row>
    <row r="108" spans="1:29" x14ac:dyDescent="0.25">
      <c r="A108" s="289"/>
      <c r="B108" s="301" t="s">
        <v>113</v>
      </c>
      <c r="C108" s="407"/>
      <c r="D108" s="407"/>
      <c r="E108" s="379"/>
      <c r="F108" s="408"/>
      <c r="G108" s="409"/>
      <c r="H108" s="285"/>
      <c r="I108" s="277"/>
      <c r="J108" s="277"/>
      <c r="K108" s="277"/>
      <c r="L108" s="277"/>
      <c r="M108" s="302" t="str">
        <f>IF(L108="",IF(K108="","",MIN(1,'Window calculation'!AZ27)),L108)</f>
        <v/>
      </c>
      <c r="N108" s="282"/>
      <c r="O108" s="277"/>
      <c r="P108" s="277"/>
      <c r="Q108" s="277"/>
      <c r="R108" s="302" t="str">
        <f>IF(Q108="",IF(OR(P108=0,P108=""),"",MIN(1,'Window calculation'!AZ9)),Q108)</f>
        <v/>
      </c>
      <c r="S108" s="289"/>
      <c r="T108" s="289"/>
      <c r="U108" s="289"/>
      <c r="V108" s="289"/>
      <c r="W108" s="289"/>
      <c r="X108" s="289"/>
      <c r="Y108" s="289"/>
      <c r="Z108" s="289"/>
      <c r="AA108" s="289"/>
      <c r="AB108" s="290"/>
      <c r="AC108" s="290"/>
    </row>
    <row r="109" spans="1:29" x14ac:dyDescent="0.25">
      <c r="A109" s="289"/>
      <c r="B109" s="301" t="s">
        <v>114</v>
      </c>
      <c r="C109" s="407"/>
      <c r="D109" s="407"/>
      <c r="E109" s="379"/>
      <c r="F109" s="408"/>
      <c r="G109" s="409"/>
      <c r="H109" s="285"/>
      <c r="I109" s="277"/>
      <c r="J109" s="277"/>
      <c r="K109" s="277"/>
      <c r="L109" s="277"/>
      <c r="M109" s="302" t="str">
        <f>IF(L109="",IF(K109="","",MIN(1,'Window calculation'!AZ28)),L109)</f>
        <v/>
      </c>
      <c r="N109" s="282"/>
      <c r="O109" s="277"/>
      <c r="P109" s="277"/>
      <c r="Q109" s="277"/>
      <c r="R109" s="302" t="str">
        <f>IF(Q109="",IF(OR(P109=0,P109=""),"",MIN(1,'Window calculation'!AZ10)),Q109)</f>
        <v/>
      </c>
      <c r="S109" s="289"/>
      <c r="T109" s="289"/>
      <c r="U109" s="289"/>
      <c r="V109" s="289"/>
      <c r="W109" s="289"/>
      <c r="X109" s="289"/>
      <c r="Y109" s="289"/>
      <c r="Z109" s="289"/>
      <c r="AA109" s="289"/>
      <c r="AB109" s="290"/>
      <c r="AC109" s="290"/>
    </row>
    <row r="110" spans="1:29" x14ac:dyDescent="0.25">
      <c r="A110" s="289"/>
      <c r="B110" s="301" t="s">
        <v>115</v>
      </c>
      <c r="C110" s="407"/>
      <c r="D110" s="407"/>
      <c r="E110" s="379"/>
      <c r="F110" s="408"/>
      <c r="G110" s="409"/>
      <c r="H110" s="285"/>
      <c r="I110" s="277"/>
      <c r="J110" s="277"/>
      <c r="K110" s="277"/>
      <c r="L110" s="277"/>
      <c r="M110" s="302" t="str">
        <f>IF(L110="",IF(K110="","",MIN(1,'Window calculation'!AZ29)),L110)</f>
        <v/>
      </c>
      <c r="N110" s="282"/>
      <c r="O110" s="277"/>
      <c r="P110" s="277"/>
      <c r="Q110" s="277"/>
      <c r="R110" s="302" t="str">
        <f>IF(Q110="",IF(OR(P110=0,P110=""),"",MIN(1,'Window calculation'!AZ11)),Q110)</f>
        <v/>
      </c>
      <c r="S110" s="289"/>
      <c r="T110" s="289"/>
      <c r="U110" s="289"/>
      <c r="V110" s="289"/>
      <c r="W110" s="289"/>
      <c r="X110" s="289"/>
      <c r="Y110" s="289"/>
      <c r="Z110" s="289"/>
      <c r="AA110" s="289"/>
      <c r="AB110" s="290"/>
      <c r="AC110" s="290"/>
    </row>
    <row r="111" spans="1:29" x14ac:dyDescent="0.25">
      <c r="A111" s="289"/>
      <c r="B111" s="301" t="s">
        <v>116</v>
      </c>
      <c r="C111" s="407"/>
      <c r="D111" s="407"/>
      <c r="E111" s="379"/>
      <c r="F111" s="408"/>
      <c r="G111" s="409"/>
      <c r="H111" s="285"/>
      <c r="I111" s="277"/>
      <c r="J111" s="277"/>
      <c r="K111" s="277"/>
      <c r="L111" s="277"/>
      <c r="M111" s="302" t="str">
        <f>IF(L111="",IF(K111="","",MIN(1,'Window calculation'!AZ30)),L111)</f>
        <v/>
      </c>
      <c r="N111" s="282"/>
      <c r="O111" s="277"/>
      <c r="P111" s="277"/>
      <c r="Q111" s="277"/>
      <c r="R111" s="302" t="str">
        <f>IF(Q111="",IF(OR(P111=0,P111=""),"",MIN(1,'Window calculation'!AZ12)),Q111)</f>
        <v/>
      </c>
      <c r="S111" s="289"/>
      <c r="T111" s="289"/>
      <c r="U111" s="289"/>
      <c r="V111" s="289"/>
      <c r="W111" s="289"/>
      <c r="X111" s="289"/>
      <c r="Y111" s="289"/>
      <c r="Z111" s="289"/>
      <c r="AA111" s="289"/>
      <c r="AB111" s="290"/>
      <c r="AC111" s="290"/>
    </row>
    <row r="112" spans="1:29" x14ac:dyDescent="0.25">
      <c r="A112" s="289"/>
      <c r="B112" s="301" t="s">
        <v>117</v>
      </c>
      <c r="C112" s="407"/>
      <c r="D112" s="407"/>
      <c r="E112" s="379"/>
      <c r="F112" s="408"/>
      <c r="G112" s="409"/>
      <c r="H112" s="285"/>
      <c r="I112" s="277"/>
      <c r="J112" s="277"/>
      <c r="K112" s="277"/>
      <c r="L112" s="277"/>
      <c r="M112" s="302" t="str">
        <f>IF(L112="",IF(K112="","",MIN(1,'Window calculation'!AZ31)),L112)</f>
        <v/>
      </c>
      <c r="N112" s="282"/>
      <c r="O112" s="277"/>
      <c r="P112" s="277"/>
      <c r="Q112" s="277"/>
      <c r="R112" s="302" t="str">
        <f>IF(Q112="",IF(OR(P112=0,P112=""),"",MIN(1,'Window calculation'!AZ13)),Q112)</f>
        <v/>
      </c>
      <c r="S112" s="289"/>
      <c r="T112" s="289"/>
      <c r="U112" s="289"/>
      <c r="V112" s="289"/>
      <c r="W112" s="289"/>
      <c r="X112" s="289"/>
      <c r="Y112" s="289"/>
      <c r="Z112" s="289"/>
      <c r="AA112" s="289"/>
      <c r="AB112" s="290"/>
      <c r="AC112" s="290"/>
    </row>
    <row r="113" spans="1:29" x14ac:dyDescent="0.25">
      <c r="A113" s="289"/>
      <c r="B113" s="301" t="s">
        <v>212</v>
      </c>
      <c r="C113" s="407"/>
      <c r="D113" s="407"/>
      <c r="E113" s="379"/>
      <c r="F113" s="408"/>
      <c r="G113" s="409"/>
      <c r="H113" s="285"/>
      <c r="I113" s="277"/>
      <c r="J113" s="277"/>
      <c r="K113" s="277"/>
      <c r="L113" s="277"/>
      <c r="M113" s="302" t="str">
        <f>IF(L113="",IF(K113="","",MIN(1,'Window calculation'!AZ32)),L113)</f>
        <v/>
      </c>
      <c r="N113" s="282"/>
      <c r="O113" s="277"/>
      <c r="P113" s="277"/>
      <c r="Q113" s="277"/>
      <c r="R113" s="302" t="str">
        <f>IF(Q113="",IF(OR(P113=0,P113=""),"",MIN(1,'Window calculation'!AZ14)),Q113)</f>
        <v/>
      </c>
      <c r="S113" s="289"/>
      <c r="T113" s="289"/>
      <c r="U113" s="289"/>
      <c r="V113" s="289"/>
      <c r="W113" s="289"/>
      <c r="X113" s="289"/>
      <c r="Y113" s="289"/>
      <c r="Z113" s="289"/>
      <c r="AA113" s="289"/>
      <c r="AB113" s="290"/>
      <c r="AC113" s="290"/>
    </row>
    <row r="114" spans="1:29" x14ac:dyDescent="0.25">
      <c r="A114" s="289"/>
      <c r="B114" s="301" t="s">
        <v>213</v>
      </c>
      <c r="C114" s="407"/>
      <c r="D114" s="407"/>
      <c r="E114" s="379"/>
      <c r="F114" s="408"/>
      <c r="G114" s="409"/>
      <c r="H114" s="285"/>
      <c r="I114" s="277"/>
      <c r="J114" s="277"/>
      <c r="K114" s="277"/>
      <c r="L114" s="277"/>
      <c r="M114" s="302" t="str">
        <f>IF(L114="",IF(K114="","",MIN(1,'Window calculation'!AZ33)),L114)</f>
        <v/>
      </c>
      <c r="N114" s="282"/>
      <c r="O114" s="277"/>
      <c r="P114" s="277"/>
      <c r="Q114" s="277"/>
      <c r="R114" s="302" t="str">
        <f>IF(Q114="",IF(OR(P114=0,P114=""),"",MIN(1,'Window calculation'!AZ15)),Q114)</f>
        <v/>
      </c>
      <c r="S114" s="289"/>
      <c r="T114" s="289"/>
      <c r="U114" s="289"/>
      <c r="V114" s="289"/>
      <c r="W114" s="289"/>
      <c r="X114" s="289"/>
      <c r="Y114" s="289"/>
      <c r="Z114" s="289"/>
      <c r="AA114" s="289"/>
      <c r="AB114" s="290"/>
      <c r="AC114" s="290"/>
    </row>
    <row r="115" spans="1:29" x14ac:dyDescent="0.25">
      <c r="A115" s="289"/>
      <c r="B115" s="301" t="s">
        <v>214</v>
      </c>
      <c r="C115" s="407"/>
      <c r="D115" s="407"/>
      <c r="E115" s="379"/>
      <c r="F115" s="408"/>
      <c r="G115" s="409"/>
      <c r="H115" s="285"/>
      <c r="I115" s="277"/>
      <c r="J115" s="277"/>
      <c r="K115" s="277"/>
      <c r="L115" s="277"/>
      <c r="M115" s="302" t="str">
        <f>IF(L115="",IF(K115="","",MIN(1,'Window calculation'!AZ34)),L115)</f>
        <v/>
      </c>
      <c r="N115" s="282"/>
      <c r="O115" s="277"/>
      <c r="P115" s="277"/>
      <c r="Q115" s="277"/>
      <c r="R115" s="302" t="str">
        <f>IF(Q115="",IF(OR(P115=0,P115=""),"",MIN(1,'Window calculation'!AZ16)),Q115)</f>
        <v/>
      </c>
      <c r="S115" s="289"/>
      <c r="T115" s="289"/>
      <c r="U115" s="289"/>
      <c r="V115" s="289"/>
      <c r="W115" s="289"/>
      <c r="X115" s="289"/>
      <c r="Y115" s="289"/>
      <c r="Z115" s="289"/>
      <c r="AA115" s="289"/>
      <c r="AB115" s="290"/>
      <c r="AC115" s="290"/>
    </row>
    <row r="116" spans="1:29" x14ac:dyDescent="0.25">
      <c r="A116" s="289"/>
      <c r="B116" s="301" t="s">
        <v>215</v>
      </c>
      <c r="C116" s="407"/>
      <c r="D116" s="407"/>
      <c r="E116" s="379"/>
      <c r="F116" s="408"/>
      <c r="G116" s="409"/>
      <c r="H116" s="285"/>
      <c r="I116" s="277"/>
      <c r="J116" s="277"/>
      <c r="K116" s="277"/>
      <c r="L116" s="277"/>
      <c r="M116" s="302" t="str">
        <f>IF(L116="",IF(K116="","",MIN(1,'Window calculation'!AZ35)),L116)</f>
        <v/>
      </c>
      <c r="N116" s="282"/>
      <c r="O116" s="277"/>
      <c r="P116" s="277"/>
      <c r="Q116" s="277"/>
      <c r="R116" s="302" t="str">
        <f>IF(Q116="",IF(OR(P116=0,P116=""),"",MIN(1,'Window calculation'!AZ17)),Q116)</f>
        <v/>
      </c>
      <c r="S116" s="289"/>
      <c r="T116" s="289"/>
      <c r="U116" s="289"/>
      <c r="V116" s="289"/>
      <c r="W116" s="289"/>
      <c r="X116" s="289"/>
      <c r="Y116" s="289"/>
      <c r="Z116" s="289"/>
      <c r="AA116" s="289"/>
      <c r="AB116" s="290"/>
      <c r="AC116" s="290"/>
    </row>
    <row r="117" spans="1:29" x14ac:dyDescent="0.25">
      <c r="A117" s="289"/>
      <c r="B117" s="301" t="s">
        <v>216</v>
      </c>
      <c r="C117" s="407"/>
      <c r="D117" s="407"/>
      <c r="E117" s="379"/>
      <c r="F117" s="408"/>
      <c r="G117" s="409"/>
      <c r="H117" s="285"/>
      <c r="I117" s="277"/>
      <c r="J117" s="277"/>
      <c r="K117" s="277"/>
      <c r="L117" s="277"/>
      <c r="M117" s="302" t="str">
        <f>IF(L117="",IF(K117="","",MIN(1,'Window calculation'!AZ36)),L117)</f>
        <v/>
      </c>
      <c r="N117" s="282"/>
      <c r="O117" s="277"/>
      <c r="P117" s="277"/>
      <c r="Q117" s="277"/>
      <c r="R117" s="302" t="str">
        <f>IF(Q117="",IF(OR(P117=0,P117=""),"",MIN(1,'Window calculation'!AZ18)),Q117)</f>
        <v/>
      </c>
      <c r="S117" s="289"/>
      <c r="T117" s="289"/>
      <c r="U117" s="289"/>
      <c r="V117" s="289"/>
      <c r="W117" s="289"/>
      <c r="X117" s="289"/>
      <c r="Y117" s="289"/>
      <c r="Z117" s="289"/>
      <c r="AA117" s="289"/>
      <c r="AB117" s="290"/>
      <c r="AC117" s="290"/>
    </row>
    <row r="118" spans="1:29" x14ac:dyDescent="0.25">
      <c r="A118" s="289"/>
      <c r="B118" s="301" t="s">
        <v>218</v>
      </c>
      <c r="C118" s="407"/>
      <c r="D118" s="407"/>
      <c r="E118" s="379"/>
      <c r="F118" s="408"/>
      <c r="G118" s="409"/>
      <c r="H118" s="285"/>
      <c r="I118" s="277"/>
      <c r="J118" s="277"/>
      <c r="K118" s="277"/>
      <c r="L118" s="277"/>
      <c r="M118" s="302" t="str">
        <f>IF(L118="",IF(K118="","",MIN(1,'Window calculation'!AZ37)),L118)</f>
        <v/>
      </c>
      <c r="N118" s="282"/>
      <c r="O118" s="277"/>
      <c r="P118" s="277"/>
      <c r="Q118" s="277"/>
      <c r="R118" s="302" t="str">
        <f>IF(Q118="",IF(OR(P118=0,P118=""),"",MIN(1,'Window calculation'!AZ19)),Q118)</f>
        <v/>
      </c>
      <c r="S118" s="289"/>
      <c r="T118" s="289"/>
      <c r="U118" s="289"/>
      <c r="V118" s="289"/>
      <c r="W118" s="289"/>
      <c r="X118" s="289"/>
      <c r="Y118" s="289"/>
      <c r="Z118" s="289"/>
      <c r="AA118" s="289"/>
      <c r="AB118" s="290"/>
      <c r="AC118" s="290"/>
    </row>
    <row r="119" spans="1:29" x14ac:dyDescent="0.25">
      <c r="A119" s="289"/>
      <c r="B119" s="301" t="s">
        <v>219</v>
      </c>
      <c r="C119" s="407"/>
      <c r="D119" s="407"/>
      <c r="E119" s="379"/>
      <c r="F119" s="408"/>
      <c r="G119" s="409"/>
      <c r="H119" s="285"/>
      <c r="I119" s="277"/>
      <c r="J119" s="277"/>
      <c r="K119" s="277"/>
      <c r="L119" s="277"/>
      <c r="M119" s="302" t="str">
        <f>IF(L119="",IF(K119="","",MIN(1,'Window calculation'!AZ38)),L119)</f>
        <v/>
      </c>
      <c r="N119" s="282"/>
      <c r="O119" s="277"/>
      <c r="P119" s="277"/>
      <c r="Q119" s="277"/>
      <c r="R119" s="302" t="str">
        <f>IF(Q119="",IF(OR(P119=0,P119=""),"",MIN(1,'Window calculation'!AZ20)),Q119)</f>
        <v/>
      </c>
      <c r="S119" s="289"/>
      <c r="T119" s="289"/>
      <c r="U119" s="289"/>
      <c r="V119" s="289"/>
      <c r="W119" s="289"/>
      <c r="X119" s="289"/>
      <c r="Y119" s="289"/>
      <c r="Z119" s="289"/>
      <c r="AA119" s="289"/>
      <c r="AB119" s="290"/>
      <c r="AC119" s="290"/>
    </row>
    <row r="120" spans="1:29" x14ac:dyDescent="0.25">
      <c r="A120" s="289"/>
      <c r="B120" s="301" t="s">
        <v>220</v>
      </c>
      <c r="C120" s="407"/>
      <c r="D120" s="407"/>
      <c r="E120" s="379"/>
      <c r="F120" s="408"/>
      <c r="G120" s="409"/>
      <c r="H120" s="285"/>
      <c r="I120" s="277"/>
      <c r="J120" s="277"/>
      <c r="K120" s="277"/>
      <c r="L120" s="277"/>
      <c r="M120" s="302" t="str">
        <f>IF(L120="",IF(K120="","",MIN(1,'Window calculation'!AZ39)),L120)</f>
        <v/>
      </c>
      <c r="N120" s="282"/>
      <c r="O120" s="277"/>
      <c r="P120" s="277"/>
      <c r="Q120" s="277"/>
      <c r="R120" s="302" t="str">
        <f>IF(Q120="",IF(OR(P120=0,P120=""),"",MIN(1,'Window calculation'!AZ21)),Q120)</f>
        <v/>
      </c>
      <c r="S120" s="289"/>
      <c r="T120" s="289"/>
      <c r="U120" s="289"/>
      <c r="V120" s="289"/>
      <c r="W120" s="289"/>
      <c r="X120" s="289"/>
      <c r="Y120" s="289"/>
      <c r="Z120" s="289"/>
      <c r="AA120" s="289"/>
      <c r="AB120" s="290"/>
      <c r="AC120" s="290"/>
    </row>
    <row r="121" spans="1:29" x14ac:dyDescent="0.25">
      <c r="A121" s="289"/>
      <c r="B121" s="301" t="s">
        <v>221</v>
      </c>
      <c r="C121" s="407"/>
      <c r="D121" s="407"/>
      <c r="E121" s="379"/>
      <c r="F121" s="408"/>
      <c r="G121" s="409"/>
      <c r="H121" s="285"/>
      <c r="I121" s="277"/>
      <c r="J121" s="277"/>
      <c r="K121" s="277"/>
      <c r="L121" s="277"/>
      <c r="M121" s="302" t="str">
        <f>IF(L121="",IF(K121="","",MIN(1,'Window calculation'!AZ40)),L121)</f>
        <v/>
      </c>
      <c r="N121" s="282"/>
      <c r="O121" s="277"/>
      <c r="P121" s="277"/>
      <c r="Q121" s="277"/>
      <c r="R121" s="302" t="str">
        <f>IF(Q121="",IF(OR(P121=0,P121=""),"",MIN(1,'Window calculation'!AZ22)),Q121)</f>
        <v/>
      </c>
      <c r="S121" s="289"/>
      <c r="T121" s="289"/>
      <c r="U121" s="289"/>
      <c r="V121" s="289"/>
      <c r="W121" s="289"/>
      <c r="X121" s="289"/>
      <c r="Y121" s="289"/>
      <c r="Z121" s="289"/>
      <c r="AA121" s="289"/>
      <c r="AB121" s="290"/>
      <c r="AC121" s="290"/>
    </row>
    <row r="122" spans="1:29" ht="15.75" thickBot="1" x14ac:dyDescent="0.3">
      <c r="A122" s="289"/>
      <c r="B122" s="303" t="s">
        <v>222</v>
      </c>
      <c r="C122" s="410"/>
      <c r="D122" s="410"/>
      <c r="E122" s="382"/>
      <c r="F122" s="411"/>
      <c r="G122" s="412"/>
      <c r="H122" s="286"/>
      <c r="I122" s="278"/>
      <c r="J122" s="278"/>
      <c r="K122" s="278"/>
      <c r="L122" s="278"/>
      <c r="M122" s="304" t="str">
        <f>IF(L122="",IF(K122="","",MIN(1,'Window calculation'!AZ41)),L122)</f>
        <v/>
      </c>
      <c r="N122" s="283"/>
      <c r="O122" s="278"/>
      <c r="P122" s="278"/>
      <c r="Q122" s="278"/>
      <c r="R122" s="304" t="str">
        <f>IF(Q122="",IF(OR(P122=0,P122=""),"",MIN(1,'Window calculation'!AZ23)),Q122)</f>
        <v/>
      </c>
      <c r="S122" s="289"/>
      <c r="T122" s="289"/>
      <c r="U122" s="289"/>
      <c r="V122" s="289"/>
      <c r="W122" s="289"/>
      <c r="X122" s="289"/>
      <c r="Y122" s="289"/>
      <c r="Z122" s="289"/>
      <c r="AA122" s="289"/>
      <c r="AB122" s="290"/>
      <c r="AC122" s="290"/>
    </row>
    <row r="123" spans="1:29" ht="16.5" customHeight="1" x14ac:dyDescent="0.25">
      <c r="A123" s="289"/>
      <c r="B123" s="413" t="s">
        <v>246</v>
      </c>
      <c r="C123" s="305">
        <f>IFERROR(SUMPRODUCT(R108:R122,M108:M122,C108:C122,D108:D122)/SUMPRODUCT(C108:C122,D108:D122),0)</f>
        <v>0</v>
      </c>
      <c r="D123" s="289"/>
      <c r="E123" s="289"/>
      <c r="F123" s="289"/>
      <c r="G123" s="289"/>
      <c r="H123" s="289"/>
      <c r="I123" s="289"/>
      <c r="J123" s="289"/>
      <c r="K123" s="366"/>
      <c r="L123" s="366"/>
      <c r="M123" s="289"/>
      <c r="N123" s="289"/>
      <c r="O123" s="289"/>
      <c r="P123" s="289"/>
      <c r="Q123" s="289"/>
      <c r="R123" s="289"/>
      <c r="S123" s="289"/>
      <c r="T123" s="289"/>
      <c r="U123" s="289"/>
      <c r="V123" s="289"/>
      <c r="W123" s="289"/>
      <c r="X123" s="289"/>
      <c r="Y123" s="289"/>
      <c r="Z123" s="289"/>
      <c r="AA123" s="289"/>
      <c r="AB123" s="290"/>
      <c r="AC123" s="290"/>
    </row>
    <row r="124" spans="1:29" ht="16.5" customHeight="1" x14ac:dyDescent="0.25">
      <c r="A124" s="289"/>
      <c r="B124" s="414" t="s">
        <v>477</v>
      </c>
      <c r="C124" s="306">
        <f>IFERROR(SUMPRODUCT(C108:C122,D108:D122,F108:F122)/SUMPRODUCT(C108:C122,D108:D122),0)</f>
        <v>0</v>
      </c>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90"/>
      <c r="AC124" s="290"/>
    </row>
    <row r="125" spans="1:29" ht="16.5" customHeight="1" thickBot="1" x14ac:dyDescent="0.3">
      <c r="A125" s="289"/>
      <c r="B125" s="415" t="s">
        <v>310</v>
      </c>
      <c r="C125" s="307">
        <f>IFERROR(SUMPRODUCT(C108:C122,D108:D122,G108:G122)/SUMPRODUCT(C108:C122,D108:D122),0)</f>
        <v>0</v>
      </c>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90"/>
      <c r="AC125" s="290"/>
    </row>
    <row r="126" spans="1:29" ht="19.5" customHeight="1" thickBot="1" x14ac:dyDescent="0.3">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90"/>
      <c r="AC126" s="290"/>
    </row>
    <row r="127" spans="1:29" ht="20.25" customHeight="1" thickBot="1" x14ac:dyDescent="0.3">
      <c r="A127" s="289"/>
      <c r="B127" s="289"/>
      <c r="C127" s="289"/>
      <c r="D127" s="289"/>
      <c r="E127" s="289"/>
      <c r="F127" s="289"/>
      <c r="G127" s="289"/>
      <c r="H127" s="598" t="s">
        <v>307</v>
      </c>
      <c r="I127" s="599"/>
      <c r="J127" s="599"/>
      <c r="K127" s="599"/>
      <c r="L127" s="599"/>
      <c r="M127" s="600"/>
      <c r="N127" s="598" t="s">
        <v>308</v>
      </c>
      <c r="O127" s="599"/>
      <c r="P127" s="599"/>
      <c r="Q127" s="599"/>
      <c r="R127" s="600"/>
      <c r="S127" s="289"/>
      <c r="T127" s="289"/>
      <c r="U127" s="289"/>
      <c r="V127" s="289"/>
      <c r="W127" s="289"/>
      <c r="X127" s="289"/>
      <c r="Y127" s="289"/>
      <c r="Z127" s="289"/>
      <c r="AA127" s="289"/>
      <c r="AB127" s="290"/>
      <c r="AC127" s="290"/>
    </row>
    <row r="128" spans="1:29" ht="39.75" customHeight="1" x14ac:dyDescent="0.25">
      <c r="A128" s="289"/>
      <c r="B128" s="291" t="str">
        <f>CONCATENATE("Wall orientation "&amp;'OTTV Calculation'!$O$11)</f>
        <v>Wall orientation SE</v>
      </c>
      <c r="C128" s="296" t="s">
        <v>217</v>
      </c>
      <c r="D128" s="293" t="s">
        <v>211</v>
      </c>
      <c r="E128" s="294" t="s">
        <v>377</v>
      </c>
      <c r="F128" s="294" t="s">
        <v>312</v>
      </c>
      <c r="G128" s="295" t="s">
        <v>311</v>
      </c>
      <c r="H128" s="296" t="s">
        <v>229</v>
      </c>
      <c r="I128" s="297" t="s">
        <v>230</v>
      </c>
      <c r="J128" s="297" t="s">
        <v>231</v>
      </c>
      <c r="K128" s="297" t="s">
        <v>223</v>
      </c>
      <c r="L128" s="297" t="s">
        <v>313</v>
      </c>
      <c r="M128" s="294" t="s">
        <v>309</v>
      </c>
      <c r="N128" s="309" t="s">
        <v>232</v>
      </c>
      <c r="O128" s="297" t="s">
        <v>233</v>
      </c>
      <c r="P128" s="297" t="s">
        <v>230</v>
      </c>
      <c r="Q128" s="297" t="s">
        <v>313</v>
      </c>
      <c r="R128" s="294" t="s">
        <v>309</v>
      </c>
      <c r="S128" s="289"/>
      <c r="T128" s="289"/>
      <c r="U128" s="289"/>
      <c r="V128" s="289"/>
      <c r="W128" s="289"/>
      <c r="X128" s="289"/>
      <c r="Y128" s="289"/>
      <c r="Z128" s="289"/>
      <c r="AA128" s="289"/>
      <c r="AB128" s="290"/>
      <c r="AC128" s="290"/>
    </row>
    <row r="129" spans="1:29" x14ac:dyDescent="0.25">
      <c r="A129" s="289"/>
      <c r="B129" s="301" t="s">
        <v>113</v>
      </c>
      <c r="C129" s="407"/>
      <c r="D129" s="407"/>
      <c r="E129" s="379"/>
      <c r="F129" s="408"/>
      <c r="G129" s="409"/>
      <c r="H129" s="285"/>
      <c r="I129" s="277"/>
      <c r="J129" s="277"/>
      <c r="K129" s="277"/>
      <c r="L129" s="277"/>
      <c r="M129" s="302" t="str">
        <f>IF(L129="",IF(K129="","",MIN(1,'Window calculation'!BA27)),L129)</f>
        <v/>
      </c>
      <c r="N129" s="282"/>
      <c r="O129" s="277"/>
      <c r="P129" s="277"/>
      <c r="Q129" s="277"/>
      <c r="R129" s="302" t="str">
        <f>IF(Q129="",IF(OR(P129=0,P129=""),"",MIN(1,'Window calculation'!BA9)),Q129)</f>
        <v/>
      </c>
      <c r="S129" s="289"/>
      <c r="T129" s="289"/>
      <c r="U129" s="289"/>
      <c r="V129" s="289"/>
      <c r="W129" s="289"/>
      <c r="X129" s="289"/>
      <c r="Y129" s="289"/>
      <c r="Z129" s="289"/>
      <c r="AA129" s="289"/>
      <c r="AB129" s="290"/>
      <c r="AC129" s="290"/>
    </row>
    <row r="130" spans="1:29" x14ac:dyDescent="0.25">
      <c r="A130" s="289"/>
      <c r="B130" s="301" t="s">
        <v>114</v>
      </c>
      <c r="C130" s="407"/>
      <c r="D130" s="407"/>
      <c r="E130" s="379"/>
      <c r="F130" s="408"/>
      <c r="G130" s="409"/>
      <c r="H130" s="285"/>
      <c r="I130" s="277"/>
      <c r="J130" s="277"/>
      <c r="K130" s="277"/>
      <c r="L130" s="277"/>
      <c r="M130" s="302" t="str">
        <f>IF(L130="",IF(K130="","",MIN(1,'Window calculation'!BA28)),L130)</f>
        <v/>
      </c>
      <c r="N130" s="282"/>
      <c r="O130" s="277"/>
      <c r="P130" s="277"/>
      <c r="Q130" s="277"/>
      <c r="R130" s="302" t="str">
        <f>IF(Q130="",IF(OR(P130=0,P130=""),"",MIN(1,'Window calculation'!BA10)),Q130)</f>
        <v/>
      </c>
      <c r="S130" s="289"/>
      <c r="T130" s="289"/>
      <c r="U130" s="289"/>
      <c r="V130" s="289"/>
      <c r="W130" s="289"/>
      <c r="X130" s="289"/>
      <c r="Y130" s="289"/>
      <c r="Z130" s="289"/>
      <c r="AA130" s="289"/>
      <c r="AB130" s="290"/>
      <c r="AC130" s="290"/>
    </row>
    <row r="131" spans="1:29" x14ac:dyDescent="0.25">
      <c r="A131" s="289"/>
      <c r="B131" s="301" t="s">
        <v>115</v>
      </c>
      <c r="C131" s="407"/>
      <c r="D131" s="407"/>
      <c r="E131" s="379"/>
      <c r="F131" s="408"/>
      <c r="G131" s="409"/>
      <c r="H131" s="285"/>
      <c r="I131" s="277"/>
      <c r="J131" s="277"/>
      <c r="K131" s="277"/>
      <c r="L131" s="277"/>
      <c r="M131" s="302" t="str">
        <f>IF(L131="",IF(K131="","",MIN(1,'Window calculation'!BA29)),L131)</f>
        <v/>
      </c>
      <c r="N131" s="282"/>
      <c r="O131" s="277"/>
      <c r="P131" s="277"/>
      <c r="Q131" s="277"/>
      <c r="R131" s="302" t="str">
        <f>IF(Q131="",IF(OR(P131=0,P131=""),"",MIN(1,'Window calculation'!BA11)),Q131)</f>
        <v/>
      </c>
      <c r="S131" s="289"/>
      <c r="T131" s="289"/>
      <c r="U131" s="289"/>
      <c r="V131" s="289"/>
      <c r="W131" s="289"/>
      <c r="X131" s="289"/>
      <c r="Y131" s="289"/>
      <c r="Z131" s="289"/>
      <c r="AA131" s="289"/>
      <c r="AB131" s="290"/>
      <c r="AC131" s="290"/>
    </row>
    <row r="132" spans="1:29" x14ac:dyDescent="0.25">
      <c r="A132" s="289"/>
      <c r="B132" s="301" t="s">
        <v>116</v>
      </c>
      <c r="C132" s="407"/>
      <c r="D132" s="407"/>
      <c r="E132" s="379"/>
      <c r="F132" s="408"/>
      <c r="G132" s="409"/>
      <c r="H132" s="285"/>
      <c r="I132" s="277"/>
      <c r="J132" s="277"/>
      <c r="K132" s="277"/>
      <c r="L132" s="277"/>
      <c r="M132" s="302" t="str">
        <f>IF(L132="",IF(K132="","",MIN(1,'Window calculation'!BA30)),L132)</f>
        <v/>
      </c>
      <c r="N132" s="282"/>
      <c r="O132" s="277"/>
      <c r="P132" s="277"/>
      <c r="Q132" s="277"/>
      <c r="R132" s="302" t="str">
        <f>IF(Q132="",IF(OR(P132=0,P132=""),"",MIN(1,'Window calculation'!BA12)),Q132)</f>
        <v/>
      </c>
      <c r="S132" s="289"/>
      <c r="T132" s="289"/>
      <c r="U132" s="289"/>
      <c r="V132" s="289"/>
      <c r="W132" s="289"/>
      <c r="X132" s="289"/>
      <c r="Y132" s="289"/>
      <c r="Z132" s="289"/>
      <c r="AA132" s="289"/>
      <c r="AB132" s="290"/>
      <c r="AC132" s="290"/>
    </row>
    <row r="133" spans="1:29" x14ac:dyDescent="0.25">
      <c r="A133" s="289"/>
      <c r="B133" s="301" t="s">
        <v>117</v>
      </c>
      <c r="C133" s="407"/>
      <c r="D133" s="407"/>
      <c r="E133" s="379"/>
      <c r="F133" s="408"/>
      <c r="G133" s="409"/>
      <c r="H133" s="285"/>
      <c r="I133" s="277"/>
      <c r="J133" s="277"/>
      <c r="K133" s="277"/>
      <c r="L133" s="277"/>
      <c r="M133" s="302" t="str">
        <f>IF(L133="",IF(K133="","",MIN(1,'Window calculation'!BA31)),L133)</f>
        <v/>
      </c>
      <c r="N133" s="282"/>
      <c r="O133" s="277"/>
      <c r="P133" s="277"/>
      <c r="Q133" s="277"/>
      <c r="R133" s="302" t="str">
        <f>IF(Q133="",IF(OR(P133=0,P133=""),"",MIN(1,'Window calculation'!BA13)),Q133)</f>
        <v/>
      </c>
      <c r="S133" s="289"/>
      <c r="T133" s="289"/>
      <c r="U133" s="289"/>
      <c r="V133" s="289"/>
      <c r="W133" s="289"/>
      <c r="X133" s="289"/>
      <c r="Y133" s="289"/>
      <c r="Z133" s="289"/>
      <c r="AA133" s="289"/>
      <c r="AB133" s="290"/>
      <c r="AC133" s="290"/>
    </row>
    <row r="134" spans="1:29" x14ac:dyDescent="0.25">
      <c r="A134" s="289"/>
      <c r="B134" s="301" t="s">
        <v>212</v>
      </c>
      <c r="C134" s="407"/>
      <c r="D134" s="407"/>
      <c r="E134" s="379"/>
      <c r="F134" s="408"/>
      <c r="G134" s="409"/>
      <c r="H134" s="285"/>
      <c r="I134" s="277"/>
      <c r="J134" s="277"/>
      <c r="K134" s="277"/>
      <c r="L134" s="277"/>
      <c r="M134" s="302" t="str">
        <f>IF(L134="",IF(K134="","",MIN(1,'Window calculation'!BA32)),L134)</f>
        <v/>
      </c>
      <c r="N134" s="282"/>
      <c r="O134" s="277"/>
      <c r="P134" s="277"/>
      <c r="Q134" s="277"/>
      <c r="R134" s="302" t="str">
        <f>IF(Q134="",IF(OR(P134=0,P134=""),"",MIN(1,'Window calculation'!BA14)),Q134)</f>
        <v/>
      </c>
      <c r="S134" s="289"/>
      <c r="T134" s="289"/>
      <c r="U134" s="289"/>
      <c r="V134" s="289"/>
      <c r="W134" s="289"/>
      <c r="X134" s="289"/>
      <c r="Y134" s="289"/>
      <c r="Z134" s="289"/>
      <c r="AA134" s="289"/>
      <c r="AB134" s="290"/>
      <c r="AC134" s="290"/>
    </row>
    <row r="135" spans="1:29" x14ac:dyDescent="0.25">
      <c r="A135" s="289"/>
      <c r="B135" s="301" t="s">
        <v>213</v>
      </c>
      <c r="C135" s="407"/>
      <c r="D135" s="407"/>
      <c r="E135" s="379"/>
      <c r="F135" s="408"/>
      <c r="G135" s="409"/>
      <c r="H135" s="285"/>
      <c r="I135" s="277"/>
      <c r="J135" s="277"/>
      <c r="K135" s="277"/>
      <c r="L135" s="277"/>
      <c r="M135" s="302" t="str">
        <f>IF(L135="",IF(K135="","",MIN(1,'Window calculation'!BA33)),L135)</f>
        <v/>
      </c>
      <c r="N135" s="282"/>
      <c r="O135" s="277"/>
      <c r="P135" s="277"/>
      <c r="Q135" s="277"/>
      <c r="R135" s="302" t="str">
        <f>IF(Q135="",IF(OR(P135=0,P135=""),"",MIN(1,'Window calculation'!BA15)),Q135)</f>
        <v/>
      </c>
      <c r="S135" s="289"/>
      <c r="T135" s="289"/>
      <c r="U135" s="289"/>
      <c r="V135" s="289"/>
      <c r="W135" s="289"/>
      <c r="X135" s="289"/>
      <c r="Y135" s="289"/>
      <c r="Z135" s="289"/>
      <c r="AA135" s="289"/>
      <c r="AB135" s="290"/>
      <c r="AC135" s="290"/>
    </row>
    <row r="136" spans="1:29" x14ac:dyDescent="0.25">
      <c r="A136" s="289"/>
      <c r="B136" s="301" t="s">
        <v>214</v>
      </c>
      <c r="C136" s="407"/>
      <c r="D136" s="407"/>
      <c r="E136" s="379"/>
      <c r="F136" s="408"/>
      <c r="G136" s="409"/>
      <c r="H136" s="285"/>
      <c r="I136" s="277"/>
      <c r="J136" s="277"/>
      <c r="K136" s="277"/>
      <c r="L136" s="277"/>
      <c r="M136" s="302" t="str">
        <f>IF(L136="",IF(K136="","",MIN(1,'Window calculation'!BA34)),L136)</f>
        <v/>
      </c>
      <c r="N136" s="282"/>
      <c r="O136" s="277"/>
      <c r="P136" s="277"/>
      <c r="Q136" s="277"/>
      <c r="R136" s="302" t="str">
        <f>IF(Q136="",IF(OR(P136=0,P136=""),"",MIN(1,'Window calculation'!BA16)),Q136)</f>
        <v/>
      </c>
      <c r="S136" s="289"/>
      <c r="T136" s="289"/>
      <c r="U136" s="289"/>
      <c r="V136" s="289"/>
      <c r="W136" s="289"/>
      <c r="X136" s="289"/>
      <c r="Y136" s="289"/>
      <c r="Z136" s="289"/>
      <c r="AA136" s="289"/>
      <c r="AB136" s="290"/>
      <c r="AC136" s="290"/>
    </row>
    <row r="137" spans="1:29" x14ac:dyDescent="0.25">
      <c r="A137" s="289"/>
      <c r="B137" s="301" t="s">
        <v>215</v>
      </c>
      <c r="C137" s="407"/>
      <c r="D137" s="407"/>
      <c r="E137" s="379"/>
      <c r="F137" s="408"/>
      <c r="G137" s="409"/>
      <c r="H137" s="285"/>
      <c r="I137" s="277"/>
      <c r="J137" s="277"/>
      <c r="K137" s="277"/>
      <c r="L137" s="277"/>
      <c r="M137" s="302" t="str">
        <f>IF(L137="",IF(K137="","",MIN(1,'Window calculation'!BA35)),L137)</f>
        <v/>
      </c>
      <c r="N137" s="282"/>
      <c r="O137" s="277"/>
      <c r="P137" s="277"/>
      <c r="Q137" s="277"/>
      <c r="R137" s="302" t="str">
        <f>IF(Q137="",IF(OR(P137=0,P137=""),"",MIN(1,'Window calculation'!BA17)),Q137)</f>
        <v/>
      </c>
      <c r="S137" s="289"/>
      <c r="T137" s="289"/>
      <c r="U137" s="289"/>
      <c r="V137" s="289"/>
      <c r="W137" s="289"/>
      <c r="X137" s="289"/>
      <c r="Y137" s="289"/>
      <c r="Z137" s="289"/>
      <c r="AA137" s="289"/>
      <c r="AB137" s="290"/>
      <c r="AC137" s="290"/>
    </row>
    <row r="138" spans="1:29" x14ac:dyDescent="0.25">
      <c r="A138" s="289"/>
      <c r="B138" s="301" t="s">
        <v>216</v>
      </c>
      <c r="C138" s="407"/>
      <c r="D138" s="407"/>
      <c r="E138" s="379"/>
      <c r="F138" s="408"/>
      <c r="G138" s="409"/>
      <c r="H138" s="285"/>
      <c r="I138" s="277"/>
      <c r="J138" s="277"/>
      <c r="K138" s="277"/>
      <c r="L138" s="277"/>
      <c r="M138" s="302" t="str">
        <f>IF(L138="",IF(K138="","",MIN(1,'Window calculation'!BA36)),L138)</f>
        <v/>
      </c>
      <c r="N138" s="282"/>
      <c r="O138" s="277"/>
      <c r="P138" s="277"/>
      <c r="Q138" s="277"/>
      <c r="R138" s="302" t="str">
        <f>IF(Q138="",IF(OR(P138=0,P138=""),"",MIN(1,'Window calculation'!BA18)),Q138)</f>
        <v/>
      </c>
      <c r="S138" s="289"/>
      <c r="T138" s="289"/>
      <c r="U138" s="289"/>
      <c r="V138" s="289"/>
      <c r="W138" s="289"/>
      <c r="X138" s="289"/>
      <c r="Y138" s="289"/>
      <c r="Z138" s="289"/>
      <c r="AA138" s="289"/>
      <c r="AB138" s="290"/>
      <c r="AC138" s="290"/>
    </row>
    <row r="139" spans="1:29" x14ac:dyDescent="0.25">
      <c r="A139" s="289"/>
      <c r="B139" s="301" t="s">
        <v>218</v>
      </c>
      <c r="C139" s="407"/>
      <c r="D139" s="407"/>
      <c r="E139" s="379"/>
      <c r="F139" s="408"/>
      <c r="G139" s="409"/>
      <c r="H139" s="285"/>
      <c r="I139" s="277"/>
      <c r="J139" s="277"/>
      <c r="K139" s="277"/>
      <c r="L139" s="277"/>
      <c r="M139" s="302" t="str">
        <f>IF(L139="",IF(K139="","",MIN(1,'Window calculation'!BA37)),L139)</f>
        <v/>
      </c>
      <c r="N139" s="282"/>
      <c r="O139" s="277"/>
      <c r="P139" s="277"/>
      <c r="Q139" s="277"/>
      <c r="R139" s="302" t="str">
        <f>IF(Q139="",IF(OR(P139=0,P139=""),"",MIN(1,'Window calculation'!BA19)),Q139)</f>
        <v/>
      </c>
      <c r="S139" s="289"/>
      <c r="T139" s="289"/>
      <c r="U139" s="289"/>
      <c r="V139" s="289"/>
      <c r="W139" s="289"/>
      <c r="X139" s="289"/>
      <c r="Y139" s="289"/>
      <c r="Z139" s="289"/>
      <c r="AA139" s="289"/>
      <c r="AB139" s="290"/>
      <c r="AC139" s="290"/>
    </row>
    <row r="140" spans="1:29" x14ac:dyDescent="0.25">
      <c r="A140" s="289"/>
      <c r="B140" s="301" t="s">
        <v>219</v>
      </c>
      <c r="C140" s="407"/>
      <c r="D140" s="407"/>
      <c r="E140" s="379"/>
      <c r="F140" s="408"/>
      <c r="G140" s="409"/>
      <c r="H140" s="285"/>
      <c r="I140" s="277"/>
      <c r="J140" s="277"/>
      <c r="K140" s="277"/>
      <c r="L140" s="277"/>
      <c r="M140" s="302" t="str">
        <f>IF(L140="",IF(K140="","",MIN(1,'Window calculation'!BA38)),L140)</f>
        <v/>
      </c>
      <c r="N140" s="282"/>
      <c r="O140" s="277"/>
      <c r="P140" s="277"/>
      <c r="Q140" s="277"/>
      <c r="R140" s="302" t="str">
        <f>IF(Q140="",IF(OR(P140=0,P140=""),"",MIN(1,'Window calculation'!BA20)),Q140)</f>
        <v/>
      </c>
      <c r="S140" s="289"/>
      <c r="T140" s="289"/>
      <c r="U140" s="289"/>
      <c r="V140" s="289"/>
      <c r="W140" s="289"/>
      <c r="X140" s="289"/>
      <c r="Y140" s="289"/>
      <c r="Z140" s="289"/>
      <c r="AA140" s="289"/>
      <c r="AB140" s="290"/>
      <c r="AC140" s="290"/>
    </row>
    <row r="141" spans="1:29" x14ac:dyDescent="0.25">
      <c r="A141" s="289"/>
      <c r="B141" s="301" t="s">
        <v>220</v>
      </c>
      <c r="C141" s="407"/>
      <c r="D141" s="407"/>
      <c r="E141" s="379"/>
      <c r="F141" s="408"/>
      <c r="G141" s="409"/>
      <c r="H141" s="285"/>
      <c r="I141" s="277"/>
      <c r="J141" s="277"/>
      <c r="K141" s="277"/>
      <c r="L141" s="277"/>
      <c r="M141" s="302" t="str">
        <f>IF(L141="",IF(K141="","",MIN(1,'Window calculation'!BA39)),L141)</f>
        <v/>
      </c>
      <c r="N141" s="282"/>
      <c r="O141" s="277"/>
      <c r="P141" s="277"/>
      <c r="Q141" s="277"/>
      <c r="R141" s="302" t="str">
        <f>IF(Q141="",IF(OR(P141=0,P141=""),"",MIN(1,'Window calculation'!BA21)),Q141)</f>
        <v/>
      </c>
      <c r="S141" s="289"/>
      <c r="T141" s="289"/>
      <c r="U141" s="289"/>
      <c r="V141" s="289"/>
      <c r="W141" s="289"/>
      <c r="X141" s="289"/>
      <c r="Y141" s="289"/>
      <c r="Z141" s="289"/>
      <c r="AA141" s="289"/>
      <c r="AB141" s="290"/>
      <c r="AC141" s="290"/>
    </row>
    <row r="142" spans="1:29" x14ac:dyDescent="0.25">
      <c r="A142" s="289"/>
      <c r="B142" s="301" t="s">
        <v>221</v>
      </c>
      <c r="C142" s="407"/>
      <c r="D142" s="407"/>
      <c r="E142" s="379"/>
      <c r="F142" s="408"/>
      <c r="G142" s="409"/>
      <c r="H142" s="285"/>
      <c r="I142" s="277"/>
      <c r="J142" s="277"/>
      <c r="K142" s="277"/>
      <c r="L142" s="277"/>
      <c r="M142" s="302" t="str">
        <f>IF(L142="",IF(K142="","",MIN(1,'Window calculation'!BA40)),L142)</f>
        <v/>
      </c>
      <c r="N142" s="282"/>
      <c r="O142" s="277"/>
      <c r="P142" s="277"/>
      <c r="Q142" s="277"/>
      <c r="R142" s="302" t="str">
        <f>IF(Q142="",IF(OR(P142=0,P142=""),"",MIN(1,'Window calculation'!BA22)),Q142)</f>
        <v/>
      </c>
      <c r="S142" s="289"/>
      <c r="T142" s="289"/>
      <c r="U142" s="289"/>
      <c r="V142" s="289"/>
      <c r="W142" s="289"/>
      <c r="X142" s="289"/>
      <c r="Y142" s="289"/>
      <c r="Z142" s="289"/>
      <c r="AA142" s="289"/>
      <c r="AB142" s="290"/>
      <c r="AC142" s="290"/>
    </row>
    <row r="143" spans="1:29" ht="15.75" thickBot="1" x14ac:dyDescent="0.3">
      <c r="A143" s="289"/>
      <c r="B143" s="303" t="s">
        <v>222</v>
      </c>
      <c r="C143" s="410"/>
      <c r="D143" s="410"/>
      <c r="E143" s="382"/>
      <c r="F143" s="411"/>
      <c r="G143" s="412"/>
      <c r="H143" s="286"/>
      <c r="I143" s="278"/>
      <c r="J143" s="278"/>
      <c r="K143" s="278"/>
      <c r="L143" s="278"/>
      <c r="M143" s="304" t="str">
        <f>IF(L143="",IF(K143="","",MIN(1,'Window calculation'!BA41)),L143)</f>
        <v/>
      </c>
      <c r="N143" s="283"/>
      <c r="O143" s="278"/>
      <c r="P143" s="278"/>
      <c r="Q143" s="278"/>
      <c r="R143" s="304" t="str">
        <f>IF(Q143="",IF(OR(P143=0,P143=""),"",MIN(1,'Window calculation'!BA23)),Q143)</f>
        <v/>
      </c>
      <c r="S143" s="289"/>
      <c r="T143" s="289"/>
      <c r="U143" s="289"/>
      <c r="V143" s="289"/>
      <c r="W143" s="289"/>
      <c r="X143" s="289"/>
      <c r="Y143" s="289"/>
      <c r="Z143" s="289"/>
      <c r="AA143" s="289"/>
      <c r="AB143" s="290"/>
      <c r="AC143" s="290"/>
    </row>
    <row r="144" spans="1:29" ht="16.5" customHeight="1" x14ac:dyDescent="0.25">
      <c r="A144" s="289"/>
      <c r="B144" s="413" t="s">
        <v>246</v>
      </c>
      <c r="C144" s="305">
        <f>IFERROR(SUMPRODUCT(R129:R143,M129:M143,C129:C143,D129:D143)/SUMPRODUCT(C129:C143,D129:D143),0)</f>
        <v>0</v>
      </c>
      <c r="D144" s="289"/>
      <c r="E144" s="289"/>
      <c r="F144" s="289"/>
      <c r="G144" s="289"/>
      <c r="H144" s="289"/>
      <c r="I144" s="289"/>
      <c r="J144" s="289"/>
      <c r="K144" s="366"/>
      <c r="L144" s="366"/>
      <c r="M144" s="289"/>
      <c r="N144" s="289"/>
      <c r="O144" s="289"/>
      <c r="P144" s="289"/>
      <c r="Q144" s="289"/>
      <c r="R144" s="289"/>
      <c r="S144" s="289"/>
      <c r="T144" s="289"/>
      <c r="U144" s="289"/>
      <c r="V144" s="289"/>
      <c r="W144" s="289"/>
      <c r="X144" s="289"/>
      <c r="Y144" s="289"/>
      <c r="Z144" s="289"/>
      <c r="AA144" s="289"/>
      <c r="AB144" s="290"/>
      <c r="AC144" s="290"/>
    </row>
    <row r="145" spans="1:29" ht="16.5" customHeight="1" x14ac:dyDescent="0.25">
      <c r="A145" s="289"/>
      <c r="B145" s="414" t="s">
        <v>477</v>
      </c>
      <c r="C145" s="306">
        <f>IFERROR(SUMPRODUCT(C129:C143,D129:D143,F129:F143)/SUMPRODUCT(C129:C143,D129:D143),0)</f>
        <v>0</v>
      </c>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90"/>
      <c r="AC145" s="290"/>
    </row>
    <row r="146" spans="1:29" ht="16.5" customHeight="1" thickBot="1" x14ac:dyDescent="0.3">
      <c r="A146" s="289"/>
      <c r="B146" s="415" t="s">
        <v>310</v>
      </c>
      <c r="C146" s="307">
        <f>IFERROR(SUMPRODUCT(C129:C143,D129:D143,G129:G143)/SUMPRODUCT(C129:C143,D129:D143),0)</f>
        <v>0</v>
      </c>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90"/>
      <c r="AC146" s="290"/>
    </row>
    <row r="147" spans="1:29" ht="19.5" customHeight="1" thickBot="1" x14ac:dyDescent="0.3">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90"/>
      <c r="AC147" s="290"/>
    </row>
    <row r="148" spans="1:29" ht="20.25" customHeight="1" thickBot="1" x14ac:dyDescent="0.3">
      <c r="A148" s="289"/>
      <c r="B148" s="289"/>
      <c r="C148" s="289"/>
      <c r="D148" s="289"/>
      <c r="E148" s="289"/>
      <c r="F148" s="289"/>
      <c r="G148" s="289"/>
      <c r="H148" s="598" t="s">
        <v>307</v>
      </c>
      <c r="I148" s="599"/>
      <c r="J148" s="599"/>
      <c r="K148" s="599"/>
      <c r="L148" s="599"/>
      <c r="M148" s="600"/>
      <c r="N148" s="598" t="s">
        <v>308</v>
      </c>
      <c r="O148" s="599"/>
      <c r="P148" s="599"/>
      <c r="Q148" s="599"/>
      <c r="R148" s="600"/>
      <c r="S148" s="289"/>
      <c r="T148" s="289"/>
      <c r="U148" s="289"/>
      <c r="V148" s="289"/>
      <c r="W148" s="289"/>
      <c r="X148" s="289"/>
      <c r="Y148" s="289"/>
      <c r="Z148" s="289"/>
      <c r="AA148" s="289"/>
      <c r="AB148" s="290"/>
      <c r="AC148" s="290"/>
    </row>
    <row r="149" spans="1:29" ht="39.75" customHeight="1" x14ac:dyDescent="0.25">
      <c r="A149" s="289"/>
      <c r="B149" s="291" t="str">
        <f>CONCATENATE("Wall orientation "&amp;'OTTV Calculation'!$Q$11)</f>
        <v>Wall orientation SW</v>
      </c>
      <c r="C149" s="296" t="s">
        <v>217</v>
      </c>
      <c r="D149" s="293" t="s">
        <v>211</v>
      </c>
      <c r="E149" s="294" t="s">
        <v>377</v>
      </c>
      <c r="F149" s="294" t="s">
        <v>312</v>
      </c>
      <c r="G149" s="295" t="s">
        <v>311</v>
      </c>
      <c r="H149" s="296" t="s">
        <v>229</v>
      </c>
      <c r="I149" s="297" t="s">
        <v>230</v>
      </c>
      <c r="J149" s="297" t="s">
        <v>231</v>
      </c>
      <c r="K149" s="297" t="s">
        <v>223</v>
      </c>
      <c r="L149" s="297" t="s">
        <v>313</v>
      </c>
      <c r="M149" s="294" t="s">
        <v>309</v>
      </c>
      <c r="N149" s="309" t="s">
        <v>232</v>
      </c>
      <c r="O149" s="297" t="s">
        <v>233</v>
      </c>
      <c r="P149" s="297" t="s">
        <v>230</v>
      </c>
      <c r="Q149" s="297" t="s">
        <v>313</v>
      </c>
      <c r="R149" s="294" t="s">
        <v>309</v>
      </c>
      <c r="S149" s="289"/>
      <c r="T149" s="289"/>
      <c r="U149" s="289"/>
      <c r="V149" s="289"/>
      <c r="W149" s="289"/>
      <c r="X149" s="289"/>
      <c r="Y149" s="289"/>
      <c r="Z149" s="289"/>
      <c r="AA149" s="289"/>
      <c r="AB149" s="290"/>
      <c r="AC149" s="290"/>
    </row>
    <row r="150" spans="1:29" x14ac:dyDescent="0.25">
      <c r="A150" s="289"/>
      <c r="B150" s="301" t="s">
        <v>113</v>
      </c>
      <c r="C150" s="407"/>
      <c r="D150" s="407"/>
      <c r="E150" s="379"/>
      <c r="F150" s="408"/>
      <c r="G150" s="409"/>
      <c r="H150" s="285"/>
      <c r="I150" s="277"/>
      <c r="J150" s="277"/>
      <c r="K150" s="277"/>
      <c r="L150" s="277"/>
      <c r="M150" s="302" t="str">
        <f>IF(L150="",IF(K150="","",MIN(1,'Window calculation'!BB27)),L150)</f>
        <v/>
      </c>
      <c r="N150" s="282"/>
      <c r="O150" s="277"/>
      <c r="P150" s="277"/>
      <c r="Q150" s="277"/>
      <c r="R150" s="302" t="str">
        <f>IF(Q150="",IF(OR(P150=0,P150=""),"",MIN(1,'Window calculation'!BB9)),Q150)</f>
        <v/>
      </c>
      <c r="S150" s="289"/>
      <c r="T150" s="289"/>
      <c r="U150" s="289"/>
      <c r="V150" s="289"/>
      <c r="W150" s="289"/>
      <c r="X150" s="289"/>
      <c r="Y150" s="289"/>
      <c r="Z150" s="289"/>
      <c r="AA150" s="289"/>
      <c r="AB150" s="290"/>
      <c r="AC150" s="290"/>
    </row>
    <row r="151" spans="1:29" x14ac:dyDescent="0.25">
      <c r="A151" s="289"/>
      <c r="B151" s="301" t="s">
        <v>114</v>
      </c>
      <c r="C151" s="407"/>
      <c r="D151" s="407"/>
      <c r="E151" s="379"/>
      <c r="F151" s="408"/>
      <c r="G151" s="409"/>
      <c r="H151" s="285"/>
      <c r="I151" s="277"/>
      <c r="J151" s="277"/>
      <c r="K151" s="277"/>
      <c r="L151" s="277"/>
      <c r="M151" s="302" t="str">
        <f>IF(L151="",IF(K151="","",MIN(1,'Window calculation'!BB28)),L151)</f>
        <v/>
      </c>
      <c r="N151" s="282"/>
      <c r="O151" s="277"/>
      <c r="P151" s="277"/>
      <c r="Q151" s="277"/>
      <c r="R151" s="302" t="str">
        <f>IF(Q151="",IF(OR(P151=0,P151=""),"",MIN(1,'Window calculation'!BB10)),Q151)</f>
        <v/>
      </c>
      <c r="S151" s="289"/>
      <c r="T151" s="289"/>
      <c r="U151" s="289"/>
      <c r="V151" s="289"/>
      <c r="W151" s="289"/>
      <c r="X151" s="289"/>
      <c r="Y151" s="289"/>
      <c r="Z151" s="289"/>
      <c r="AA151" s="289"/>
      <c r="AB151" s="290"/>
      <c r="AC151" s="290"/>
    </row>
    <row r="152" spans="1:29" x14ac:dyDescent="0.25">
      <c r="A152" s="289"/>
      <c r="B152" s="301" t="s">
        <v>115</v>
      </c>
      <c r="C152" s="407"/>
      <c r="D152" s="407"/>
      <c r="E152" s="379"/>
      <c r="F152" s="408"/>
      <c r="G152" s="409"/>
      <c r="H152" s="285"/>
      <c r="I152" s="277"/>
      <c r="J152" s="277"/>
      <c r="K152" s="277"/>
      <c r="L152" s="277"/>
      <c r="M152" s="302" t="str">
        <f>IF(L152="",IF(K152="","",MIN(1,'Window calculation'!BB29)),L152)</f>
        <v/>
      </c>
      <c r="N152" s="282"/>
      <c r="O152" s="277"/>
      <c r="P152" s="277"/>
      <c r="Q152" s="277"/>
      <c r="R152" s="302" t="str">
        <f>IF(Q152="",IF(OR(P152=0,P152=""),"",MIN(1,'Window calculation'!BB11)),Q152)</f>
        <v/>
      </c>
      <c r="S152" s="289"/>
      <c r="T152" s="289"/>
      <c r="U152" s="289"/>
      <c r="V152" s="289"/>
      <c r="W152" s="289"/>
      <c r="X152" s="289"/>
      <c r="Y152" s="289"/>
      <c r="Z152" s="289"/>
      <c r="AA152" s="289"/>
      <c r="AB152" s="290"/>
      <c r="AC152" s="290"/>
    </row>
    <row r="153" spans="1:29" x14ac:dyDescent="0.25">
      <c r="A153" s="289"/>
      <c r="B153" s="301" t="s">
        <v>116</v>
      </c>
      <c r="C153" s="407"/>
      <c r="D153" s="407"/>
      <c r="E153" s="379"/>
      <c r="F153" s="408"/>
      <c r="G153" s="409"/>
      <c r="H153" s="285"/>
      <c r="I153" s="277"/>
      <c r="J153" s="277"/>
      <c r="K153" s="277"/>
      <c r="L153" s="277"/>
      <c r="M153" s="302" t="str">
        <f>IF(L153="",IF(K153="","",MIN(1,'Window calculation'!BB30)),L153)</f>
        <v/>
      </c>
      <c r="N153" s="282"/>
      <c r="O153" s="277"/>
      <c r="P153" s="277"/>
      <c r="Q153" s="277"/>
      <c r="R153" s="302" t="str">
        <f>IF(Q153="",IF(OR(P153=0,P153=""),"",MIN(1,'Window calculation'!BB12)),Q153)</f>
        <v/>
      </c>
      <c r="S153" s="289"/>
      <c r="T153" s="289"/>
      <c r="U153" s="289"/>
      <c r="V153" s="289"/>
      <c r="W153" s="289"/>
      <c r="X153" s="289"/>
      <c r="Y153" s="289"/>
      <c r="Z153" s="289"/>
      <c r="AA153" s="289"/>
      <c r="AB153" s="290"/>
      <c r="AC153" s="290"/>
    </row>
    <row r="154" spans="1:29" x14ac:dyDescent="0.25">
      <c r="A154" s="289"/>
      <c r="B154" s="301" t="s">
        <v>117</v>
      </c>
      <c r="C154" s="407"/>
      <c r="D154" s="407"/>
      <c r="E154" s="379"/>
      <c r="F154" s="408"/>
      <c r="G154" s="409"/>
      <c r="H154" s="285"/>
      <c r="I154" s="277"/>
      <c r="J154" s="277"/>
      <c r="K154" s="277"/>
      <c r="L154" s="277"/>
      <c r="M154" s="302" t="str">
        <f>IF(L154="",IF(K154="","",MIN(1,'Window calculation'!BB31)),L154)</f>
        <v/>
      </c>
      <c r="N154" s="282"/>
      <c r="O154" s="277"/>
      <c r="P154" s="277"/>
      <c r="Q154" s="277"/>
      <c r="R154" s="302" t="str">
        <f>IF(Q154="",IF(OR(P154=0,P154=""),"",MIN(1,'Window calculation'!BB13)),Q154)</f>
        <v/>
      </c>
      <c r="S154" s="289"/>
      <c r="T154" s="289"/>
      <c r="U154" s="289"/>
      <c r="V154" s="289"/>
      <c r="W154" s="289"/>
      <c r="X154" s="289"/>
      <c r="Y154" s="289"/>
      <c r="Z154" s="289"/>
      <c r="AA154" s="289"/>
      <c r="AB154" s="290"/>
      <c r="AC154" s="290"/>
    </row>
    <row r="155" spans="1:29" x14ac:dyDescent="0.25">
      <c r="A155" s="289"/>
      <c r="B155" s="301" t="s">
        <v>212</v>
      </c>
      <c r="C155" s="407"/>
      <c r="D155" s="407"/>
      <c r="E155" s="379"/>
      <c r="F155" s="408"/>
      <c r="G155" s="409"/>
      <c r="H155" s="285"/>
      <c r="I155" s="277"/>
      <c r="J155" s="277"/>
      <c r="K155" s="277"/>
      <c r="L155" s="277"/>
      <c r="M155" s="302" t="str">
        <f>IF(L155="",IF(K155="","",MIN(1,'Window calculation'!BB32)),L155)</f>
        <v/>
      </c>
      <c r="N155" s="282"/>
      <c r="O155" s="277"/>
      <c r="P155" s="277"/>
      <c r="Q155" s="277"/>
      <c r="R155" s="302" t="str">
        <f>IF(Q155="",IF(OR(P155=0,P155=""),"",MIN(1,'Window calculation'!BB14)),Q155)</f>
        <v/>
      </c>
      <c r="S155" s="289"/>
      <c r="T155" s="289"/>
      <c r="U155" s="289"/>
      <c r="V155" s="289"/>
      <c r="W155" s="289"/>
      <c r="X155" s="289"/>
      <c r="Y155" s="289"/>
      <c r="Z155" s="289"/>
      <c r="AA155" s="289"/>
      <c r="AB155" s="290"/>
      <c r="AC155" s="290"/>
    </row>
    <row r="156" spans="1:29" x14ac:dyDescent="0.25">
      <c r="A156" s="289"/>
      <c r="B156" s="301" t="s">
        <v>213</v>
      </c>
      <c r="C156" s="407"/>
      <c r="D156" s="407"/>
      <c r="E156" s="379"/>
      <c r="F156" s="408"/>
      <c r="G156" s="409"/>
      <c r="H156" s="285"/>
      <c r="I156" s="277"/>
      <c r="J156" s="277"/>
      <c r="K156" s="277"/>
      <c r="L156" s="277"/>
      <c r="M156" s="302" t="str">
        <f>IF(L156="",IF(K156="","",MIN(1,'Window calculation'!BB33)),L156)</f>
        <v/>
      </c>
      <c r="N156" s="282"/>
      <c r="O156" s="277"/>
      <c r="P156" s="277"/>
      <c r="Q156" s="277"/>
      <c r="R156" s="302" t="str">
        <f>IF(Q156="",IF(OR(P156=0,P156=""),"",MIN(1,'Window calculation'!BB15)),Q156)</f>
        <v/>
      </c>
      <c r="S156" s="289"/>
      <c r="T156" s="289"/>
      <c r="U156" s="289"/>
      <c r="V156" s="289"/>
      <c r="W156" s="289"/>
      <c r="X156" s="289"/>
      <c r="Y156" s="289"/>
      <c r="Z156" s="289"/>
      <c r="AA156" s="289"/>
      <c r="AB156" s="290"/>
      <c r="AC156" s="290"/>
    </row>
    <row r="157" spans="1:29" x14ac:dyDescent="0.25">
      <c r="A157" s="289"/>
      <c r="B157" s="301" t="s">
        <v>214</v>
      </c>
      <c r="C157" s="407"/>
      <c r="D157" s="407"/>
      <c r="E157" s="379"/>
      <c r="F157" s="408"/>
      <c r="G157" s="409"/>
      <c r="H157" s="285"/>
      <c r="I157" s="277"/>
      <c r="J157" s="277"/>
      <c r="K157" s="277"/>
      <c r="L157" s="277"/>
      <c r="M157" s="302" t="str">
        <f>IF(L157="",IF(K157="","",MIN(1,'Window calculation'!BB34)),L157)</f>
        <v/>
      </c>
      <c r="N157" s="282"/>
      <c r="O157" s="277"/>
      <c r="P157" s="277"/>
      <c r="Q157" s="277"/>
      <c r="R157" s="302" t="str">
        <f>IF(Q157="",IF(OR(P157=0,P157=""),"",MIN(1,'Window calculation'!BB16)),Q157)</f>
        <v/>
      </c>
      <c r="S157" s="289"/>
      <c r="T157" s="289"/>
      <c r="U157" s="289"/>
      <c r="V157" s="289"/>
      <c r="W157" s="289"/>
      <c r="X157" s="289"/>
      <c r="Y157" s="289"/>
      <c r="Z157" s="289"/>
      <c r="AA157" s="289"/>
      <c r="AB157" s="290"/>
      <c r="AC157" s="290"/>
    </row>
    <row r="158" spans="1:29" x14ac:dyDescent="0.25">
      <c r="A158" s="289"/>
      <c r="B158" s="301" t="s">
        <v>215</v>
      </c>
      <c r="C158" s="407"/>
      <c r="D158" s="407"/>
      <c r="E158" s="379"/>
      <c r="F158" s="408"/>
      <c r="G158" s="409"/>
      <c r="H158" s="285"/>
      <c r="I158" s="277"/>
      <c r="J158" s="277"/>
      <c r="K158" s="277"/>
      <c r="L158" s="277"/>
      <c r="M158" s="302" t="str">
        <f>IF(L158="",IF(K158="","",MIN(1,'Window calculation'!BB35)),L158)</f>
        <v/>
      </c>
      <c r="N158" s="282"/>
      <c r="O158" s="277"/>
      <c r="P158" s="277"/>
      <c r="Q158" s="277"/>
      <c r="R158" s="302" t="str">
        <f>IF(Q158="",IF(OR(P158=0,P158=""),"",MIN(1,'Window calculation'!BB17)),Q158)</f>
        <v/>
      </c>
      <c r="S158" s="289"/>
      <c r="T158" s="289"/>
      <c r="U158" s="289"/>
      <c r="V158" s="289"/>
      <c r="W158" s="289"/>
      <c r="X158" s="289"/>
      <c r="Y158" s="289"/>
      <c r="Z158" s="289"/>
      <c r="AA158" s="289"/>
      <c r="AB158" s="290"/>
      <c r="AC158" s="290"/>
    </row>
    <row r="159" spans="1:29" x14ac:dyDescent="0.25">
      <c r="A159" s="289"/>
      <c r="B159" s="301" t="s">
        <v>216</v>
      </c>
      <c r="C159" s="407"/>
      <c r="D159" s="407"/>
      <c r="E159" s="379"/>
      <c r="F159" s="408"/>
      <c r="G159" s="409"/>
      <c r="H159" s="285"/>
      <c r="I159" s="277"/>
      <c r="J159" s="277"/>
      <c r="K159" s="277"/>
      <c r="L159" s="277"/>
      <c r="M159" s="302" t="str">
        <f>IF(L159="",IF(K159="","",MIN(1,'Window calculation'!BB36)),L159)</f>
        <v/>
      </c>
      <c r="N159" s="282"/>
      <c r="O159" s="277"/>
      <c r="P159" s="277"/>
      <c r="Q159" s="277"/>
      <c r="R159" s="302" t="str">
        <f>IF(Q159="",IF(OR(P159=0,P159=""),"",MIN(1,'Window calculation'!BB18)),Q159)</f>
        <v/>
      </c>
      <c r="S159" s="289"/>
      <c r="T159" s="289"/>
      <c r="U159" s="289"/>
      <c r="V159" s="289"/>
      <c r="W159" s="289"/>
      <c r="X159" s="289"/>
      <c r="Y159" s="289"/>
      <c r="Z159" s="289"/>
      <c r="AA159" s="289"/>
      <c r="AB159" s="290"/>
      <c r="AC159" s="290"/>
    </row>
    <row r="160" spans="1:29" x14ac:dyDescent="0.25">
      <c r="A160" s="289"/>
      <c r="B160" s="301" t="s">
        <v>218</v>
      </c>
      <c r="C160" s="407"/>
      <c r="D160" s="407"/>
      <c r="E160" s="379"/>
      <c r="F160" s="408"/>
      <c r="G160" s="409"/>
      <c r="H160" s="285"/>
      <c r="I160" s="277"/>
      <c r="J160" s="277"/>
      <c r="K160" s="277"/>
      <c r="L160" s="277"/>
      <c r="M160" s="302" t="str">
        <f>IF(L160="",IF(K160="","",MIN(1,'Window calculation'!BB37)),L160)</f>
        <v/>
      </c>
      <c r="N160" s="282"/>
      <c r="O160" s="277"/>
      <c r="P160" s="277"/>
      <c r="Q160" s="277"/>
      <c r="R160" s="302" t="str">
        <f>IF(Q160="",IF(OR(P160=0,P160=""),"",MIN(1,'Window calculation'!BB19)),Q160)</f>
        <v/>
      </c>
      <c r="S160" s="289"/>
      <c r="T160" s="289"/>
      <c r="U160" s="289"/>
      <c r="V160" s="289"/>
      <c r="W160" s="289"/>
      <c r="X160" s="289"/>
      <c r="Y160" s="289"/>
      <c r="Z160" s="289"/>
      <c r="AA160" s="289"/>
      <c r="AB160" s="290"/>
      <c r="AC160" s="290"/>
    </row>
    <row r="161" spans="1:29" x14ac:dyDescent="0.25">
      <c r="A161" s="289"/>
      <c r="B161" s="301" t="s">
        <v>219</v>
      </c>
      <c r="C161" s="407"/>
      <c r="D161" s="407"/>
      <c r="E161" s="379"/>
      <c r="F161" s="408"/>
      <c r="G161" s="409"/>
      <c r="H161" s="285"/>
      <c r="I161" s="277"/>
      <c r="J161" s="277"/>
      <c r="K161" s="277"/>
      <c r="L161" s="277"/>
      <c r="M161" s="302" t="str">
        <f>IF(L161="",IF(K161="","",MIN(1,'Window calculation'!BB38)),L161)</f>
        <v/>
      </c>
      <c r="N161" s="282"/>
      <c r="O161" s="277"/>
      <c r="P161" s="277"/>
      <c r="Q161" s="277"/>
      <c r="R161" s="302" t="str">
        <f>IF(Q161="",IF(OR(P161=0,P161=""),"",MIN(1,'Window calculation'!BB20)),Q161)</f>
        <v/>
      </c>
      <c r="S161" s="289"/>
      <c r="T161" s="289"/>
      <c r="U161" s="289"/>
      <c r="V161" s="289"/>
      <c r="W161" s="289"/>
      <c r="X161" s="289"/>
      <c r="Y161" s="289"/>
      <c r="Z161" s="289"/>
      <c r="AA161" s="289"/>
      <c r="AB161" s="290"/>
      <c r="AC161" s="290"/>
    </row>
    <row r="162" spans="1:29" x14ac:dyDescent="0.25">
      <c r="A162" s="289"/>
      <c r="B162" s="301" t="s">
        <v>220</v>
      </c>
      <c r="C162" s="407"/>
      <c r="D162" s="407"/>
      <c r="E162" s="379"/>
      <c r="F162" s="408"/>
      <c r="G162" s="409"/>
      <c r="H162" s="285"/>
      <c r="I162" s="277"/>
      <c r="J162" s="277"/>
      <c r="K162" s="277"/>
      <c r="L162" s="277"/>
      <c r="M162" s="302" t="str">
        <f>IF(L162="",IF(K162="","",MIN(1,'Window calculation'!BB39)),L162)</f>
        <v/>
      </c>
      <c r="N162" s="282"/>
      <c r="O162" s="277"/>
      <c r="P162" s="277"/>
      <c r="Q162" s="277"/>
      <c r="R162" s="302" t="str">
        <f>IF(Q162="",IF(OR(P162=0,P162=""),"",MIN(1,'Window calculation'!BB21)),Q162)</f>
        <v/>
      </c>
      <c r="S162" s="289"/>
      <c r="T162" s="289"/>
      <c r="U162" s="289"/>
      <c r="V162" s="289"/>
      <c r="W162" s="289"/>
      <c r="X162" s="289"/>
      <c r="Y162" s="289"/>
      <c r="Z162" s="289"/>
      <c r="AA162" s="289"/>
      <c r="AB162" s="290"/>
      <c r="AC162" s="290"/>
    </row>
    <row r="163" spans="1:29" x14ac:dyDescent="0.25">
      <c r="A163" s="289"/>
      <c r="B163" s="301" t="s">
        <v>221</v>
      </c>
      <c r="C163" s="407"/>
      <c r="D163" s="407"/>
      <c r="E163" s="379"/>
      <c r="F163" s="408"/>
      <c r="G163" s="409"/>
      <c r="H163" s="285"/>
      <c r="I163" s="277"/>
      <c r="J163" s="277"/>
      <c r="K163" s="277"/>
      <c r="L163" s="277"/>
      <c r="M163" s="302" t="str">
        <f>IF(L163="",IF(K163="","",MIN(1,'Window calculation'!BB40)),L163)</f>
        <v/>
      </c>
      <c r="N163" s="282"/>
      <c r="O163" s="277"/>
      <c r="P163" s="277"/>
      <c r="Q163" s="277"/>
      <c r="R163" s="302" t="str">
        <f>IF(Q163="",IF(OR(P163=0,P163=""),"",MIN(1,'Window calculation'!BB22)),Q163)</f>
        <v/>
      </c>
      <c r="S163" s="289"/>
      <c r="T163" s="289"/>
      <c r="U163" s="289"/>
      <c r="V163" s="289"/>
      <c r="W163" s="289"/>
      <c r="X163" s="289"/>
      <c r="Y163" s="289"/>
      <c r="Z163" s="289"/>
      <c r="AA163" s="289"/>
      <c r="AB163" s="290"/>
      <c r="AC163" s="290"/>
    </row>
    <row r="164" spans="1:29" ht="15.75" thickBot="1" x14ac:dyDescent="0.3">
      <c r="A164" s="289"/>
      <c r="B164" s="303" t="s">
        <v>222</v>
      </c>
      <c r="C164" s="410"/>
      <c r="D164" s="410"/>
      <c r="E164" s="382"/>
      <c r="F164" s="411"/>
      <c r="G164" s="412"/>
      <c r="H164" s="286"/>
      <c r="I164" s="278"/>
      <c r="J164" s="278"/>
      <c r="K164" s="278"/>
      <c r="L164" s="278"/>
      <c r="M164" s="304" t="str">
        <f>IF(L164="",IF(K164="","",MIN(1,'Window calculation'!BB41)),L164)</f>
        <v/>
      </c>
      <c r="N164" s="283"/>
      <c r="O164" s="278"/>
      <c r="P164" s="278"/>
      <c r="Q164" s="278"/>
      <c r="R164" s="304" t="str">
        <f>IF(Q164="",IF(OR(P164=0,P164=""),"",MIN(1,'Window calculation'!BB23)),Q164)</f>
        <v/>
      </c>
      <c r="S164" s="289"/>
      <c r="T164" s="289"/>
      <c r="U164" s="289"/>
      <c r="V164" s="289"/>
      <c r="W164" s="289"/>
      <c r="X164" s="289"/>
      <c r="Y164" s="289"/>
      <c r="Z164" s="289"/>
      <c r="AA164" s="289"/>
      <c r="AB164" s="290"/>
      <c r="AC164" s="290"/>
    </row>
    <row r="165" spans="1:29" ht="16.5" customHeight="1" x14ac:dyDescent="0.25">
      <c r="A165" s="289"/>
      <c r="B165" s="413" t="s">
        <v>246</v>
      </c>
      <c r="C165" s="305">
        <f>IFERROR(SUMPRODUCT(R150:R164,M150:M164,C150:C164,D150:D164)/SUMPRODUCT(C150:C164,D150:D164),0)</f>
        <v>0</v>
      </c>
      <c r="D165" s="289"/>
      <c r="E165" s="289"/>
      <c r="F165" s="289"/>
      <c r="G165" s="289"/>
      <c r="H165" s="289"/>
      <c r="I165" s="289"/>
      <c r="J165" s="289"/>
      <c r="K165" s="366"/>
      <c r="L165" s="366"/>
      <c r="M165" s="289"/>
      <c r="N165" s="289"/>
      <c r="O165" s="289"/>
      <c r="P165" s="289"/>
      <c r="Q165" s="289"/>
      <c r="R165" s="289"/>
      <c r="S165" s="289"/>
      <c r="T165" s="289"/>
      <c r="U165" s="289"/>
      <c r="V165" s="289"/>
      <c r="W165" s="289"/>
      <c r="X165" s="289"/>
      <c r="Y165" s="289"/>
      <c r="Z165" s="289"/>
      <c r="AA165" s="289"/>
      <c r="AB165" s="290"/>
      <c r="AC165" s="290"/>
    </row>
    <row r="166" spans="1:29" ht="16.5" customHeight="1" x14ac:dyDescent="0.25">
      <c r="A166" s="289"/>
      <c r="B166" s="414" t="s">
        <v>477</v>
      </c>
      <c r="C166" s="306">
        <f>IFERROR(SUMPRODUCT(C150:C164,D150:D164,F150:F164)/SUMPRODUCT(C150:C164,D150:D164),0)</f>
        <v>0</v>
      </c>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90"/>
      <c r="AC166" s="290"/>
    </row>
    <row r="167" spans="1:29" ht="16.5" customHeight="1" thickBot="1" x14ac:dyDescent="0.3">
      <c r="A167" s="289"/>
      <c r="B167" s="415" t="s">
        <v>310</v>
      </c>
      <c r="C167" s="307">
        <f>IFERROR(SUMPRODUCT(C150:C164,D150:D164,G150:G164)/SUMPRODUCT(C150:C164,D150:D164),0)</f>
        <v>0</v>
      </c>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90"/>
      <c r="AC167" s="290"/>
    </row>
    <row r="168" spans="1:29" ht="19.5" customHeight="1" thickBot="1" x14ac:dyDescent="0.3">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90"/>
      <c r="AC168" s="290"/>
    </row>
    <row r="169" spans="1:29" ht="20.25" customHeight="1" thickBot="1" x14ac:dyDescent="0.3">
      <c r="A169" s="289"/>
      <c r="B169" s="289"/>
      <c r="C169" s="289"/>
      <c r="D169" s="289"/>
      <c r="E169" s="289"/>
      <c r="F169" s="289"/>
      <c r="G169" s="289"/>
      <c r="H169" s="598" t="s">
        <v>307</v>
      </c>
      <c r="I169" s="599"/>
      <c r="J169" s="599"/>
      <c r="K169" s="599"/>
      <c r="L169" s="599"/>
      <c r="M169" s="600"/>
      <c r="N169" s="598" t="s">
        <v>308</v>
      </c>
      <c r="O169" s="599"/>
      <c r="P169" s="599"/>
      <c r="Q169" s="599"/>
      <c r="R169" s="600"/>
      <c r="S169" s="289"/>
      <c r="T169" s="289"/>
      <c r="U169" s="289"/>
      <c r="V169" s="289"/>
      <c r="W169" s="289"/>
      <c r="X169" s="289"/>
      <c r="Y169" s="289"/>
      <c r="Z169" s="289"/>
      <c r="AA169" s="289"/>
      <c r="AB169" s="290"/>
      <c r="AC169" s="290"/>
    </row>
    <row r="170" spans="1:29" ht="39.75" customHeight="1" x14ac:dyDescent="0.25">
      <c r="A170" s="289"/>
      <c r="B170" s="291" t="str">
        <f>CONCATENATE("Wall orientation "&amp;'OTTV Calculation'!$S$11)</f>
        <v>Wall orientation NW</v>
      </c>
      <c r="C170" s="296" t="s">
        <v>217</v>
      </c>
      <c r="D170" s="293" t="s">
        <v>211</v>
      </c>
      <c r="E170" s="294" t="s">
        <v>377</v>
      </c>
      <c r="F170" s="294" t="s">
        <v>312</v>
      </c>
      <c r="G170" s="295" t="s">
        <v>311</v>
      </c>
      <c r="H170" s="296" t="s">
        <v>229</v>
      </c>
      <c r="I170" s="297" t="s">
        <v>230</v>
      </c>
      <c r="J170" s="297" t="s">
        <v>231</v>
      </c>
      <c r="K170" s="297" t="s">
        <v>223</v>
      </c>
      <c r="L170" s="297" t="s">
        <v>313</v>
      </c>
      <c r="M170" s="294" t="s">
        <v>309</v>
      </c>
      <c r="N170" s="309" t="s">
        <v>232</v>
      </c>
      <c r="O170" s="297" t="s">
        <v>233</v>
      </c>
      <c r="P170" s="297" t="s">
        <v>230</v>
      </c>
      <c r="Q170" s="297" t="s">
        <v>313</v>
      </c>
      <c r="R170" s="294" t="s">
        <v>309</v>
      </c>
      <c r="S170" s="289"/>
      <c r="T170" s="289"/>
      <c r="U170" s="289"/>
      <c r="V170" s="289"/>
      <c r="W170" s="289"/>
      <c r="X170" s="289"/>
      <c r="Y170" s="289"/>
      <c r="Z170" s="289"/>
      <c r="AA170" s="289"/>
      <c r="AB170" s="290"/>
      <c r="AC170" s="290"/>
    </row>
    <row r="171" spans="1:29" x14ac:dyDescent="0.25">
      <c r="A171" s="289"/>
      <c r="B171" s="301" t="s">
        <v>113</v>
      </c>
      <c r="C171" s="407"/>
      <c r="D171" s="407"/>
      <c r="E171" s="379"/>
      <c r="F171" s="408"/>
      <c r="G171" s="409"/>
      <c r="H171" s="285"/>
      <c r="I171" s="277"/>
      <c r="J171" s="277"/>
      <c r="K171" s="277"/>
      <c r="L171" s="277"/>
      <c r="M171" s="302" t="str">
        <f>IF(L171="",IF(K171="","",MIN(1,'Window calculation'!BC27)),L171)</f>
        <v/>
      </c>
      <c r="N171" s="282"/>
      <c r="O171" s="277"/>
      <c r="P171" s="277"/>
      <c r="Q171" s="277"/>
      <c r="R171" s="302" t="str">
        <f>IF(Q171="",IF(OR(P171=0,P171=""),"",MIN(1,'Window calculation'!BC9)),Q171)</f>
        <v/>
      </c>
      <c r="S171" s="289"/>
      <c r="T171" s="289"/>
      <c r="U171" s="289"/>
      <c r="V171" s="289"/>
      <c r="W171" s="289"/>
      <c r="X171" s="289"/>
      <c r="Y171" s="289"/>
      <c r="Z171" s="289"/>
      <c r="AA171" s="289"/>
      <c r="AB171" s="290"/>
      <c r="AC171" s="290"/>
    </row>
    <row r="172" spans="1:29" x14ac:dyDescent="0.25">
      <c r="A172" s="289"/>
      <c r="B172" s="301" t="s">
        <v>114</v>
      </c>
      <c r="C172" s="407"/>
      <c r="D172" s="407"/>
      <c r="E172" s="379"/>
      <c r="F172" s="408"/>
      <c r="G172" s="409"/>
      <c r="H172" s="285"/>
      <c r="I172" s="277"/>
      <c r="J172" s="277"/>
      <c r="K172" s="277"/>
      <c r="L172" s="277"/>
      <c r="M172" s="302" t="str">
        <f>IF(L172="",IF(K172="","",MIN(1,'Window calculation'!BC28)),L172)</f>
        <v/>
      </c>
      <c r="N172" s="282"/>
      <c r="O172" s="277"/>
      <c r="P172" s="277"/>
      <c r="Q172" s="277"/>
      <c r="R172" s="302" t="str">
        <f>IF(Q172="",IF(OR(P172=0,P172=""),"",MIN(1,'Window calculation'!BC10)),Q172)</f>
        <v/>
      </c>
      <c r="S172" s="289"/>
      <c r="T172" s="289"/>
      <c r="U172" s="289"/>
      <c r="V172" s="289"/>
      <c r="W172" s="289"/>
      <c r="X172" s="289"/>
      <c r="Y172" s="289"/>
      <c r="Z172" s="289"/>
      <c r="AA172" s="289"/>
      <c r="AB172" s="290"/>
      <c r="AC172" s="290"/>
    </row>
    <row r="173" spans="1:29" x14ac:dyDescent="0.25">
      <c r="A173" s="289"/>
      <c r="B173" s="301" t="s">
        <v>115</v>
      </c>
      <c r="C173" s="407"/>
      <c r="D173" s="407"/>
      <c r="E173" s="379"/>
      <c r="F173" s="408"/>
      <c r="G173" s="409"/>
      <c r="H173" s="285"/>
      <c r="I173" s="277"/>
      <c r="J173" s="277"/>
      <c r="K173" s="277"/>
      <c r="L173" s="277"/>
      <c r="M173" s="302" t="str">
        <f>IF(L173="",IF(K173="","",MIN(1,'Window calculation'!BC29)),L173)</f>
        <v/>
      </c>
      <c r="N173" s="282"/>
      <c r="O173" s="277"/>
      <c r="P173" s="277"/>
      <c r="Q173" s="277"/>
      <c r="R173" s="302" t="str">
        <f>IF(Q173="",IF(OR(P173=0,P173=""),"",MIN(1,'Window calculation'!BC11)),Q173)</f>
        <v/>
      </c>
      <c r="S173" s="289"/>
      <c r="T173" s="289"/>
      <c r="U173" s="289"/>
      <c r="V173" s="289"/>
      <c r="W173" s="289"/>
      <c r="X173" s="289"/>
      <c r="Y173" s="289"/>
      <c r="Z173" s="289"/>
      <c r="AA173" s="289"/>
      <c r="AB173" s="290"/>
      <c r="AC173" s="290"/>
    </row>
    <row r="174" spans="1:29" x14ac:dyDescent="0.25">
      <c r="A174" s="289"/>
      <c r="B174" s="301" t="s">
        <v>116</v>
      </c>
      <c r="C174" s="407"/>
      <c r="D174" s="407"/>
      <c r="E174" s="379"/>
      <c r="F174" s="408"/>
      <c r="G174" s="409"/>
      <c r="H174" s="285"/>
      <c r="I174" s="277"/>
      <c r="J174" s="277"/>
      <c r="K174" s="277"/>
      <c r="L174" s="277"/>
      <c r="M174" s="302" t="str">
        <f>IF(L174="",IF(K174="","",MIN(1,'Window calculation'!BC30)),L174)</f>
        <v/>
      </c>
      <c r="N174" s="282"/>
      <c r="O174" s="277"/>
      <c r="P174" s="277"/>
      <c r="Q174" s="277"/>
      <c r="R174" s="302" t="str">
        <f>IF(Q174="",IF(OR(P174=0,P174=""),"",MIN(1,'Window calculation'!BC12)),Q174)</f>
        <v/>
      </c>
      <c r="S174" s="289"/>
      <c r="T174" s="289"/>
      <c r="U174" s="289"/>
      <c r="V174" s="289"/>
      <c r="W174" s="289"/>
      <c r="X174" s="289"/>
      <c r="Y174" s="289"/>
      <c r="Z174" s="289"/>
      <c r="AA174" s="289"/>
      <c r="AB174" s="290"/>
      <c r="AC174" s="290"/>
    </row>
    <row r="175" spans="1:29" x14ac:dyDescent="0.25">
      <c r="A175" s="289"/>
      <c r="B175" s="301" t="s">
        <v>117</v>
      </c>
      <c r="C175" s="407"/>
      <c r="D175" s="407"/>
      <c r="E175" s="379"/>
      <c r="F175" s="408"/>
      <c r="G175" s="409"/>
      <c r="H175" s="285"/>
      <c r="I175" s="277"/>
      <c r="J175" s="277"/>
      <c r="K175" s="277"/>
      <c r="L175" s="277"/>
      <c r="M175" s="302" t="str">
        <f>IF(L175="",IF(K175="","",MIN(1,'Window calculation'!BC31)),L175)</f>
        <v/>
      </c>
      <c r="N175" s="282"/>
      <c r="O175" s="277"/>
      <c r="P175" s="277"/>
      <c r="Q175" s="277"/>
      <c r="R175" s="302" t="str">
        <f>IF(Q175="",IF(OR(P175=0,P175=""),"",MIN(1,'Window calculation'!BC13)),Q175)</f>
        <v/>
      </c>
      <c r="S175" s="289"/>
      <c r="T175" s="289"/>
      <c r="U175" s="289"/>
      <c r="V175" s="289"/>
      <c r="W175" s="289"/>
      <c r="X175" s="289"/>
      <c r="Y175" s="289"/>
      <c r="Z175" s="289"/>
      <c r="AA175" s="289"/>
      <c r="AB175" s="290"/>
      <c r="AC175" s="290"/>
    </row>
    <row r="176" spans="1:29" x14ac:dyDescent="0.25">
      <c r="A176" s="289"/>
      <c r="B176" s="301" t="s">
        <v>212</v>
      </c>
      <c r="C176" s="407"/>
      <c r="D176" s="407"/>
      <c r="E176" s="379"/>
      <c r="F176" s="408"/>
      <c r="G176" s="409"/>
      <c r="H176" s="285"/>
      <c r="I176" s="277"/>
      <c r="J176" s="277"/>
      <c r="K176" s="277"/>
      <c r="L176" s="277"/>
      <c r="M176" s="302" t="str">
        <f>IF(L176="",IF(K176="","",MIN(1,'Window calculation'!BC32)),L176)</f>
        <v/>
      </c>
      <c r="N176" s="282"/>
      <c r="O176" s="277"/>
      <c r="P176" s="277"/>
      <c r="Q176" s="277"/>
      <c r="R176" s="302" t="str">
        <f>IF(Q176="",IF(OR(P176=0,P176=""),"",MIN(1,'Window calculation'!BC14)),Q176)</f>
        <v/>
      </c>
      <c r="S176" s="289"/>
      <c r="T176" s="289"/>
      <c r="U176" s="289"/>
      <c r="V176" s="289"/>
      <c r="W176" s="289"/>
      <c r="X176" s="289"/>
      <c r="Y176" s="289"/>
      <c r="Z176" s="289"/>
      <c r="AA176" s="289"/>
      <c r="AB176" s="290"/>
      <c r="AC176" s="290"/>
    </row>
    <row r="177" spans="1:29" x14ac:dyDescent="0.25">
      <c r="A177" s="289"/>
      <c r="B177" s="301" t="s">
        <v>213</v>
      </c>
      <c r="C177" s="407"/>
      <c r="D177" s="407"/>
      <c r="E177" s="379"/>
      <c r="F177" s="408"/>
      <c r="G177" s="409"/>
      <c r="H177" s="285"/>
      <c r="I177" s="277"/>
      <c r="J177" s="277"/>
      <c r="K177" s="277"/>
      <c r="L177" s="277"/>
      <c r="M177" s="302" t="str">
        <f>IF(L177="",IF(K177="","",MIN(1,'Window calculation'!BC33)),L177)</f>
        <v/>
      </c>
      <c r="N177" s="282"/>
      <c r="O177" s="277"/>
      <c r="P177" s="277"/>
      <c r="Q177" s="277"/>
      <c r="R177" s="302" t="str">
        <f>IF(Q177="",IF(OR(P177=0,P177=""),"",MIN(1,'Window calculation'!BC15)),Q177)</f>
        <v/>
      </c>
      <c r="S177" s="289"/>
      <c r="T177" s="289"/>
      <c r="U177" s="289"/>
      <c r="V177" s="289"/>
      <c r="W177" s="289"/>
      <c r="X177" s="289"/>
      <c r="Y177" s="289"/>
      <c r="Z177" s="289"/>
      <c r="AA177" s="289"/>
      <c r="AB177" s="290"/>
      <c r="AC177" s="290"/>
    </row>
    <row r="178" spans="1:29" x14ac:dyDescent="0.25">
      <c r="A178" s="289"/>
      <c r="B178" s="301" t="s">
        <v>214</v>
      </c>
      <c r="C178" s="407"/>
      <c r="D178" s="407"/>
      <c r="E178" s="379"/>
      <c r="F178" s="408"/>
      <c r="G178" s="409"/>
      <c r="H178" s="285"/>
      <c r="I178" s="277"/>
      <c r="J178" s="277"/>
      <c r="K178" s="277"/>
      <c r="L178" s="277"/>
      <c r="M178" s="302" t="str">
        <f>IF(L178="",IF(K178="","",MIN(1,'Window calculation'!BC34)),L178)</f>
        <v/>
      </c>
      <c r="N178" s="282"/>
      <c r="O178" s="277"/>
      <c r="P178" s="277"/>
      <c r="Q178" s="277"/>
      <c r="R178" s="302" t="str">
        <f>IF(Q178="",IF(OR(P178=0,P178=""),"",MIN(1,'Window calculation'!BC16)),Q178)</f>
        <v/>
      </c>
      <c r="S178" s="289"/>
      <c r="T178" s="289"/>
      <c r="U178" s="289"/>
      <c r="V178" s="289"/>
      <c r="W178" s="289"/>
      <c r="X178" s="289"/>
      <c r="Y178" s="289"/>
      <c r="Z178" s="289"/>
      <c r="AA178" s="289"/>
      <c r="AB178" s="290"/>
      <c r="AC178" s="290"/>
    </row>
    <row r="179" spans="1:29" x14ac:dyDescent="0.25">
      <c r="A179" s="289"/>
      <c r="B179" s="301" t="s">
        <v>215</v>
      </c>
      <c r="C179" s="407"/>
      <c r="D179" s="407"/>
      <c r="E179" s="379"/>
      <c r="F179" s="408"/>
      <c r="G179" s="409"/>
      <c r="H179" s="285"/>
      <c r="I179" s="277"/>
      <c r="J179" s="277"/>
      <c r="K179" s="277"/>
      <c r="L179" s="277"/>
      <c r="M179" s="302" t="str">
        <f>IF(L179="",IF(K179="","",MIN(1,'Window calculation'!BC35)),L179)</f>
        <v/>
      </c>
      <c r="N179" s="282"/>
      <c r="O179" s="277"/>
      <c r="P179" s="277"/>
      <c r="Q179" s="277"/>
      <c r="R179" s="302" t="str">
        <f>IF(Q179="",IF(OR(P179=0,P179=""),"",MIN(1,'Window calculation'!BC17)),Q179)</f>
        <v/>
      </c>
      <c r="S179" s="289"/>
      <c r="T179" s="289"/>
      <c r="U179" s="289"/>
      <c r="V179" s="289"/>
      <c r="W179" s="289"/>
      <c r="X179" s="289"/>
      <c r="Y179" s="289"/>
      <c r="Z179" s="289"/>
      <c r="AA179" s="289"/>
      <c r="AB179" s="290"/>
      <c r="AC179" s="290"/>
    </row>
    <row r="180" spans="1:29" x14ac:dyDescent="0.25">
      <c r="A180" s="289"/>
      <c r="B180" s="301" t="s">
        <v>216</v>
      </c>
      <c r="C180" s="407"/>
      <c r="D180" s="407"/>
      <c r="E180" s="379"/>
      <c r="F180" s="408"/>
      <c r="G180" s="409"/>
      <c r="H180" s="285"/>
      <c r="I180" s="277"/>
      <c r="J180" s="277"/>
      <c r="K180" s="277"/>
      <c r="L180" s="277"/>
      <c r="M180" s="302" t="str">
        <f>IF(L180="",IF(K180="","",MIN(1,'Window calculation'!BC36)),L180)</f>
        <v/>
      </c>
      <c r="N180" s="282"/>
      <c r="O180" s="277"/>
      <c r="P180" s="277"/>
      <c r="Q180" s="277"/>
      <c r="R180" s="302" t="str">
        <f>IF(Q180="",IF(OR(P180=0,P180=""),"",MIN(1,'Window calculation'!BC18)),Q180)</f>
        <v/>
      </c>
      <c r="S180" s="289"/>
      <c r="T180" s="289"/>
      <c r="U180" s="289"/>
      <c r="V180" s="289"/>
      <c r="W180" s="289"/>
      <c r="X180" s="289"/>
      <c r="Y180" s="289"/>
      <c r="Z180" s="289"/>
      <c r="AA180" s="289"/>
      <c r="AB180" s="290"/>
      <c r="AC180" s="290"/>
    </row>
    <row r="181" spans="1:29" x14ac:dyDescent="0.25">
      <c r="A181" s="289"/>
      <c r="B181" s="301" t="s">
        <v>218</v>
      </c>
      <c r="C181" s="407"/>
      <c r="D181" s="407"/>
      <c r="E181" s="379"/>
      <c r="F181" s="408"/>
      <c r="G181" s="409"/>
      <c r="H181" s="285"/>
      <c r="I181" s="277"/>
      <c r="J181" s="277"/>
      <c r="K181" s="277"/>
      <c r="L181" s="277"/>
      <c r="M181" s="302" t="str">
        <f>IF(L181="",IF(K181="","",MIN(1,'Window calculation'!BC37)),L181)</f>
        <v/>
      </c>
      <c r="N181" s="282"/>
      <c r="O181" s="277"/>
      <c r="P181" s="277"/>
      <c r="Q181" s="277"/>
      <c r="R181" s="302" t="str">
        <f>IF(Q181="",IF(OR(P181=0,P181=""),"",MIN(1,'Window calculation'!BC19)),Q181)</f>
        <v/>
      </c>
      <c r="S181" s="289"/>
      <c r="T181" s="289"/>
      <c r="U181" s="289"/>
      <c r="V181" s="289"/>
      <c r="W181" s="289"/>
      <c r="X181" s="289"/>
      <c r="Y181" s="289"/>
      <c r="Z181" s="289"/>
      <c r="AA181" s="289"/>
      <c r="AB181" s="290"/>
      <c r="AC181" s="290"/>
    </row>
    <row r="182" spans="1:29" x14ac:dyDescent="0.25">
      <c r="A182" s="289"/>
      <c r="B182" s="301" t="s">
        <v>219</v>
      </c>
      <c r="C182" s="407"/>
      <c r="D182" s="407"/>
      <c r="E182" s="379"/>
      <c r="F182" s="408"/>
      <c r="G182" s="409"/>
      <c r="H182" s="285"/>
      <c r="I182" s="277"/>
      <c r="J182" s="277"/>
      <c r="K182" s="277"/>
      <c r="L182" s="277"/>
      <c r="M182" s="302" t="str">
        <f>IF(L182="",IF(K182="","",MIN(1,'Window calculation'!BC38)),L182)</f>
        <v/>
      </c>
      <c r="N182" s="282"/>
      <c r="O182" s="277"/>
      <c r="P182" s="277"/>
      <c r="Q182" s="277"/>
      <c r="R182" s="302" t="str">
        <f>IF(Q182="",IF(OR(P182=0,P182=""),"",MIN(1,'Window calculation'!BC20)),Q182)</f>
        <v/>
      </c>
      <c r="S182" s="289"/>
      <c r="T182" s="289"/>
      <c r="U182" s="289"/>
      <c r="V182" s="289"/>
      <c r="W182" s="289"/>
      <c r="X182" s="289"/>
      <c r="Y182" s="289"/>
      <c r="Z182" s="289"/>
      <c r="AA182" s="289"/>
      <c r="AB182" s="290"/>
      <c r="AC182" s="290"/>
    </row>
    <row r="183" spans="1:29" x14ac:dyDescent="0.25">
      <c r="A183" s="289"/>
      <c r="B183" s="301" t="s">
        <v>220</v>
      </c>
      <c r="C183" s="407"/>
      <c r="D183" s="407"/>
      <c r="E183" s="379"/>
      <c r="F183" s="408"/>
      <c r="G183" s="409"/>
      <c r="H183" s="285"/>
      <c r="I183" s="277"/>
      <c r="J183" s="277"/>
      <c r="K183" s="277"/>
      <c r="L183" s="277"/>
      <c r="M183" s="302" t="str">
        <f>IF(L183="",IF(K183="","",MIN(1,'Window calculation'!BC39)),L183)</f>
        <v/>
      </c>
      <c r="N183" s="282"/>
      <c r="O183" s="277"/>
      <c r="P183" s="277"/>
      <c r="Q183" s="277"/>
      <c r="R183" s="302" t="str">
        <f>IF(Q183="",IF(OR(P183=0,P183=""),"",MIN(1,'Window calculation'!BC21)),Q183)</f>
        <v/>
      </c>
      <c r="S183" s="289"/>
      <c r="T183" s="289"/>
      <c r="U183" s="289"/>
      <c r="V183" s="289"/>
      <c r="W183" s="289"/>
      <c r="X183" s="289"/>
      <c r="Y183" s="289"/>
      <c r="Z183" s="289"/>
      <c r="AA183" s="289"/>
      <c r="AB183" s="290"/>
      <c r="AC183" s="290"/>
    </row>
    <row r="184" spans="1:29" x14ac:dyDescent="0.25">
      <c r="A184" s="289"/>
      <c r="B184" s="301" t="s">
        <v>221</v>
      </c>
      <c r="C184" s="407"/>
      <c r="D184" s="407"/>
      <c r="E184" s="379"/>
      <c r="F184" s="408"/>
      <c r="G184" s="409"/>
      <c r="H184" s="285"/>
      <c r="I184" s="277"/>
      <c r="J184" s="277"/>
      <c r="K184" s="277"/>
      <c r="L184" s="277"/>
      <c r="M184" s="302" t="str">
        <f>IF(L184="",IF(K184="","",MIN(1,'Window calculation'!BC40)),L184)</f>
        <v/>
      </c>
      <c r="N184" s="282"/>
      <c r="O184" s="277"/>
      <c r="P184" s="277"/>
      <c r="Q184" s="277"/>
      <c r="R184" s="302" t="str">
        <f>IF(Q184="",IF(OR(P184=0,P184=""),"",MIN(1,'Window calculation'!BC22)),Q184)</f>
        <v/>
      </c>
      <c r="S184" s="289"/>
      <c r="T184" s="289"/>
      <c r="U184" s="289"/>
      <c r="V184" s="289"/>
      <c r="W184" s="289"/>
      <c r="X184" s="289"/>
      <c r="Y184" s="289"/>
      <c r="Z184" s="289"/>
      <c r="AA184" s="289"/>
      <c r="AB184" s="290"/>
      <c r="AC184" s="290"/>
    </row>
    <row r="185" spans="1:29" ht="15.75" thickBot="1" x14ac:dyDescent="0.3">
      <c r="A185" s="289"/>
      <c r="B185" s="303" t="s">
        <v>222</v>
      </c>
      <c r="C185" s="410"/>
      <c r="D185" s="410"/>
      <c r="E185" s="382"/>
      <c r="F185" s="411"/>
      <c r="G185" s="412"/>
      <c r="H185" s="286"/>
      <c r="I185" s="278"/>
      <c r="J185" s="278"/>
      <c r="K185" s="278"/>
      <c r="L185" s="278"/>
      <c r="M185" s="304" t="str">
        <f>IF(L185="",IF(K185="","",MIN(1,'Window calculation'!BC41)),L185)</f>
        <v/>
      </c>
      <c r="N185" s="283"/>
      <c r="O185" s="278"/>
      <c r="P185" s="278"/>
      <c r="Q185" s="278"/>
      <c r="R185" s="304" t="str">
        <f>IF(Q185="",IF(OR(P185=0,P185=""),"",MIN(1,'Window calculation'!BC23)),Q185)</f>
        <v/>
      </c>
      <c r="S185" s="289"/>
      <c r="T185" s="289"/>
      <c r="U185" s="289"/>
      <c r="V185" s="289"/>
      <c r="W185" s="289"/>
      <c r="X185" s="289"/>
      <c r="Y185" s="289"/>
      <c r="Z185" s="289"/>
      <c r="AA185" s="289"/>
      <c r="AB185" s="290"/>
      <c r="AC185" s="290"/>
    </row>
    <row r="186" spans="1:29" ht="16.5" customHeight="1" x14ac:dyDescent="0.25">
      <c r="A186" s="289"/>
      <c r="B186" s="413" t="s">
        <v>246</v>
      </c>
      <c r="C186" s="305">
        <f>IFERROR(SUMPRODUCT(R171:R185,M171:M185,C171:C185,D171:D185)/SUMPRODUCT(C171:C185,D171:D185),0)</f>
        <v>0</v>
      </c>
      <c r="D186" s="289"/>
      <c r="E186" s="289"/>
      <c r="F186" s="289"/>
      <c r="G186" s="289"/>
      <c r="H186" s="289"/>
      <c r="I186" s="289"/>
      <c r="J186" s="289"/>
      <c r="K186" s="366"/>
      <c r="L186" s="366"/>
      <c r="M186" s="289"/>
      <c r="N186" s="289"/>
      <c r="O186" s="289"/>
      <c r="P186" s="289"/>
      <c r="Q186" s="289"/>
      <c r="R186" s="289"/>
      <c r="S186" s="289"/>
      <c r="T186" s="289"/>
      <c r="U186" s="289"/>
      <c r="V186" s="289"/>
      <c r="W186" s="289"/>
      <c r="X186" s="289"/>
      <c r="Y186" s="289"/>
      <c r="Z186" s="289"/>
      <c r="AA186" s="289"/>
      <c r="AB186" s="290"/>
      <c r="AC186" s="290"/>
    </row>
    <row r="187" spans="1:29" ht="16.5" customHeight="1" x14ac:dyDescent="0.25">
      <c r="A187" s="289"/>
      <c r="B187" s="414" t="s">
        <v>477</v>
      </c>
      <c r="C187" s="306">
        <f>IFERROR(SUMPRODUCT(C171:C185,D171:D185,F171:F185)/SUMPRODUCT(C171:C185,D171:D185),0)</f>
        <v>0</v>
      </c>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90"/>
      <c r="AC187" s="290"/>
    </row>
    <row r="188" spans="1:29" ht="16.5" customHeight="1" thickBot="1" x14ac:dyDescent="0.3">
      <c r="A188" s="289"/>
      <c r="B188" s="415" t="s">
        <v>310</v>
      </c>
      <c r="C188" s="307">
        <f>IFERROR(SUMPRODUCT(C171:C185,D171:D185,G171:G185)/SUMPRODUCT(C171:C185,D171:D185),0)</f>
        <v>0</v>
      </c>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90"/>
      <c r="AC188" s="290"/>
    </row>
    <row r="189" spans="1:29" ht="19.5" customHeight="1" x14ac:dyDescent="0.25">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90"/>
      <c r="AC189" s="290"/>
    </row>
    <row r="190" spans="1:29" ht="19.5" customHeight="1" x14ac:dyDescent="0.25">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90"/>
      <c r="AC190" s="290"/>
    </row>
  </sheetData>
  <sheetProtection algorithmName="SHA-512" hashValue="whFdH/FDVfaeycsI7dXj5RAAqbBSuf8nQvUfZfNTb3ZQlM8UhQHYwBov6LYSJ5UggCSHjovdI5cVHD1GgXNmgQ==" saltValue="MaGuZPSJnScGO1NRd9etbg==" spinCount="100000" sheet="1" objects="1" scenarios="1"/>
  <mergeCells count="25">
    <mergeCell ref="A1:E2"/>
    <mergeCell ref="H1:I1"/>
    <mergeCell ref="K1:N1"/>
    <mergeCell ref="H12:I12"/>
    <mergeCell ref="H85:M85"/>
    <mergeCell ref="N85:R85"/>
    <mergeCell ref="H13:I13"/>
    <mergeCell ref="N22:R22"/>
    <mergeCell ref="H43:M43"/>
    <mergeCell ref="N43:R43"/>
    <mergeCell ref="H64:M64"/>
    <mergeCell ref="N64:R64"/>
    <mergeCell ref="H14:I14"/>
    <mergeCell ref="H15:I15"/>
    <mergeCell ref="H16:I16"/>
    <mergeCell ref="H17:I17"/>
    <mergeCell ref="H22:M22"/>
    <mergeCell ref="H169:M169"/>
    <mergeCell ref="N169:R169"/>
    <mergeCell ref="H106:M106"/>
    <mergeCell ref="N106:R106"/>
    <mergeCell ref="H127:M127"/>
    <mergeCell ref="N127:R127"/>
    <mergeCell ref="H148:M148"/>
    <mergeCell ref="N148:R148"/>
  </mergeCells>
  <conditionalFormatting sqref="H24:K38">
    <cfRule type="expression" dxfId="38" priority="42">
      <formula>$L24&lt;&gt;""</formula>
    </cfRule>
  </conditionalFormatting>
  <conditionalFormatting sqref="H52:K59">
    <cfRule type="expression" dxfId="37" priority="41">
      <formula>$L52&lt;&gt;""</formula>
    </cfRule>
  </conditionalFormatting>
  <conditionalFormatting sqref="H73:K80">
    <cfRule type="expression" dxfId="36" priority="40">
      <formula>$L73&lt;&gt;""</formula>
    </cfRule>
  </conditionalFormatting>
  <conditionalFormatting sqref="H94:K101">
    <cfRule type="expression" dxfId="35" priority="39">
      <formula>$L94&lt;&gt;""</formula>
    </cfRule>
  </conditionalFormatting>
  <conditionalFormatting sqref="N24:P38">
    <cfRule type="expression" dxfId="34" priority="38">
      <formula>$Q24&lt;&gt;""</formula>
    </cfRule>
  </conditionalFormatting>
  <conditionalFormatting sqref="N47:P59">
    <cfRule type="expression" dxfId="33" priority="37">
      <formula>$Q47&lt;&gt;""</formula>
    </cfRule>
  </conditionalFormatting>
  <conditionalFormatting sqref="N68:P80">
    <cfRule type="expression" dxfId="32" priority="36">
      <formula>$Q68&lt;&gt;""</formula>
    </cfRule>
  </conditionalFormatting>
  <conditionalFormatting sqref="N89:P101">
    <cfRule type="expression" dxfId="31" priority="35">
      <formula>$Q89&lt;&gt;""</formula>
    </cfRule>
  </conditionalFormatting>
  <conditionalFormatting sqref="H115:K122">
    <cfRule type="expression" dxfId="30" priority="31">
      <formula>$L115&lt;&gt;""</formula>
    </cfRule>
  </conditionalFormatting>
  <conditionalFormatting sqref="N110:P122">
    <cfRule type="expression" dxfId="29" priority="30">
      <formula>$Q110&lt;&gt;""</formula>
    </cfRule>
  </conditionalFormatting>
  <conditionalFormatting sqref="H137:K143">
    <cfRule type="expression" dxfId="28" priority="29">
      <formula>$L137&lt;&gt;""</formula>
    </cfRule>
  </conditionalFormatting>
  <conditionalFormatting sqref="N131:P143">
    <cfRule type="expression" dxfId="27" priority="28">
      <formula>$Q131&lt;&gt;""</formula>
    </cfRule>
  </conditionalFormatting>
  <conditionalFormatting sqref="H158:K164">
    <cfRule type="expression" dxfId="26" priority="27">
      <formula>$L158&lt;&gt;""</formula>
    </cfRule>
  </conditionalFormatting>
  <conditionalFormatting sqref="N152:P164">
    <cfRule type="expression" dxfId="25" priority="26">
      <formula>$Q152&lt;&gt;""</formula>
    </cfRule>
  </conditionalFormatting>
  <conditionalFormatting sqref="H178:K185">
    <cfRule type="expression" dxfId="24" priority="25">
      <formula>$L178&lt;&gt;""</formula>
    </cfRule>
  </conditionalFormatting>
  <conditionalFormatting sqref="N173:P185">
    <cfRule type="expression" dxfId="23" priority="24">
      <formula>$Q173&lt;&gt;""</formula>
    </cfRule>
  </conditionalFormatting>
  <conditionalFormatting sqref="H45:K51">
    <cfRule type="expression" dxfId="22" priority="23">
      <formula>$L45&lt;&gt;""</formula>
    </cfRule>
  </conditionalFormatting>
  <conditionalFormatting sqref="H66:K72">
    <cfRule type="expression" dxfId="21" priority="22">
      <formula>$L66&lt;&gt;""</formula>
    </cfRule>
  </conditionalFormatting>
  <conditionalFormatting sqref="H87:K93">
    <cfRule type="expression" dxfId="20" priority="21">
      <formula>$L87&lt;&gt;""</formula>
    </cfRule>
  </conditionalFormatting>
  <conditionalFormatting sqref="H108:K114">
    <cfRule type="expression" dxfId="19" priority="20">
      <formula>$L108&lt;&gt;""</formula>
    </cfRule>
  </conditionalFormatting>
  <conditionalFormatting sqref="H136:K136">
    <cfRule type="expression" dxfId="18" priority="19">
      <formula>$L136&lt;&gt;""</formula>
    </cfRule>
  </conditionalFormatting>
  <conditionalFormatting sqref="H129:K135">
    <cfRule type="expression" dxfId="17" priority="18">
      <formula>$L129&lt;&gt;""</formula>
    </cfRule>
  </conditionalFormatting>
  <conditionalFormatting sqref="H157:K157">
    <cfRule type="expression" dxfId="16" priority="17">
      <formula>$L157&lt;&gt;""</formula>
    </cfRule>
  </conditionalFormatting>
  <conditionalFormatting sqref="H150:K156">
    <cfRule type="expression" dxfId="15" priority="16">
      <formula>$L150&lt;&gt;""</formula>
    </cfRule>
  </conditionalFormatting>
  <conditionalFormatting sqref="H171:K177">
    <cfRule type="expression" dxfId="14" priority="15">
      <formula>$L171&lt;&gt;""</formula>
    </cfRule>
  </conditionalFormatting>
  <conditionalFormatting sqref="N172:P172">
    <cfRule type="expression" dxfId="13" priority="1">
      <formula>$Q172&lt;&gt;""</formula>
    </cfRule>
  </conditionalFormatting>
  <conditionalFormatting sqref="N45:P45">
    <cfRule type="expression" dxfId="12" priority="14">
      <formula>$Q45&lt;&gt;""</formula>
    </cfRule>
  </conditionalFormatting>
  <conditionalFormatting sqref="N46:P46">
    <cfRule type="expression" dxfId="11" priority="13">
      <formula>$Q46&lt;&gt;""</formula>
    </cfRule>
  </conditionalFormatting>
  <conditionalFormatting sqref="N66:P66">
    <cfRule type="expression" dxfId="10" priority="12">
      <formula>$Q66&lt;&gt;""</formula>
    </cfRule>
  </conditionalFormatting>
  <conditionalFormatting sqref="N67:P67">
    <cfRule type="expression" dxfId="9" priority="11">
      <formula>$Q67&lt;&gt;""</formula>
    </cfRule>
  </conditionalFormatting>
  <conditionalFormatting sqref="N87:P87">
    <cfRule type="expression" dxfId="8" priority="10">
      <formula>$Q87&lt;&gt;""</formula>
    </cfRule>
  </conditionalFormatting>
  <conditionalFormatting sqref="N88:P88">
    <cfRule type="expression" dxfId="7" priority="9">
      <formula>$Q88&lt;&gt;""</formula>
    </cfRule>
  </conditionalFormatting>
  <conditionalFormatting sqref="N108:P108">
    <cfRule type="expression" dxfId="6" priority="8">
      <formula>$Q108&lt;&gt;""</formula>
    </cfRule>
  </conditionalFormatting>
  <conditionalFormatting sqref="N109:P109">
    <cfRule type="expression" dxfId="5" priority="7">
      <formula>$Q109&lt;&gt;""</formula>
    </cfRule>
  </conditionalFormatting>
  <conditionalFormatting sqref="N129:P129">
    <cfRule type="expression" dxfId="4" priority="6">
      <formula>$Q129&lt;&gt;""</formula>
    </cfRule>
  </conditionalFormatting>
  <conditionalFormatting sqref="N130:P130">
    <cfRule type="expression" dxfId="3" priority="5">
      <formula>$Q130&lt;&gt;""</formula>
    </cfRule>
  </conditionalFormatting>
  <conditionalFormatting sqref="N150:P150">
    <cfRule type="expression" dxfId="2" priority="4">
      <formula>$Q150&lt;&gt;""</formula>
    </cfRule>
  </conditionalFormatting>
  <conditionalFormatting sqref="N151:P151">
    <cfRule type="expression" dxfId="1" priority="3">
      <formula>$Q151&lt;&gt;""</formula>
    </cfRule>
  </conditionalFormatting>
  <conditionalFormatting sqref="N171:P171">
    <cfRule type="expression" dxfId="0" priority="2">
      <formula>$Q171&lt;&gt;""</formula>
    </cfRule>
  </conditionalFormatting>
  <dataValidations count="2">
    <dataValidation type="list" allowBlank="1" showInputMessage="1" showErrorMessage="1" sqref="K24:K38 K45:K59 K150:K164 K66:K80 K87:K101 K108:K122 K129:K143 K171:K185" xr:uid="{00000000-0002-0000-0400-000000000000}">
      <formula1>Select_a</formula1>
    </dataValidation>
    <dataValidation type="decimal" allowBlank="1" showInputMessage="1" showErrorMessage="1" error="Only decimal values between 0 and 1 should be entered." sqref="L24:L38 Q24:Q38 Q45:Q59 Q171:Q185 L45:L59 Q66:Q80 L66:L80 Q87:Q101 H13:I17 L87:L101 Q108:Q122 L108:L122 Q129:Q143 L129:L143 Q150:Q164 L171:L185 L150:L164" xr:uid="{00000000-0002-0000-0400-000001000000}">
      <formula1>0</formula1>
      <formula2>1</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BL492"/>
  <sheetViews>
    <sheetView topLeftCell="AP4" zoomScale="85" zoomScaleNormal="85" workbookViewId="0">
      <selection activeCell="AV9" sqref="AV9:AV23"/>
    </sheetView>
  </sheetViews>
  <sheetFormatPr defaultColWidth="11.42578125" defaultRowHeight="15" x14ac:dyDescent="0.25"/>
  <cols>
    <col min="5" max="5" width="12.140625" customWidth="1"/>
    <col min="6" max="6" width="11.42578125" style="74"/>
    <col min="21" max="21" width="12.140625" customWidth="1"/>
    <col min="22" max="23" width="12.42578125" customWidth="1"/>
  </cols>
  <sheetData>
    <row r="1" spans="1:64" x14ac:dyDescent="0.25">
      <c r="A1" s="57"/>
      <c r="B1" s="57"/>
      <c r="C1" s="57"/>
      <c r="D1" s="57"/>
      <c r="E1" s="57"/>
      <c r="F1" s="76"/>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row>
    <row r="2" spans="1:64" x14ac:dyDescent="0.25">
      <c r="A2" s="57"/>
      <c r="B2" s="57"/>
      <c r="C2" s="57"/>
      <c r="D2" s="57"/>
      <c r="E2" s="57"/>
      <c r="F2" s="76"/>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row>
    <row r="3" spans="1:64" x14ac:dyDescent="0.25">
      <c r="A3" s="57"/>
      <c r="B3" s="57"/>
      <c r="C3" s="57"/>
      <c r="D3" s="57"/>
      <c r="E3" s="57"/>
      <c r="F3" s="76"/>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row>
    <row r="4" spans="1:64" x14ac:dyDescent="0.25">
      <c r="A4" s="57"/>
      <c r="B4" s="614" t="str">
        <f>'OTTV Calculation'!$E$6</f>
        <v>Select</v>
      </c>
      <c r="C4" s="614"/>
      <c r="D4" s="614"/>
      <c r="E4" s="614"/>
      <c r="F4" s="614"/>
      <c r="G4" s="614"/>
      <c r="H4" s="614"/>
      <c r="I4" s="614"/>
      <c r="J4" s="614"/>
      <c r="K4" s="614"/>
      <c r="L4" s="614"/>
      <c r="M4" s="614"/>
      <c r="N4" s="614"/>
      <c r="O4" s="614"/>
      <c r="P4" s="614"/>
      <c r="Q4" s="614"/>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row>
    <row r="5" spans="1:64" x14ac:dyDescent="0.25">
      <c r="A5" s="68" t="s">
        <v>224</v>
      </c>
      <c r="B5" s="66" t="s">
        <v>87</v>
      </c>
      <c r="C5" s="66" t="s">
        <v>96</v>
      </c>
      <c r="D5" s="66" t="s">
        <v>89</v>
      </c>
      <c r="E5" s="66" t="s">
        <v>97</v>
      </c>
      <c r="F5" s="66" t="s">
        <v>90</v>
      </c>
      <c r="G5" s="66" t="s">
        <v>98</v>
      </c>
      <c r="H5" s="66" t="s">
        <v>91</v>
      </c>
      <c r="I5" s="66" t="s">
        <v>99</v>
      </c>
      <c r="J5" s="66" t="s">
        <v>88</v>
      </c>
      <c r="K5" s="66" t="s">
        <v>100</v>
      </c>
      <c r="L5" s="66" t="s">
        <v>92</v>
      </c>
      <c r="M5" s="66" t="s">
        <v>101</v>
      </c>
      <c r="N5" s="66" t="s">
        <v>93</v>
      </c>
      <c r="O5" s="66" t="s">
        <v>102</v>
      </c>
      <c r="P5" s="66" t="s">
        <v>94</v>
      </c>
      <c r="Q5" s="72" t="s">
        <v>103</v>
      </c>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row>
    <row r="6" spans="1:64" ht="15.75" thickBot="1" x14ac:dyDescent="0.3">
      <c r="A6" s="66">
        <v>0</v>
      </c>
      <c r="B6" s="73">
        <v>1</v>
      </c>
      <c r="C6" s="73">
        <v>1</v>
      </c>
      <c r="D6" s="73">
        <v>1</v>
      </c>
      <c r="E6" s="73">
        <v>1</v>
      </c>
      <c r="F6" s="78">
        <v>1</v>
      </c>
      <c r="G6" s="73">
        <v>1</v>
      </c>
      <c r="H6" s="73">
        <v>1</v>
      </c>
      <c r="I6" s="73">
        <v>1</v>
      </c>
      <c r="J6" s="73">
        <v>1</v>
      </c>
      <c r="K6" s="73">
        <v>1</v>
      </c>
      <c r="L6" s="73">
        <v>1</v>
      </c>
      <c r="M6" s="73">
        <v>1</v>
      </c>
      <c r="N6" s="73">
        <v>1</v>
      </c>
      <c r="O6" s="73">
        <v>1</v>
      </c>
      <c r="P6" s="73">
        <v>1</v>
      </c>
      <c r="Q6" s="73">
        <v>1</v>
      </c>
      <c r="R6" s="57">
        <v>3</v>
      </c>
      <c r="S6" s="57"/>
      <c r="T6" s="57"/>
      <c r="U6" s="57"/>
      <c r="V6" s="57"/>
      <c r="W6" s="57"/>
      <c r="X6" s="57"/>
      <c r="Y6" s="57"/>
      <c r="Z6" s="57"/>
      <c r="AA6" s="57"/>
      <c r="AB6" s="57"/>
      <c r="AC6" s="57"/>
      <c r="AD6" s="57"/>
      <c r="AE6" s="57"/>
      <c r="AF6" s="57"/>
      <c r="AG6" s="57"/>
      <c r="AH6" s="75"/>
      <c r="AI6" s="75"/>
      <c r="AJ6" s="75"/>
      <c r="AK6" s="75"/>
      <c r="AL6" s="75"/>
      <c r="AM6" s="75"/>
      <c r="AN6" s="75"/>
      <c r="AO6" s="75"/>
      <c r="AP6" s="75"/>
      <c r="AQ6" s="75"/>
      <c r="AR6" s="75"/>
      <c r="AS6" s="75"/>
      <c r="AT6" s="57"/>
      <c r="AU6" s="57"/>
      <c r="AV6" s="57"/>
      <c r="AW6" s="57"/>
      <c r="AX6" s="57"/>
      <c r="AY6" s="57"/>
      <c r="AZ6" s="57"/>
      <c r="BA6" s="57"/>
      <c r="BB6" s="57"/>
      <c r="BC6" s="57"/>
      <c r="BD6" s="57"/>
      <c r="BE6" s="57"/>
      <c r="BF6" s="57"/>
      <c r="BG6" s="57"/>
      <c r="BH6" s="57"/>
      <c r="BI6" s="57"/>
      <c r="BJ6" s="57"/>
      <c r="BK6" s="57"/>
    </row>
    <row r="7" spans="1:64" ht="15.75" thickBot="1" x14ac:dyDescent="0.3">
      <c r="A7" s="67">
        <v>0.1</v>
      </c>
      <c r="B7" s="68" t="b">
        <f>IF('OTTV Calculation'!$E$6="Hanoi",'Beta Database'!D8,IF('OTTV Calculation'!$E$6="Da Nang",'Beta Database'!U8,IF('OTTV Calculation'!$E$6="Buon Ma Thuot",'Beta Database'!AL8,IF('OTTV Calculation'!$E$6="HCMC",'Beta Database'!BC8))))</f>
        <v>0</v>
      </c>
      <c r="C7" s="68" t="b">
        <f>IF('OTTV Calculation'!$E$6="Hanoi",'Beta Database'!E8,IF('OTTV Calculation'!$E$6="Da Nang",'Beta Database'!V8,IF('OTTV Calculation'!$E$6="Buon Ma Thuot",'Beta Database'!AM8,IF('OTTV Calculation'!$E$6="HCMC",'Beta Database'!BD8))))</f>
        <v>0</v>
      </c>
      <c r="D7" s="68" t="b">
        <f>IF('OTTV Calculation'!$E$6="Hanoi",'Beta Database'!F8,IF('OTTV Calculation'!$E$6="Da Nang",'Beta Database'!W8,IF('OTTV Calculation'!$E$6="Buon Ma Thuot",'Beta Database'!AN8,IF('OTTV Calculation'!$E$6="HCMC",'Beta Database'!BE8))))</f>
        <v>0</v>
      </c>
      <c r="E7" s="68" t="b">
        <f>IF('OTTV Calculation'!$E$6="Hanoi",'Beta Database'!G8,IF('OTTV Calculation'!$E$6="Da Nang",'Beta Database'!X8,IF('OTTV Calculation'!$E$6="Buon Ma Thuot",'Beta Database'!AO8,IF('OTTV Calculation'!$E$6="HCMC",'Beta Database'!BF8))))</f>
        <v>0</v>
      </c>
      <c r="F7" s="79" t="b">
        <f>IF('OTTV Calculation'!$E$6="Hanoi",'Beta Database'!H8,IF('OTTV Calculation'!$E$6="Da Nang",'Beta Database'!Y8,IF('OTTV Calculation'!$E$6="Buon Ma Thuot",'Beta Database'!AP8,IF('OTTV Calculation'!$E$6="HCMC",'Beta Database'!BG8))))</f>
        <v>0</v>
      </c>
      <c r="G7" s="68" t="b">
        <f>IF('OTTV Calculation'!$E$6="Hanoi",'Beta Database'!I8,IF('OTTV Calculation'!$E$6="Da Nang",'Beta Database'!Z8,IF('OTTV Calculation'!$E$6="Buon Ma Thuot",'Beta Database'!AQ8,IF('OTTV Calculation'!$E$6="HCMC",'Beta Database'!BH8))))</f>
        <v>0</v>
      </c>
      <c r="H7" s="68" t="b">
        <f>IF('OTTV Calculation'!$E$6="Hanoi",'Beta Database'!J8,IF('OTTV Calculation'!$E$6="Da Nang",'Beta Database'!AA8,IF('OTTV Calculation'!$E$6="Buon Ma Thuot",'Beta Database'!AR8,IF('OTTV Calculation'!$E$6="HCMC",'Beta Database'!BI8))))</f>
        <v>0</v>
      </c>
      <c r="I7" s="68" t="b">
        <f>IF('OTTV Calculation'!$E$6="Hanoi",'Beta Database'!K8,IF('OTTV Calculation'!$E$6="Da Nang",'Beta Database'!AB8,IF('OTTV Calculation'!$E$6="Buon Ma Thuot",'Beta Database'!AS8,IF('OTTV Calculation'!$E$6="HCMC",'Beta Database'!BJ8))))</f>
        <v>0</v>
      </c>
      <c r="J7" s="68" t="b">
        <f>IF('OTTV Calculation'!$E$6="Hanoi",'Beta Database'!L8,IF('OTTV Calculation'!$E$6="Da Nang",'Beta Database'!AC8,IF('OTTV Calculation'!$E$6="Buon Ma Thuot",'Beta Database'!AT8,IF('OTTV Calculation'!$E$6="HCMC",'Beta Database'!BK8))))</f>
        <v>0</v>
      </c>
      <c r="K7" s="68" t="b">
        <f>IF('OTTV Calculation'!$E$6="Hanoi",'Beta Database'!M8,IF('OTTV Calculation'!$E$6="Da Nang",'Beta Database'!AD8,IF('OTTV Calculation'!$E$6="Buon Ma Thuot",'Beta Database'!AU8,IF('OTTV Calculation'!$E$6="HCMC",'Beta Database'!BL8))))</f>
        <v>0</v>
      </c>
      <c r="L7" s="68" t="b">
        <f>IF('OTTV Calculation'!$E$6="Hanoi",'Beta Database'!N8,IF('OTTV Calculation'!$E$6="Da Nang",'Beta Database'!AE8,IF('OTTV Calculation'!$E$6="Buon Ma Thuot",'Beta Database'!AV8,IF('OTTV Calculation'!$E$6="HCMC",'Beta Database'!BM8))))</f>
        <v>0</v>
      </c>
      <c r="M7" s="68" t="b">
        <f>IF('OTTV Calculation'!$E$6="Hanoi",'Beta Database'!O8,IF('OTTV Calculation'!$E$6="Da Nang",'Beta Database'!AF8,IF('OTTV Calculation'!$E$6="Buon Ma Thuot",'Beta Database'!AW8,IF('OTTV Calculation'!$E$6="HCMC",'Beta Database'!BN8))))</f>
        <v>0</v>
      </c>
      <c r="N7" s="68" t="b">
        <f>IF('OTTV Calculation'!$E$6="Hanoi",'Beta Database'!P8,IF('OTTV Calculation'!$E$6="Da Nang",'Beta Database'!AG8,IF('OTTV Calculation'!$E$6="Buon Ma Thuot",'Beta Database'!AX8,IF('OTTV Calculation'!$E$6="HCMC",'Beta Database'!BO8))))</f>
        <v>0</v>
      </c>
      <c r="O7" s="68" t="b">
        <f>IF('OTTV Calculation'!$E$6="Hanoi",'Beta Database'!Q8,IF('OTTV Calculation'!$E$6="Da Nang",'Beta Database'!AH8,IF('OTTV Calculation'!$E$6="Buon Ma Thuot",'Beta Database'!AY8,IF('OTTV Calculation'!$E$6="HCMC",'Beta Database'!BP8))))</f>
        <v>0</v>
      </c>
      <c r="P7" s="68" t="b">
        <f>IF('OTTV Calculation'!$E$6="Hanoi",'Beta Database'!R8,IF('OTTV Calculation'!$E$6="Da Nang",'Beta Database'!AI8,IF('OTTV Calculation'!$E$6="Buon Ma Thuot",'Beta Database'!AZ8,IF('OTTV Calculation'!$E$6="HCMC",'Beta Database'!BQ8))))</f>
        <v>0</v>
      </c>
      <c r="Q7" s="68" t="b">
        <f>IF('OTTV Calculation'!$E$6="Hanoi",'Beta Database'!S8,IF('OTTV Calculation'!$E$6="Da Nang",'Beta Database'!AJ8,IF('OTTV Calculation'!$E$6="Buon Ma Thuot",'Beta Database'!BA8,IF('OTTV Calculation'!$E$6="HCMC",'Beta Database'!BR8))))</f>
        <v>0</v>
      </c>
      <c r="R7" s="57">
        <v>2.95</v>
      </c>
      <c r="S7" s="57"/>
      <c r="T7" s="87"/>
      <c r="U7" s="84" t="str">
        <f>'OTTV Calculation'!$E$11</f>
        <v>N</v>
      </c>
      <c r="V7" s="83" t="str">
        <f>'OTTV Calculation'!$E$11</f>
        <v>N</v>
      </c>
      <c r="W7" s="83" t="str">
        <f>'OTTV Calculation'!$E$11</f>
        <v>N</v>
      </c>
      <c r="X7" s="84" t="str">
        <f>'OTTV Calculation'!$G$11</f>
        <v>E</v>
      </c>
      <c r="Y7" s="83" t="str">
        <f>'OTTV Calculation'!$G$11</f>
        <v>E</v>
      </c>
      <c r="Z7" s="83" t="str">
        <f>'OTTV Calculation'!$G$11</f>
        <v>E</v>
      </c>
      <c r="AA7" s="84" t="str">
        <f>'OTTV Calculation'!$I$11</f>
        <v>S</v>
      </c>
      <c r="AB7" s="103" t="str">
        <f>'OTTV Calculation'!$I$11</f>
        <v>S</v>
      </c>
      <c r="AC7" s="83" t="str">
        <f>'OTTV Calculation'!$I$11</f>
        <v>S</v>
      </c>
      <c r="AD7" s="84" t="str">
        <f>'OTTV Calculation'!$K$11</f>
        <v>W</v>
      </c>
      <c r="AE7" s="103" t="str">
        <f>'OTTV Calculation'!$K$11</f>
        <v>W</v>
      </c>
      <c r="AF7" s="83" t="str">
        <f>'OTTV Calculation'!$K$11</f>
        <v>W</v>
      </c>
      <c r="AG7" s="84" t="str">
        <f>'OTTV Calculation'!$M$11</f>
        <v>NE</v>
      </c>
      <c r="AH7" s="84" t="str">
        <f>'OTTV Calculation'!$M$11</f>
        <v>NE</v>
      </c>
      <c r="AI7" s="84" t="str">
        <f>'OTTV Calculation'!$M$11</f>
        <v>NE</v>
      </c>
      <c r="AJ7" s="84" t="str">
        <f>'OTTV Calculation'!$O$11</f>
        <v>SE</v>
      </c>
      <c r="AK7" s="84" t="str">
        <f>'OTTV Calculation'!$O$11</f>
        <v>SE</v>
      </c>
      <c r="AL7" s="84" t="str">
        <f>'OTTV Calculation'!$O$11</f>
        <v>SE</v>
      </c>
      <c r="AM7" s="84" t="str">
        <f>'OTTV Calculation'!$Q$11</f>
        <v>SW</v>
      </c>
      <c r="AN7" s="84" t="str">
        <f>'OTTV Calculation'!$Q$11</f>
        <v>SW</v>
      </c>
      <c r="AO7" s="84" t="str">
        <f>'OTTV Calculation'!$Q$11</f>
        <v>SW</v>
      </c>
      <c r="AP7" s="84" t="str">
        <f>'OTTV Calculation'!$S$11</f>
        <v>NW</v>
      </c>
      <c r="AQ7" s="84" t="str">
        <f>'OTTV Calculation'!$S$11</f>
        <v>NW</v>
      </c>
      <c r="AR7" s="84" t="str">
        <f>'OTTV Calculation'!$S$11</f>
        <v>NW</v>
      </c>
      <c r="AS7" s="75"/>
      <c r="AT7" s="57"/>
      <c r="AU7" s="57"/>
      <c r="AV7" s="615" t="s">
        <v>316</v>
      </c>
      <c r="AW7" s="615"/>
      <c r="AX7" s="615"/>
      <c r="AY7" s="615"/>
      <c r="AZ7" s="57"/>
      <c r="BA7" s="57"/>
      <c r="BB7" s="57"/>
      <c r="BC7" s="57"/>
      <c r="BD7" s="57"/>
      <c r="BE7" s="57"/>
      <c r="BF7" s="57"/>
      <c r="BG7" s="57"/>
      <c r="BH7" s="57"/>
      <c r="BI7" s="57"/>
      <c r="BJ7" s="57"/>
      <c r="BK7" s="57"/>
    </row>
    <row r="8" spans="1:64" ht="16.5" thickTop="1" thickBot="1" x14ac:dyDescent="0.3">
      <c r="A8" s="67">
        <v>0.15</v>
      </c>
      <c r="B8" s="68" t="b">
        <f>IF('OTTV Calculation'!$E$6="Hanoi",'Beta Database'!D9,IF('OTTV Calculation'!$E$6="Da Nang",'Beta Database'!U9,IF('OTTV Calculation'!$E$6="Buon Ma Thuot",'Beta Database'!AL9,IF('OTTV Calculation'!$E$6="HCMC",'Beta Database'!BC9))))</f>
        <v>0</v>
      </c>
      <c r="C8" s="68" t="b">
        <f>IF('OTTV Calculation'!$E$6="Hanoi",'Beta Database'!E9,IF('OTTV Calculation'!$E$6="Da Nang",'Beta Database'!V9,IF('OTTV Calculation'!$E$6="Buon Ma Thuot",'Beta Database'!AM9,IF('OTTV Calculation'!$E$6="HCMC",'Beta Database'!BD9))))</f>
        <v>0</v>
      </c>
      <c r="D8" s="68" t="b">
        <f>IF('OTTV Calculation'!$E$6="Hanoi",'Beta Database'!F9,IF('OTTV Calculation'!$E$6="Da Nang",'Beta Database'!W9,IF('OTTV Calculation'!$E$6="Buon Ma Thuot",'Beta Database'!AN9,IF('OTTV Calculation'!$E$6="HCMC",'Beta Database'!BE9))))</f>
        <v>0</v>
      </c>
      <c r="E8" s="68" t="b">
        <f>IF('OTTV Calculation'!$E$6="Hanoi",'Beta Database'!G9,IF('OTTV Calculation'!$E$6="Da Nang",'Beta Database'!X9,IF('OTTV Calculation'!$E$6="Buon Ma Thuot",'Beta Database'!AO9,IF('OTTV Calculation'!$E$6="HCMC",'Beta Database'!BF9))))</f>
        <v>0</v>
      </c>
      <c r="F8" s="79" t="b">
        <f>IF('OTTV Calculation'!$E$6="Hanoi",'Beta Database'!H9,IF('OTTV Calculation'!$E$6="Da Nang",'Beta Database'!Y9,IF('OTTV Calculation'!$E$6="Buon Ma Thuot",'Beta Database'!AP9,IF('OTTV Calculation'!$E$6="HCMC",'Beta Database'!BG9))))</f>
        <v>0</v>
      </c>
      <c r="G8" s="68" t="b">
        <f>IF('OTTV Calculation'!$E$6="Hanoi",'Beta Database'!I9,IF('OTTV Calculation'!$E$6="Da Nang",'Beta Database'!Z9,IF('OTTV Calculation'!$E$6="Buon Ma Thuot",'Beta Database'!AQ9,IF('OTTV Calculation'!$E$6="HCMC",'Beta Database'!BH9))))</f>
        <v>0</v>
      </c>
      <c r="H8" s="68" t="b">
        <f>IF('OTTV Calculation'!$E$6="Hanoi",'Beta Database'!J9,IF('OTTV Calculation'!$E$6="Da Nang",'Beta Database'!AA9,IF('OTTV Calculation'!$E$6="Buon Ma Thuot",'Beta Database'!AR9,IF('OTTV Calculation'!$E$6="HCMC",'Beta Database'!BI9))))</f>
        <v>0</v>
      </c>
      <c r="I8" s="68" t="b">
        <f>IF('OTTV Calculation'!$E$6="Hanoi",'Beta Database'!K9,IF('OTTV Calculation'!$E$6="Da Nang",'Beta Database'!AB9,IF('OTTV Calculation'!$E$6="Buon Ma Thuot",'Beta Database'!AS9,IF('OTTV Calculation'!$E$6="HCMC",'Beta Database'!BJ9))))</f>
        <v>0</v>
      </c>
      <c r="J8" s="68" t="b">
        <f>IF('OTTV Calculation'!$E$6="Hanoi",'Beta Database'!L9,IF('OTTV Calculation'!$E$6="Da Nang",'Beta Database'!AC9,IF('OTTV Calculation'!$E$6="Buon Ma Thuot",'Beta Database'!AT9,IF('OTTV Calculation'!$E$6="HCMC",'Beta Database'!BK9))))</f>
        <v>0</v>
      </c>
      <c r="K8" s="68" t="b">
        <f>IF('OTTV Calculation'!$E$6="Hanoi",'Beta Database'!M9,IF('OTTV Calculation'!$E$6="Da Nang",'Beta Database'!AD9,IF('OTTV Calculation'!$E$6="Buon Ma Thuot",'Beta Database'!AU9,IF('OTTV Calculation'!$E$6="HCMC",'Beta Database'!BL9))))</f>
        <v>0</v>
      </c>
      <c r="L8" s="68" t="b">
        <f>IF('OTTV Calculation'!$E$6="Hanoi",'Beta Database'!N9,IF('OTTV Calculation'!$E$6="Da Nang",'Beta Database'!AE9,IF('OTTV Calculation'!$E$6="Buon Ma Thuot",'Beta Database'!AV9,IF('OTTV Calculation'!$E$6="HCMC",'Beta Database'!BM9))))</f>
        <v>0</v>
      </c>
      <c r="M8" s="68" t="b">
        <f>IF('OTTV Calculation'!$E$6="Hanoi",'Beta Database'!O9,IF('OTTV Calculation'!$E$6="Da Nang",'Beta Database'!AF9,IF('OTTV Calculation'!$E$6="Buon Ma Thuot",'Beta Database'!AW9,IF('OTTV Calculation'!$E$6="HCMC",'Beta Database'!BN9))))</f>
        <v>0</v>
      </c>
      <c r="N8" s="68" t="b">
        <f>IF('OTTV Calculation'!$E$6="Hanoi",'Beta Database'!P9,IF('OTTV Calculation'!$E$6="Da Nang",'Beta Database'!AG9,IF('OTTV Calculation'!$E$6="Buon Ma Thuot",'Beta Database'!AX9,IF('OTTV Calculation'!$E$6="HCMC",'Beta Database'!BO9))))</f>
        <v>0</v>
      </c>
      <c r="O8" s="68" t="b">
        <f>IF('OTTV Calculation'!$E$6="Hanoi",'Beta Database'!Q9,IF('OTTV Calculation'!$E$6="Da Nang",'Beta Database'!AH9,IF('OTTV Calculation'!$E$6="Buon Ma Thuot",'Beta Database'!AY9,IF('OTTV Calculation'!$E$6="HCMC",'Beta Database'!BP9))))</f>
        <v>0</v>
      </c>
      <c r="P8" s="68" t="b">
        <f>IF('OTTV Calculation'!$E$6="Hanoi",'Beta Database'!R9,IF('OTTV Calculation'!$E$6="Da Nang",'Beta Database'!AI9,IF('OTTV Calculation'!$E$6="Buon Ma Thuot",'Beta Database'!AZ9,IF('OTTV Calculation'!$E$6="HCMC",'Beta Database'!BQ9))))</f>
        <v>0</v>
      </c>
      <c r="Q8" s="68" t="b">
        <f>IF('OTTV Calculation'!$E$6="Hanoi",'Beta Database'!S9,IF('OTTV Calculation'!$E$6="Da Nang",'Beta Database'!AJ9,IF('OTTV Calculation'!$E$6="Buon Ma Thuot",'Beta Database'!BA9,IF('OTTV Calculation'!$E$6="HCMC",'Beta Database'!BR9))))</f>
        <v>0</v>
      </c>
      <c r="R8" s="57">
        <v>2.9</v>
      </c>
      <c r="S8" s="57"/>
      <c r="T8" s="88"/>
      <c r="U8" s="81" t="s">
        <v>237</v>
      </c>
      <c r="V8" s="86" t="s">
        <v>238</v>
      </c>
      <c r="W8" s="86" t="s">
        <v>109</v>
      </c>
      <c r="X8" s="81" t="s">
        <v>237</v>
      </c>
      <c r="Y8" s="99" t="s">
        <v>238</v>
      </c>
      <c r="Z8" s="86" t="s">
        <v>109</v>
      </c>
      <c r="AA8" s="81" t="s">
        <v>237</v>
      </c>
      <c r="AB8" s="98" t="s">
        <v>238</v>
      </c>
      <c r="AC8" s="86" t="s">
        <v>109</v>
      </c>
      <c r="AD8" s="100" t="s">
        <v>237</v>
      </c>
      <c r="AE8" s="101" t="s">
        <v>238</v>
      </c>
      <c r="AF8" s="86" t="s">
        <v>109</v>
      </c>
      <c r="AG8" s="100" t="s">
        <v>237</v>
      </c>
      <c r="AH8" s="101" t="s">
        <v>238</v>
      </c>
      <c r="AI8" s="86" t="s">
        <v>109</v>
      </c>
      <c r="AJ8" s="100" t="s">
        <v>237</v>
      </c>
      <c r="AK8" s="101" t="s">
        <v>238</v>
      </c>
      <c r="AL8" s="86" t="s">
        <v>109</v>
      </c>
      <c r="AM8" s="100" t="s">
        <v>237</v>
      </c>
      <c r="AN8" s="101" t="s">
        <v>238</v>
      </c>
      <c r="AO8" s="86" t="s">
        <v>109</v>
      </c>
      <c r="AP8" s="100" t="s">
        <v>237</v>
      </c>
      <c r="AQ8" s="101" t="s">
        <v>238</v>
      </c>
      <c r="AR8" s="86" t="s">
        <v>109</v>
      </c>
      <c r="AS8" s="75"/>
      <c r="AT8" s="57"/>
      <c r="AU8" s="57"/>
      <c r="AV8" s="92" t="str">
        <f>'OTTV Calculation'!$E$11</f>
        <v>N</v>
      </c>
      <c r="AW8" s="93" t="str">
        <f>'OTTV Calculation'!$G$11</f>
        <v>E</v>
      </c>
      <c r="AX8" s="93" t="str">
        <f>'OTTV Calculation'!$I$11</f>
        <v>S</v>
      </c>
      <c r="AY8" s="94" t="str">
        <f>'OTTV Calculation'!$K$11</f>
        <v>W</v>
      </c>
      <c r="AZ8" s="94" t="str">
        <f>'OTTV Calculation'!$M$11</f>
        <v>NE</v>
      </c>
      <c r="BA8" s="94" t="str">
        <f>'OTTV Calculation'!$O$11</f>
        <v>SE</v>
      </c>
      <c r="BB8" s="94" t="str">
        <f>'OTTV Calculation'!$Q$11</f>
        <v>SW</v>
      </c>
      <c r="BC8" s="94" t="str">
        <f>'OTTV Calculation'!$S$11</f>
        <v>NW</v>
      </c>
      <c r="BD8" s="57"/>
      <c r="BE8" s="57"/>
      <c r="BF8" s="57"/>
      <c r="BG8" s="57"/>
      <c r="BH8" s="57"/>
      <c r="BI8" s="57"/>
      <c r="BJ8" s="57"/>
      <c r="BK8" s="57"/>
    </row>
    <row r="9" spans="1:64" x14ac:dyDescent="0.25">
      <c r="A9" s="67">
        <v>0.2</v>
      </c>
      <c r="B9" s="68" t="b">
        <f>IF('OTTV Calculation'!$E$6="Hanoi",'Beta Database'!D10,IF('OTTV Calculation'!$E$6="Da Nang",'Beta Database'!U10,IF('OTTV Calculation'!$E$6="Buon Ma Thuot",'Beta Database'!AL10,IF('OTTV Calculation'!$E$6="HCMC",'Beta Database'!BC10))))</f>
        <v>0</v>
      </c>
      <c r="C9" s="68" t="b">
        <f>IF('OTTV Calculation'!$E$6="Hanoi",'Beta Database'!E10,IF('OTTV Calculation'!$E$6="Da Nang",'Beta Database'!V10,IF('OTTV Calculation'!$E$6="Buon Ma Thuot",'Beta Database'!AM10,IF('OTTV Calculation'!$E$6="HCMC",'Beta Database'!BD10))))</f>
        <v>0</v>
      </c>
      <c r="D9" s="68" t="b">
        <f>IF('OTTV Calculation'!$E$6="Hanoi",'Beta Database'!F10,IF('OTTV Calculation'!$E$6="Da Nang",'Beta Database'!W10,IF('OTTV Calculation'!$E$6="Buon Ma Thuot",'Beta Database'!AN10,IF('OTTV Calculation'!$E$6="HCMC",'Beta Database'!BE10))))</f>
        <v>0</v>
      </c>
      <c r="E9" s="68" t="b">
        <f>IF('OTTV Calculation'!$E$6="Hanoi",'Beta Database'!G10,IF('OTTV Calculation'!$E$6="Da Nang",'Beta Database'!X10,IF('OTTV Calculation'!$E$6="Buon Ma Thuot",'Beta Database'!AO10,IF('OTTV Calculation'!$E$6="HCMC",'Beta Database'!BF10))))</f>
        <v>0</v>
      </c>
      <c r="F9" s="79" t="b">
        <f>IF('OTTV Calculation'!$E$6="Hanoi",'Beta Database'!H10,IF('OTTV Calculation'!$E$6="Da Nang",'Beta Database'!Y10,IF('OTTV Calculation'!$E$6="Buon Ma Thuot",'Beta Database'!AP10,IF('OTTV Calculation'!$E$6="HCMC",'Beta Database'!BG10))))</f>
        <v>0</v>
      </c>
      <c r="G9" s="68" t="b">
        <f>IF('OTTV Calculation'!$E$6="Hanoi",'Beta Database'!I10,IF('OTTV Calculation'!$E$6="Da Nang",'Beta Database'!Z10,IF('OTTV Calculation'!$E$6="Buon Ma Thuot",'Beta Database'!AQ10,IF('OTTV Calculation'!$E$6="HCMC",'Beta Database'!BH10))))</f>
        <v>0</v>
      </c>
      <c r="H9" s="68" t="b">
        <f>IF('OTTV Calculation'!$E$6="Hanoi",'Beta Database'!J10,IF('OTTV Calculation'!$E$6="Da Nang",'Beta Database'!AA10,IF('OTTV Calculation'!$E$6="Buon Ma Thuot",'Beta Database'!AR10,IF('OTTV Calculation'!$E$6="HCMC",'Beta Database'!BI10))))</f>
        <v>0</v>
      </c>
      <c r="I9" s="68" t="b">
        <f>IF('OTTV Calculation'!$E$6="Hanoi",'Beta Database'!K10,IF('OTTV Calculation'!$E$6="Da Nang",'Beta Database'!AB10,IF('OTTV Calculation'!$E$6="Buon Ma Thuot",'Beta Database'!AS10,IF('OTTV Calculation'!$E$6="HCMC",'Beta Database'!BJ10))))</f>
        <v>0</v>
      </c>
      <c r="J9" s="68" t="b">
        <f>IF('OTTV Calculation'!$E$6="Hanoi",'Beta Database'!L10,IF('OTTV Calculation'!$E$6="Da Nang",'Beta Database'!AC10,IF('OTTV Calculation'!$E$6="Buon Ma Thuot",'Beta Database'!AT10,IF('OTTV Calculation'!$E$6="HCMC",'Beta Database'!BK10))))</f>
        <v>0</v>
      </c>
      <c r="K9" s="68" t="b">
        <f>IF('OTTV Calculation'!$E$6="Hanoi",'Beta Database'!M10,IF('OTTV Calculation'!$E$6="Da Nang",'Beta Database'!AD10,IF('OTTV Calculation'!$E$6="Buon Ma Thuot",'Beta Database'!AU10,IF('OTTV Calculation'!$E$6="HCMC",'Beta Database'!BL10))))</f>
        <v>0</v>
      </c>
      <c r="L9" s="68" t="b">
        <f>IF('OTTV Calculation'!$E$6="Hanoi",'Beta Database'!N10,IF('OTTV Calculation'!$E$6="Da Nang",'Beta Database'!AE10,IF('OTTV Calculation'!$E$6="Buon Ma Thuot",'Beta Database'!AV10,IF('OTTV Calculation'!$E$6="HCMC",'Beta Database'!BM10))))</f>
        <v>0</v>
      </c>
      <c r="M9" s="68" t="b">
        <f>IF('OTTV Calculation'!$E$6="Hanoi",'Beta Database'!O10,IF('OTTV Calculation'!$E$6="Da Nang",'Beta Database'!AF10,IF('OTTV Calculation'!$E$6="Buon Ma Thuot",'Beta Database'!AW10,IF('OTTV Calculation'!$E$6="HCMC",'Beta Database'!BN10))))</f>
        <v>0</v>
      </c>
      <c r="N9" s="68" t="b">
        <f>IF('OTTV Calculation'!$E$6="Hanoi",'Beta Database'!P10,IF('OTTV Calculation'!$E$6="Da Nang",'Beta Database'!AG10,IF('OTTV Calculation'!$E$6="Buon Ma Thuot",'Beta Database'!AX10,IF('OTTV Calculation'!$E$6="HCMC",'Beta Database'!BO10))))</f>
        <v>0</v>
      </c>
      <c r="O9" s="68" t="b">
        <f>IF('OTTV Calculation'!$E$6="Hanoi",'Beta Database'!Q10,IF('OTTV Calculation'!$E$6="Da Nang",'Beta Database'!AH10,IF('OTTV Calculation'!$E$6="Buon Ma Thuot",'Beta Database'!AY10,IF('OTTV Calculation'!$E$6="HCMC",'Beta Database'!BP10))))</f>
        <v>0</v>
      </c>
      <c r="P9" s="68" t="b">
        <f>IF('OTTV Calculation'!$E$6="Hanoi",'Beta Database'!R10,IF('OTTV Calculation'!$E$6="Da Nang",'Beta Database'!AI10,IF('OTTV Calculation'!$E$6="Buon Ma Thuot",'Beta Database'!AZ10,IF('OTTV Calculation'!$E$6="HCMC",'Beta Database'!BQ10))))</f>
        <v>0</v>
      </c>
      <c r="Q9" s="68" t="b">
        <f>IF('OTTV Calculation'!$E$6="Hanoi",'Beta Database'!S10,IF('OTTV Calculation'!$E$6="Da Nang",'Beta Database'!AJ10,IF('OTTV Calculation'!$E$6="Buon Ma Thuot",'Beta Database'!BA10,IF('OTTV Calculation'!$E$6="HCMC",'Beta Database'!BR10))))</f>
        <v>0</v>
      </c>
      <c r="R9" s="57">
        <v>2.85</v>
      </c>
      <c r="S9" s="57"/>
      <c r="T9" s="89" t="s">
        <v>113</v>
      </c>
      <c r="U9" s="370">
        <f>IFERROR(IF('Glazing information'!$I24/'Glazing information'!$J24&gt;3,INDEX($A$5:$Q$65,MATCH(3,'Window calculation'!$A$5:$A$65,1),MATCH(U$7,'Window calculation'!$A$5:$Q$5,0)),(INDEX($A$5:$Q$65,MATCH(IFERROR('Glazing information'!$I24/'Glazing information'!$J24,0),'Window calculation'!$A$5:$A$65,1),MATCH(U$7,'Window calculation'!$A$5:$Q$5,0))+(INDEX($A$5:$Q$65,MATCH(3-IFERROR('Glazing information'!$I24/'Glazing information'!$J24,0),$R$5:$R$65,-1),MATCH(U$7,'Window calculation'!$A$5:$Q$5,0))-INDEX($A$5:$Q$65,MATCH(IFERROR('Glazing information'!$I24/'Glazing information'!$J24,0),'Window calculation'!$A$5:$A$65,1),MATCH(U$7,'Window calculation'!$A$5:$Q$5,0)))*(IFERROR('Glazing information'!$I24/'Glazing information'!$J24,0)-INDEX($A$5:$A$65,MATCH(IFERROR('Glazing information'!$I24/'Glazing information'!$J24,0),'Window calculation'!$A$5:$A$65,1),1))/(INDEX($A$5:$A$65,MATCH(3-IFERROR('Glazing information'!$I24/'Glazing information'!$J24,0),$R$5:$R$65,-1),1)-INDEX(A128:A188,MATCH(IFERROR('Glazing information'!$I24/'Glazing information'!$J24,0),'Window calculation'!$A$5:$A$65,1),1)))),1)</f>
        <v>1</v>
      </c>
      <c r="V9" s="417">
        <f>IFERROR(IF('Glazing information'!$I24/('Glazing information'!$H24+'Glazing information'!$J24)&gt;3,INDEX($A$5:$Q$65,MATCH(3,'Window calculation'!$A$5:$A$65,1),MATCH(U$7,'Window calculation'!$A$5:$Q$5,0)),INDEX($A$5:$Q$65,MATCH(IFERROR('Glazing information'!$I24/('Glazing information'!$H24+'Glazing information'!$J24),0),$A$5:$A$65,1),MATCH(U$7,$A$5:$Q$5,0))+(INDEX($A$5:$Q$65,MATCH(3-IFERROR('Glazing information'!$I24/('Glazing information'!$H24+'Glazing information'!$J24),0),$R$5:$R$65,-1),MATCH(U$7,$A$5:$Q$5,0))-INDEX($A$5:$Q$65,MATCH(IFERROR('Glazing information'!$I24/('Glazing information'!$H24+'Glazing information'!$J24),0),$A$5:$A$65,1),MATCH(U$7,$A$5:$Q$5,0)))*(IFERROR('Glazing information'!$I24/('Glazing information'!$H24+'Glazing information'!$J24),0)-INDEX($A$5:$A$65,MATCH(IFERROR('Glazing information'!$I24/('Glazing information'!$H24+'Glazing information'!$J24),0),$A$5:$A$65,1),1))/(INDEX($A$5:$A$65,MATCH(3-IFERROR('Glazing information'!$I24/('Glazing information'!$H24+'Glazing information'!$J24),0),$R$5:$R$65,-1),1)-INDEX($A$5:$A$65,MATCH(IFERROR('Glazing information'!$I24/('Glazing information'!$H24+'Glazing information'!$J24),0),$A$5:$A$65,1),1))),1)</f>
        <v>1</v>
      </c>
      <c r="W9" s="418" t="str">
        <f>IFERROR((V9*('Glazing information'!$H24+'Glazing information'!$J24)-U9*'Glazing information'!$J24)/'Glazing information'!$H24,"")</f>
        <v/>
      </c>
      <c r="X9" s="370">
        <f>IFERROR(IF('Glazing information'!$I45/'Glazing information'!$J45&gt;3,INDEX($A$5:$Q$65,MATCH(3,'Window calculation'!$A$5:$A$65,1),MATCH(X$7,'Window calculation'!$A$5:$Q$5,0)),(INDEX($A$5:$Q$65,MATCH(IFERROR('Glazing information'!$I45/'Glazing information'!$J45,0),'Window calculation'!$A$5:$A$65,1),MATCH(X$7,'Window calculation'!$A$5:$Q$5,0))+(INDEX($A$5:$Q$65,MATCH(3-IFERROR('Glazing information'!$I45/'Glazing information'!$J45,0),$R$5:$R$65,-1),MATCH(X$7,'Window calculation'!$A$5:$Q$5,0))-INDEX($A$5:$Q$65,MATCH(IFERROR('Glazing information'!$I45/'Glazing information'!$J45,0),'Window calculation'!$A$5:$A$65,1),MATCH(X$7,'Window calculation'!$A$5:$Q$5,0)))*(IFERROR('Glazing information'!$I45/'Glazing information'!$J45,0)-INDEX($A$5:$A$65,MATCH(IFERROR('Glazing information'!$I45/'Glazing information'!$J45,0),'Window calculation'!$A$5:$A$65,1),1))/(INDEX($A$5:$A$65,MATCH(3-IFERROR('Glazing information'!$I45/'Glazing information'!$J45,0),$R$5:$R$65,-1),1)-INDEX(D128:D188,MATCH(IFERROR('Glazing information'!$I45/'Glazing information'!$J45,0),'Window calculation'!$A$5:$A$65,1),1)))),1)</f>
        <v>1</v>
      </c>
      <c r="Y9" s="417">
        <f>IFERROR(IF('Glazing information'!$I45/('Glazing information'!$H45+'Glazing information'!$J45)&gt;3,INDEX($A$5:$Q$65,MATCH(3,'Window calculation'!$A$5:$A$65,1),MATCH(X$7,'Window calculation'!$A$5:$Q$5,0)),INDEX($A$5:$Q$65,MATCH(IFERROR('Glazing information'!$I45/('Glazing information'!$H45+'Glazing information'!$J45),0),$A$5:$A$65,1),MATCH(X$7,$A$5:$Q$5,0))+(INDEX($A$5:$Q$65,MATCH(3-IFERROR('Glazing information'!$I45/('Glazing information'!$H45+'Glazing information'!$J45),0),$R$5:$R$65,-1),MATCH(X$7,$A$5:$Q$5,0))-INDEX($A$5:$Q$65,MATCH(IFERROR('Glazing information'!$I45/('Glazing information'!$H45+'Glazing information'!$J45),0),$A$5:$A$65,1),MATCH(X$7,$A$5:$Q$5,0)))*(IFERROR('Glazing information'!$I45/('Glazing information'!$H45+'Glazing information'!$J45),0)-INDEX($A$5:$A$65,MATCH(IFERROR('Glazing information'!$I45/('Glazing information'!$H45+'Glazing information'!$J45),0),$A$5:$A$65,1),1))/(INDEX($A$5:$A$65,MATCH(3-IFERROR('Glazing information'!$I45/('Glazing information'!$H45+'Glazing information'!$J45),0),$R$5:$R$65,-1),1)-INDEX($A$5:$A$65,MATCH(IFERROR('Glazing information'!$I45/('Glazing information'!$H45+'Glazing information'!$J45),0),$A$5:$A$65,1),1))),1)</f>
        <v>1</v>
      </c>
      <c r="Z9" s="418" t="str">
        <f>IFERROR((Y9*('Glazing information'!$H45+'Glazing information'!$J45)-X9*'Glazing information'!$J45)/'Glazing information'!$H45,"")</f>
        <v/>
      </c>
      <c r="AA9" s="370">
        <f>IFERROR(IF('Glazing information'!$I66/'Glazing information'!$J66&gt;3,INDEX($A$5:$Q$65,MATCH(3,'Window calculation'!$A$5:$A$65,1),MATCH(AA$7,'Window calculation'!$A$5:$Q$5,0)),(INDEX($A$5:$Q$65,MATCH(IFERROR('Glazing information'!$I66/'Glazing information'!$J66,0),'Window calculation'!$A$5:$A$65,1),MATCH(AA$7,'Window calculation'!$A$5:$Q$5,0))+(INDEX($A$5:$Q$65,MATCH(3-IFERROR('Glazing information'!$I66/'Glazing information'!$J66,0),$R$5:$R$65,-1),MATCH(AA$7,'Window calculation'!$A$5:$Q$5,0))-INDEX($A$5:$Q$65,MATCH(IFERROR('Glazing information'!$I66/'Glazing information'!$J66,0),'Window calculation'!$A$5:$A$65,1),MATCH(AA$7,'Window calculation'!$A$5:$Q$5,0)))*(IFERROR('Glazing information'!$I66/'Glazing information'!$J66,0)-INDEX($A$5:$A$65,MATCH(IFERROR('Glazing information'!$I66/'Glazing information'!$J66,0),'Window calculation'!$A$5:$A$65,1),1))/(INDEX($A$5:$A$65,MATCH(3-IFERROR('Glazing information'!$I66/'Glazing information'!$J66,0),$R$5:$R$65,-1),1)-INDEX(G128:G188,MATCH(IFERROR('Glazing information'!$I66/'Glazing information'!$J66,0),'Window calculation'!$A$5:$A$65,1),1)))),1)</f>
        <v>1</v>
      </c>
      <c r="AB9" s="417">
        <f>IFERROR(IF('Glazing information'!$I66/('Glazing information'!$H66+'Glazing information'!$J66)&gt;3,INDEX($A$5:$Q$65,MATCH(3,'Window calculation'!$A$5:$A$65,1),MATCH(AA$7,'Window calculation'!$A$5:$Q$5,0)),INDEX($A$5:$Q$65,MATCH(IFERROR('Glazing information'!$I66/('Glazing information'!$H66+'Glazing information'!$J66),0),$A$5:$A$65,1),MATCH(AA$7,$A$5:$Q$5,0))+(INDEX($A$5:$Q$65,MATCH(3-IFERROR('Glazing information'!$I66/('Glazing information'!$H66+'Glazing information'!$J66),0),$R$5:$R$65,-1),MATCH(AA$7,$A$5:$Q$5,0))-INDEX($A$5:$Q$65,MATCH(IFERROR('Glazing information'!$I66/('Glazing information'!$H66+'Glazing information'!$J66),0),$A$5:$A$65,1),MATCH(AA$7,$A$5:$Q$5,0)))*(IFERROR('Glazing information'!$I66/('Glazing information'!$H66+'Glazing information'!$J66),0)-INDEX($A$5:$A$65,MATCH(IFERROR('Glazing information'!$I66/('Glazing information'!$H66+'Glazing information'!$J66),0),$A$5:$A$65,1),1))/(INDEX($A$5:$A$65,MATCH(3-IFERROR('Glazing information'!$I66/('Glazing information'!$H66+'Glazing information'!$J66),0),$R$5:$R$65,-1),1)-INDEX($A$5:$A$65,MATCH(IFERROR('Glazing information'!$I66/('Glazing information'!$H66+'Glazing information'!$J66),0),$A$5:$A$65,1),1))),1)</f>
        <v>1</v>
      </c>
      <c r="AC9" s="418" t="str">
        <f>IFERROR((AB9*('Glazing information'!$H66+'Glazing information'!$J66)-AA9*'Glazing information'!$J66)/'Glazing information'!$H66,"")</f>
        <v/>
      </c>
      <c r="AD9" s="370">
        <f>IFERROR(IF('Glazing information'!$I87/'Glazing information'!$J87&gt;3,INDEX($A$5:$Q$65,MATCH(3,'Window calculation'!$A$5:$A$65,1),MATCH(AD$7,'Window calculation'!$A$5:$Q$5,0)),(INDEX($A$5:$Q$65,MATCH(IFERROR('Glazing information'!$I87/'Glazing information'!$J87,0),'Window calculation'!$A$5:$A$65,1),MATCH(AD$7,'Window calculation'!$A$5:$Q$5,0))+(INDEX($A$5:$Q$65,MATCH(3-IFERROR('Glazing information'!$I87/'Glazing information'!$J87,0),$R$5:$R$65,-1),MATCH(AD$7,'Window calculation'!$A$5:$Q$5,0))-INDEX($A$5:$Q$65,MATCH(IFERROR('Glazing information'!$I87/'Glazing information'!$J87,0),'Window calculation'!$A$5:$A$65,1),MATCH(AD$7,'Window calculation'!$A$5:$Q$5,0)))*(IFERROR('Glazing information'!$I87/'Glazing information'!$J87,0)-INDEX($A$5:$A$65,MATCH(IFERROR('Glazing information'!$I87/'Glazing information'!$J87,0),'Window calculation'!$A$5:$A$65,1),1))/(INDEX($A$5:$A$65,MATCH(3-IFERROR('Glazing information'!$I87/'Glazing information'!$J87,0),$R$5:$R$65,-1),1)-INDEX(J128:J188,MATCH(IFERROR('Glazing information'!$I87/'Glazing information'!$J87,0),'Window calculation'!$A$5:$A$65,1),1)))),1)</f>
        <v>1</v>
      </c>
      <c r="AE9" s="417">
        <f>IFERROR(IF('Glazing information'!$I87/('Glazing information'!$H87+'Glazing information'!$J87)&gt;3,INDEX($A$5:$Q$65,MATCH(3,'Window calculation'!$A$5:$A$65,1),MATCH(AD$7,'Window calculation'!$A$5:$Q$5,0)),INDEX($A$5:$Q$65,MATCH(IFERROR('Glazing information'!$I87/('Glazing information'!$H87+'Glazing information'!$J87),0),$A$5:$A$65,1),MATCH(AD$7,$A$5:$Q$5,0))+(INDEX($A$5:$Q$65,MATCH(3-IFERROR('Glazing information'!$I87/('Glazing information'!$H87+'Glazing information'!$J87),0),$R$5:$R$65,-1),MATCH(AD$7,$A$5:$Q$5,0))-INDEX($A$5:$Q$65,MATCH(IFERROR('Glazing information'!$I87/('Glazing information'!$H87+'Glazing information'!$J87),0),$A$5:$A$65,1),MATCH(AD$7,$A$5:$Q$5,0)))*(IFERROR('Glazing information'!$I87/('Glazing information'!$H87+'Glazing information'!$J87),0)-INDEX($A$5:$A$65,MATCH(IFERROR('Glazing information'!$I87/('Glazing information'!$H87+'Glazing information'!$J87),0),$A$5:$A$65,1),1))/(INDEX($A$5:$A$65,MATCH(3-IFERROR('Glazing information'!$I87/('Glazing information'!$H87+'Glazing information'!$J87),0),$R$5:$R$65,-1),1)-INDEX($A$5:$A$65,MATCH(IFERROR('Glazing information'!$I87/('Glazing information'!$H87+'Glazing information'!$J87),0),$A$5:$A$65,1),1))),1)</f>
        <v>1</v>
      </c>
      <c r="AF9" s="418" t="str">
        <f>IFERROR((AE9*('Glazing information'!$H87+'Glazing information'!$J87)-AD9*'Glazing information'!$J87)/'Glazing information'!$H87,"")</f>
        <v/>
      </c>
      <c r="AG9" s="370">
        <f>IFERROR(IF('Glazing information'!$I108/'Glazing information'!$J108&gt;3,INDEX($A$5:$Q$65,MATCH(3,'Window calculation'!$A$5:$A$65,1),MATCH(AG$7,'Window calculation'!$A$5:$Q$5,0)),(INDEX($A$5:$Q$65,MATCH(IFERROR('Glazing information'!$I108/'Glazing information'!$J108,0),'Window calculation'!$A$5:$A$65,1),MATCH(AG$7,'Window calculation'!$A$5:$Q$5,0))+(INDEX($A$5:$Q$65,MATCH(3-IFERROR('Glazing information'!$I108/'Glazing information'!$J108,0),$R$5:$R$65,-1),MATCH(AG$7,'Window calculation'!$A$5:$Q$5,0))-INDEX($A$5:$Q$65,MATCH(IFERROR('Glazing information'!$I108/'Glazing information'!$J108,0),'Window calculation'!$A$5:$A$65,1),MATCH(AG$7,'Window calculation'!$A$5:$Q$5,0)))*(IFERROR('Glazing information'!$I108/'Glazing information'!$J108,0)-INDEX($A$5:$A$65,MATCH(IFERROR('Glazing information'!$I108/'Glazing information'!$J108,0),'Window calculation'!$A$5:$A$65,1),1))/(INDEX($A$5:$A$65,MATCH(3-IFERROR('Glazing information'!$I108/'Glazing information'!$J108,0),$R$5:$R$65,-1),1)-INDEX(M128:M188,MATCH(IFERROR('Glazing information'!$I108/'Glazing information'!$J108,0),'Window calculation'!$A$5:$A$65,1),1)))),1)</f>
        <v>1</v>
      </c>
      <c r="AH9" s="417">
        <f>IFERROR(IF('Glazing information'!$I108/('Glazing information'!$H108+'Glazing information'!$J108)&gt;3,INDEX($A$5:$Q$65,MATCH(3,'Window calculation'!$A$5:$A$65,1),MATCH(AG$7,'Window calculation'!$A$5:$Q$5,0)),INDEX($A$5:$Q$65,MATCH(IFERROR('Glazing information'!$I108/('Glazing information'!$H108+'Glazing information'!$J108),0),$A$5:$A$65,1),MATCH(AG$7,$A$5:$Q$5,0))+(INDEX($A$5:$Q$65,MATCH(3-IFERROR('Glazing information'!$I108/('Glazing information'!$H108+'Glazing information'!$J108),0),$R$5:$R$65,-1),MATCH(AG$7,$A$5:$Q$5,0))-INDEX($A$5:$Q$65,MATCH(IFERROR('Glazing information'!$I108/('Glazing information'!$H108+'Glazing information'!$J108),0),$A$5:$A$65,1),MATCH(AG$7,$A$5:$Q$5,0)))*(IFERROR('Glazing information'!$I108/('Glazing information'!$H108+'Glazing information'!$J108),0)-INDEX($A$5:$A$65,MATCH(IFERROR('Glazing information'!$I108/('Glazing information'!$H108+'Glazing information'!$J108),0),$A$5:$A$65,1),1))/(INDEX($A$5:$A$65,MATCH(3-IFERROR('Glazing information'!$I108/('Glazing information'!$H108+'Glazing information'!$J108),0),$R$5:$R$65,-1),1)-INDEX($A$5:$A$65,MATCH(IFERROR('Glazing information'!$I108/('Glazing information'!$H108+'Glazing information'!$J108),0),$A$5:$A$65,1),1))),1)</f>
        <v>1</v>
      </c>
      <c r="AI9" s="418" t="str">
        <f>IFERROR((AH9*('Glazing information'!$H108+'Glazing information'!$J108)-AG9*'Glazing information'!$J108)/'Glazing information'!$H108,"")</f>
        <v/>
      </c>
      <c r="AJ9" s="370">
        <f>IFERROR(IF('Glazing information'!$I129/'Glazing information'!$J129&gt;3,INDEX($A$5:$Q$65,MATCH(3,'Window calculation'!$A$5:$A$65,1),MATCH(AJ$7,'Window calculation'!$A$5:$Q$5,0)),(INDEX($A$5:$Q$65,MATCH(IFERROR('Glazing information'!$I129/'Glazing information'!$J129,0),'Window calculation'!$A$5:$A$65,1),MATCH(AJ$7,'Window calculation'!$A$5:$Q$5,0))+(INDEX($A$5:$Q$65,MATCH(3-IFERROR('Glazing information'!$I129/'Glazing information'!$J129,0),$R$5:$R$65,-1),MATCH(AJ$7,'Window calculation'!$A$5:$Q$5,0))-INDEX($A$5:$Q$65,MATCH(IFERROR('Glazing information'!$I129/'Glazing information'!$J129,0),'Window calculation'!$A$5:$A$65,1),MATCH(AJ$7,'Window calculation'!$A$5:$Q$5,0)))*(IFERROR('Glazing information'!$I129/'Glazing information'!$J129,0)-INDEX($A$5:$A$65,MATCH(IFERROR('Glazing information'!$I129/'Glazing information'!$J129,0),'Window calculation'!$A$5:$A$65,1),1))/(INDEX($A$5:$A$65,MATCH(3-IFERROR('Glazing information'!$I129/'Glazing information'!$J129,0),$R$5:$R$65,-1),1)-INDEX(P128:P188,MATCH(IFERROR('Glazing information'!$I129/'Glazing information'!$J129,0),'Window calculation'!$A$5:$A$65,1),1)))),1)</f>
        <v>1</v>
      </c>
      <c r="AK9" s="417">
        <f>IFERROR(IF('Glazing information'!$I129/('Glazing information'!$H129+'Glazing information'!$J129)&gt;3,INDEX($A$5:$Q$65,MATCH(3,'Window calculation'!$A$5:$A$65,1),MATCH(AJ$7,'Window calculation'!$A$5:$Q$5,0)),INDEX($A$5:$Q$65,MATCH(IFERROR('Glazing information'!$I129/('Glazing information'!$H129+'Glazing information'!$J129),0),$A$5:$A$65,1),MATCH(AJ$7,$A$5:$Q$5,0))+(INDEX($A$5:$Q$65,MATCH(3-IFERROR('Glazing information'!$I129/('Glazing information'!$H129+'Glazing information'!$J129),0),$R$5:$R$65,-1),MATCH(AJ$7,$A$5:$Q$5,0))-INDEX($A$5:$Q$65,MATCH(IFERROR('Glazing information'!$I129/('Glazing information'!$H129+'Glazing information'!$J129),0),$A$5:$A$65,1),MATCH(AJ$7,$A$5:$Q$5,0)))*(IFERROR('Glazing information'!$I129/('Glazing information'!$H129+'Glazing information'!$J129),0)-INDEX($A$5:$A$65,MATCH(IFERROR('Glazing information'!$I129/('Glazing information'!$H129+'Glazing information'!$J129),0),$A$5:$A$65,1),1))/(INDEX($A$5:$A$65,MATCH(3-IFERROR('Glazing information'!$I129/('Glazing information'!$H129+'Glazing information'!$J129),0),$R$5:$R$65,-1),1)-INDEX($A$5:$A$65,MATCH(IFERROR('Glazing information'!$I129/('Glazing information'!$H129+'Glazing information'!$J129),0),$A$5:$A$65,1),1))),1)</f>
        <v>1</v>
      </c>
      <c r="AL9" s="418" t="str">
        <f>IFERROR((AK9*('Glazing information'!$H129+'Glazing information'!$J129)-AJ9*'Glazing information'!$J129)/'Glazing information'!$H129,"")</f>
        <v/>
      </c>
      <c r="AM9" s="370">
        <f>IFERROR(IF('Glazing information'!$I150/'Glazing information'!$J150&gt;3,INDEX($A$5:$Q$65,MATCH(3,'Window calculation'!$A$5:$A$65,1),MATCH(AM$7,'Window calculation'!$A$5:$Q$5,0)),(INDEX($A$5:$Q$65,MATCH(IFERROR('Glazing information'!$I150/'Glazing information'!$J150,0),'Window calculation'!$A$5:$A$65,1),MATCH(AM$7,'Window calculation'!$A$5:$Q$5,0))+(INDEX($A$5:$Q$65,MATCH(3-IFERROR('Glazing information'!$I150/'Glazing information'!$J150,0),$R$5:$R$65,-1),MATCH(AM$7,'Window calculation'!$A$5:$Q$5,0))-INDEX($A$5:$Q$65,MATCH(IFERROR('Glazing information'!$I150/'Glazing information'!$J150,0),'Window calculation'!$A$5:$A$65,1),MATCH(AM$7,'Window calculation'!$A$5:$Q$5,0)))*(IFERROR('Glazing information'!$I150/'Glazing information'!$J150,0)-INDEX($A$5:$A$65,MATCH(IFERROR('Glazing information'!$I150/'Glazing information'!$J150,0),'Window calculation'!$A$5:$A$65,1),1))/(INDEX($A$5:$A$65,MATCH(3-IFERROR('Glazing information'!$I150/'Glazing information'!$J150,0),$R$5:$R$65,-1),1)-INDEX(S128:S188,MATCH(IFERROR('Glazing information'!$I150/'Glazing information'!$J150,0),'Window calculation'!$A$5:$A$65,1),1)))),1)</f>
        <v>1</v>
      </c>
      <c r="AN9" s="417">
        <f>IFERROR(IF('Glazing information'!$I150/('Glazing information'!$H150+'Glazing information'!$J150)&gt;3,INDEX($A$5:$Q$65,MATCH(3,'Window calculation'!$A$5:$A$65,1),MATCH(AM$7,'Window calculation'!$A$5:$Q$5,0)),INDEX($A$5:$Q$65,MATCH(IFERROR('Glazing information'!$I150/('Glazing information'!$H150+'Glazing information'!$J150),0),$A$5:$A$65,1),MATCH(AM$7,$A$5:$Q$5,0))+(INDEX($A$5:$Q$65,MATCH(3-IFERROR('Glazing information'!$I150/('Glazing information'!$H150+'Glazing information'!$J150),0),$R$5:$R$65,-1),MATCH(AM$7,$A$5:$Q$5,0))-INDEX($A$5:$Q$65,MATCH(IFERROR('Glazing information'!$I150/('Glazing information'!$H150+'Glazing information'!$J150),0),$A$5:$A$65,1),MATCH(AM$7,$A$5:$Q$5,0)))*(IFERROR('Glazing information'!$I150/('Glazing information'!$H150+'Glazing information'!$J150),0)-INDEX($A$5:$A$65,MATCH(IFERROR('Glazing information'!$I150/('Glazing information'!$H150+'Glazing information'!$J150),0),$A$5:$A$65,1),1))/(INDEX($A$5:$A$65,MATCH(3-IFERROR('Glazing information'!$I150/('Glazing information'!$H150+'Glazing information'!$J150),0),$R$5:$R$65,-1),1)-INDEX($A$5:$A$65,MATCH(IFERROR('Glazing information'!$I150/('Glazing information'!$H150+'Glazing information'!$J150),0),$A$5:$A$65,1),1))),1)</f>
        <v>1</v>
      </c>
      <c r="AO9" s="418" t="str">
        <f>IFERROR((AN9*('Glazing information'!$H150+'Glazing information'!$J150)-AM9*'Glazing information'!$J150)/'Glazing information'!$H150,"")</f>
        <v/>
      </c>
      <c r="AP9" s="370">
        <f>IFERROR(IF('Glazing information'!$I171/'Glazing information'!$J171&gt;3,INDEX($A$5:$Q$65,MATCH(3,'Window calculation'!$A$5:$A$65,1),MATCH(AP$7,'Window calculation'!$A$5:$Q$5,0)),(INDEX($A$5:$Q$65,MATCH(IFERROR('Glazing information'!$I171/'Glazing information'!$J171,0),'Window calculation'!$A$5:$A$65,1),MATCH(AP$7,'Window calculation'!$A$5:$Q$5,0))+(INDEX($A$5:$Q$65,MATCH(3-IFERROR('Glazing information'!$I171/'Glazing information'!$J171,0),$R$5:$R$65,-1),MATCH(AP$7,'Window calculation'!$A$5:$Q$5,0))-INDEX($A$5:$Q$65,MATCH(IFERROR('Glazing information'!$I171/'Glazing information'!$J171,0),'Window calculation'!$A$5:$A$65,1),MATCH(AP$7,'Window calculation'!$A$5:$Q$5,0)))*(IFERROR('Glazing information'!$I171/'Glazing information'!$J171,0)-INDEX($A$5:$A$65,MATCH(IFERROR('Glazing information'!$I171/'Glazing information'!$J171,0),'Window calculation'!$A$5:$A$65,1),1))/(INDEX($A$5:$A$65,MATCH(3-IFERROR('Glazing information'!$I171/'Glazing information'!$J171,0),$R$5:$R$65,-1),1)-INDEX(V128:V188,MATCH(IFERROR('Glazing information'!$I171/'Glazing information'!$J171,0),'Window calculation'!$A$5:$A$65,1),1)))),1)</f>
        <v>1</v>
      </c>
      <c r="AQ9" s="417">
        <f>IFERROR(IF('Glazing information'!$I171/('Glazing information'!$H171+'Glazing information'!$J171)&gt;3,INDEX($A$5:$Q$65,MATCH(3,'Window calculation'!$A$5:$A$65,1),MATCH(AP$7,'Window calculation'!$A$5:$Q$5,0)),INDEX($A$5:$Q$65,MATCH(IFERROR('Glazing information'!$I171/('Glazing information'!$H171+'Glazing information'!$J171),0),$A$5:$A$65,1),MATCH(AP$7,$A$5:$Q$5,0))+(INDEX($A$5:$Q$65,MATCH(3-IFERROR('Glazing information'!$I171/('Glazing information'!$H171+'Glazing information'!$J171),0),$R$5:$R$65,-1),MATCH(AP$7,$A$5:$Q$5,0))-INDEX($A$5:$Q$65,MATCH(IFERROR('Glazing information'!$I171/('Glazing information'!$H171+'Glazing information'!$J171),0),$A$5:$A$65,1),MATCH(AP$7,$A$5:$Q$5,0)))*(IFERROR('Glazing information'!$I171/('Glazing information'!$H171+'Glazing information'!$J171),0)-INDEX($A$5:$A$65,MATCH(IFERROR('Glazing information'!$I171/('Glazing information'!$H171+'Glazing information'!$J171),0),$A$5:$A$65,1),1))/(INDEX($A$5:$A$65,MATCH(3-IFERROR('Glazing information'!$I171/('Glazing information'!$H171+'Glazing information'!$J171),0),$R$5:$R$65,-1),1)-INDEX($A$5:$A$65,MATCH(IFERROR('Glazing information'!$I171/('Glazing information'!$H171+'Glazing information'!$J171),0),$A$5:$A$65,1),1))),1)</f>
        <v>1</v>
      </c>
      <c r="AR9" s="418" t="str">
        <f>IFERROR((AQ9*('Glazing information'!$H171+'Glazing information'!$J171)-AP9*'Glazing information'!$J171)/'Glazing information'!$H171,"")</f>
        <v/>
      </c>
      <c r="AS9" s="75"/>
      <c r="AT9" s="57"/>
      <c r="AU9" s="95" t="s">
        <v>113</v>
      </c>
      <c r="AV9" s="68">
        <f>IF('Glazing information'!O24=0,'Window calculation'!V261,'Window calculation'!W261)</f>
        <v>1</v>
      </c>
      <c r="AW9" s="68">
        <f>IF('Glazing information'!O45=0,'Window calculation'!Y261,'Window calculation'!Z261)</f>
        <v>1</v>
      </c>
      <c r="AX9" s="68">
        <f>IF('Glazing information'!O66=0,'Window calculation'!AB261,'Window calculation'!AC261)</f>
        <v>1</v>
      </c>
      <c r="AY9" s="68">
        <f>IF('Glazing information'!O87=0,'Window calculation'!AE261,'Window calculation'!AF261)</f>
        <v>1</v>
      </c>
      <c r="AZ9" s="68">
        <f>IF('Glazing information'!O108=0,'Window calculation'!AH261,'Window calculation'!AI261)</f>
        <v>1</v>
      </c>
      <c r="BA9" s="68">
        <f>IF('Glazing information'!O129=0,'Window calculation'!AK261,'Window calculation'!AL261)</f>
        <v>1</v>
      </c>
      <c r="BB9" s="68">
        <f>IF('Glazing information'!O150=0,'Window calculation'!AN261,'Window calculation'!AO261)</f>
        <v>1</v>
      </c>
      <c r="BC9" s="68">
        <f>IF('Glazing information'!O171=0,'Window calculation'!AQ261,'Window calculation'!AR261)</f>
        <v>1</v>
      </c>
      <c r="BD9" s="57"/>
      <c r="BE9" s="57"/>
      <c r="BF9" s="57"/>
      <c r="BG9" s="57"/>
      <c r="BH9" s="57"/>
      <c r="BI9" s="57"/>
      <c r="BJ9" s="57"/>
      <c r="BK9" s="57"/>
    </row>
    <row r="10" spans="1:64" x14ac:dyDescent="0.25">
      <c r="A10" s="67">
        <v>0.25</v>
      </c>
      <c r="B10" s="68" t="b">
        <f>IF('OTTV Calculation'!$E$6="Hanoi",'Beta Database'!D11,IF('OTTV Calculation'!$E$6="Da Nang",'Beta Database'!U11,IF('OTTV Calculation'!$E$6="Buon Ma Thuot",'Beta Database'!AL11,IF('OTTV Calculation'!$E$6="HCMC",'Beta Database'!BC11))))</f>
        <v>0</v>
      </c>
      <c r="C10" s="68" t="b">
        <f>IF('OTTV Calculation'!$E$6="Hanoi",'Beta Database'!E11,IF('OTTV Calculation'!$E$6="Da Nang",'Beta Database'!V11,IF('OTTV Calculation'!$E$6="Buon Ma Thuot",'Beta Database'!AM11,IF('OTTV Calculation'!$E$6="HCMC",'Beta Database'!BD11))))</f>
        <v>0</v>
      </c>
      <c r="D10" s="68" t="b">
        <f>IF('OTTV Calculation'!$E$6="Hanoi",'Beta Database'!F11,IF('OTTV Calculation'!$E$6="Da Nang",'Beta Database'!W11,IF('OTTV Calculation'!$E$6="Buon Ma Thuot",'Beta Database'!AN11,IF('OTTV Calculation'!$E$6="HCMC",'Beta Database'!BE11))))</f>
        <v>0</v>
      </c>
      <c r="E10" s="68" t="b">
        <f>IF('OTTV Calculation'!$E$6="Hanoi",'Beta Database'!G11,IF('OTTV Calculation'!$E$6="Da Nang",'Beta Database'!X11,IF('OTTV Calculation'!$E$6="Buon Ma Thuot",'Beta Database'!AO11,IF('OTTV Calculation'!$E$6="HCMC",'Beta Database'!BF11))))</f>
        <v>0</v>
      </c>
      <c r="F10" s="79" t="b">
        <f>IF('OTTV Calculation'!$E$6="Hanoi",'Beta Database'!H11,IF('OTTV Calculation'!$E$6="Da Nang",'Beta Database'!Y11,IF('OTTV Calculation'!$E$6="Buon Ma Thuot",'Beta Database'!AP11,IF('OTTV Calculation'!$E$6="HCMC",'Beta Database'!BG11))))</f>
        <v>0</v>
      </c>
      <c r="G10" s="68" t="b">
        <f>IF('OTTV Calculation'!$E$6="Hanoi",'Beta Database'!I11,IF('OTTV Calculation'!$E$6="Da Nang",'Beta Database'!Z11,IF('OTTV Calculation'!$E$6="Buon Ma Thuot",'Beta Database'!AQ11,IF('OTTV Calculation'!$E$6="HCMC",'Beta Database'!BH11))))</f>
        <v>0</v>
      </c>
      <c r="H10" s="68" t="b">
        <f>IF('OTTV Calculation'!$E$6="Hanoi",'Beta Database'!J11,IF('OTTV Calculation'!$E$6="Da Nang",'Beta Database'!AA11,IF('OTTV Calculation'!$E$6="Buon Ma Thuot",'Beta Database'!AR11,IF('OTTV Calculation'!$E$6="HCMC",'Beta Database'!BI11))))</f>
        <v>0</v>
      </c>
      <c r="I10" s="68" t="b">
        <f>IF('OTTV Calculation'!$E$6="Hanoi",'Beta Database'!K11,IF('OTTV Calculation'!$E$6="Da Nang",'Beta Database'!AB11,IF('OTTV Calculation'!$E$6="Buon Ma Thuot",'Beta Database'!AS11,IF('OTTV Calculation'!$E$6="HCMC",'Beta Database'!BJ11))))</f>
        <v>0</v>
      </c>
      <c r="J10" s="68" t="b">
        <f>IF('OTTV Calculation'!$E$6="Hanoi",'Beta Database'!L11,IF('OTTV Calculation'!$E$6="Da Nang",'Beta Database'!AC11,IF('OTTV Calculation'!$E$6="Buon Ma Thuot",'Beta Database'!AT11,IF('OTTV Calculation'!$E$6="HCMC",'Beta Database'!BK11))))</f>
        <v>0</v>
      </c>
      <c r="K10" s="68" t="b">
        <f>IF('OTTV Calculation'!$E$6="Hanoi",'Beta Database'!M11,IF('OTTV Calculation'!$E$6="Da Nang",'Beta Database'!AD11,IF('OTTV Calculation'!$E$6="Buon Ma Thuot",'Beta Database'!AU11,IF('OTTV Calculation'!$E$6="HCMC",'Beta Database'!BL11))))</f>
        <v>0</v>
      </c>
      <c r="L10" s="68" t="b">
        <f>IF('OTTV Calculation'!$E$6="Hanoi",'Beta Database'!N11,IF('OTTV Calculation'!$E$6="Da Nang",'Beta Database'!AE11,IF('OTTV Calculation'!$E$6="Buon Ma Thuot",'Beta Database'!AV11,IF('OTTV Calculation'!$E$6="HCMC",'Beta Database'!BM11))))</f>
        <v>0</v>
      </c>
      <c r="M10" s="68" t="b">
        <f>IF('OTTV Calculation'!$E$6="Hanoi",'Beta Database'!O11,IF('OTTV Calculation'!$E$6="Da Nang",'Beta Database'!AF11,IF('OTTV Calculation'!$E$6="Buon Ma Thuot",'Beta Database'!AW11,IF('OTTV Calculation'!$E$6="HCMC",'Beta Database'!BN11))))</f>
        <v>0</v>
      </c>
      <c r="N10" s="68" t="b">
        <f>IF('OTTV Calculation'!$E$6="Hanoi",'Beta Database'!P11,IF('OTTV Calculation'!$E$6="Da Nang",'Beta Database'!AG11,IF('OTTV Calculation'!$E$6="Buon Ma Thuot",'Beta Database'!AX11,IF('OTTV Calculation'!$E$6="HCMC",'Beta Database'!BO11))))</f>
        <v>0</v>
      </c>
      <c r="O10" s="68" t="b">
        <f>IF('OTTV Calculation'!$E$6="Hanoi",'Beta Database'!Q11,IF('OTTV Calculation'!$E$6="Da Nang",'Beta Database'!AH11,IF('OTTV Calculation'!$E$6="Buon Ma Thuot",'Beta Database'!AY11,IF('OTTV Calculation'!$E$6="HCMC",'Beta Database'!BP11))))</f>
        <v>0</v>
      </c>
      <c r="P10" s="68" t="b">
        <f>IF('OTTV Calculation'!$E$6="Hanoi",'Beta Database'!R11,IF('OTTV Calculation'!$E$6="Da Nang",'Beta Database'!AI11,IF('OTTV Calculation'!$E$6="Buon Ma Thuot",'Beta Database'!AZ11,IF('OTTV Calculation'!$E$6="HCMC",'Beta Database'!BQ11))))</f>
        <v>0</v>
      </c>
      <c r="Q10" s="68" t="b">
        <f>IF('OTTV Calculation'!$E$6="Hanoi",'Beta Database'!S11,IF('OTTV Calculation'!$E$6="Da Nang",'Beta Database'!AJ11,IF('OTTV Calculation'!$E$6="Buon Ma Thuot",'Beta Database'!BA11,IF('OTTV Calculation'!$E$6="HCMC",'Beta Database'!BR11))))</f>
        <v>0</v>
      </c>
      <c r="R10" s="57">
        <v>2.8</v>
      </c>
      <c r="S10" s="57"/>
      <c r="T10" s="90" t="s">
        <v>234</v>
      </c>
      <c r="U10" s="370">
        <f>IFERROR(IF('Glazing information'!$I25/'Glazing information'!$J25&gt;3,INDEX($A$5:$Q$65,MATCH(3,'Window calculation'!$A$5:$A$65,1),MATCH(U$7,'Window calculation'!$A$5:$Q$5,0)),(INDEX($A$5:$Q$65,MATCH(IFERROR('Glazing information'!$I25/'Glazing information'!$J25,0),'Window calculation'!$A$5:$A$65,1),MATCH(U$7,'Window calculation'!$A$5:$Q$5,0))+(INDEX($A$5:$Q$65,MATCH(3-IFERROR('Glazing information'!$I25/'Glazing information'!$J25,0),$R$5:$R$65,-1),MATCH(U$7,'Window calculation'!$A$5:$Q$5,0))-INDEX($A$5:$Q$65,MATCH(IFERROR('Glazing information'!$I25/'Glazing information'!$J25,0),'Window calculation'!$A$5:$A$65,1),MATCH(U$7,'Window calculation'!$A$5:$Q$5,0)))*(IFERROR('Glazing information'!$I25/'Glazing information'!$J25,0)-INDEX($A$5:$A$65,MATCH(IFERROR('Glazing information'!$I25/'Glazing information'!$J25,0),'Window calculation'!$A$5:$A$65,1),1))/(INDEX($A$5:$A$65,MATCH(3-IFERROR('Glazing information'!$I25/'Glazing information'!$J25,0),$R$5:$R$65,-1),1)-INDEX(A129:A189,MATCH(IFERROR('Glazing information'!$I25/'Glazing information'!$J25,0),'Window calculation'!$A$5:$A$65,1),1)))),1)</f>
        <v>1</v>
      </c>
      <c r="V10" s="417">
        <f>IFERROR(IF('Glazing information'!$I25/('Glazing information'!$H25+'Glazing information'!$J25)&gt;3,INDEX($A$5:$Q$65,MATCH(3,'Window calculation'!$A$5:$A$65,1),MATCH(U$7,'Window calculation'!$A$5:$Q$5,0)),INDEX($A$5:$Q$65,MATCH(IFERROR('Glazing information'!$I25/('Glazing information'!$H25+'Glazing information'!$J25),0),$A$5:$A$65,1),MATCH(U$7,$A$5:$Q$5,0))+(INDEX($A$5:$Q$65,MATCH(3-IFERROR('Glazing information'!$I25/('Glazing information'!$H25+'Glazing information'!$J25),0),$R$5:$R$65,-1),MATCH(U$7,$A$5:$Q$5,0))-INDEX($A$5:$Q$65,MATCH(IFERROR('Glazing information'!$I25/('Glazing information'!$H25+'Glazing information'!$J25),0),$A$5:$A$65,1),MATCH(U$7,$A$5:$Q$5,0)))*(IFERROR('Glazing information'!$I25/('Glazing information'!$H25+'Glazing information'!$J25),0)-INDEX($A$5:$A$65,MATCH(IFERROR('Glazing information'!$I25/('Glazing information'!$H25+'Glazing information'!$J25),0),$A$5:$A$65,1),1))/(INDEX($A$5:$A$65,MATCH(3-IFERROR('Glazing information'!$I25/('Glazing information'!$H25+'Glazing information'!$J25),0),$R$5:$R$65,-1),1)-INDEX($A$5:$A$65,MATCH(IFERROR('Glazing information'!$I25/('Glazing information'!$H25+'Glazing information'!$J25),0),$A$5:$A$65,1),1))),1)</f>
        <v>1</v>
      </c>
      <c r="W10" s="418" t="str">
        <f>IFERROR((V10*('Glazing information'!$H25+'Glazing information'!$J25)-U10*'Glazing information'!$J25)/'Glazing information'!$H25,"")</f>
        <v/>
      </c>
      <c r="X10" s="370">
        <f>IFERROR(IF('Glazing information'!$I46/'Glazing information'!$J46&gt;3,INDEX($A$5:$Q$65,MATCH(3,'Window calculation'!$A$5:$A$65,1),MATCH(X$7,'Window calculation'!$A$5:$Q$5,0)),(INDEX($A$5:$Q$65,MATCH(IFERROR('Glazing information'!$I46/'Glazing information'!$J46,0),'Window calculation'!$A$5:$A$65,1),MATCH(X$7,'Window calculation'!$A$5:$Q$5,0))+(INDEX($A$5:$Q$65,MATCH(3-IFERROR('Glazing information'!$I46/'Glazing information'!$J46,0),$R$5:$R$65,-1),MATCH(X$7,'Window calculation'!$A$5:$Q$5,0))-INDEX($A$5:$Q$65,MATCH(IFERROR('Glazing information'!$I46/'Glazing information'!$J46,0),'Window calculation'!$A$5:$A$65,1),MATCH(X$7,'Window calculation'!$A$5:$Q$5,0)))*(IFERROR('Glazing information'!$I46/'Glazing information'!$J46,0)-INDEX($A$5:$A$65,MATCH(IFERROR('Glazing information'!$I46/'Glazing information'!$J46,0),'Window calculation'!$A$5:$A$65,1),1))/(INDEX($A$5:$A$65,MATCH(3-IFERROR('Glazing information'!$I46/'Glazing information'!$J46,0),$R$5:$R$65,-1),1)-INDEX(D129:D189,MATCH(IFERROR('Glazing information'!$I46/'Glazing information'!$J46,0),'Window calculation'!$A$5:$A$65,1),1)))),1)</f>
        <v>1</v>
      </c>
      <c r="Y10" s="417">
        <f>IFERROR(IF('Glazing information'!$I46/('Glazing information'!$H46+'Glazing information'!$J46)&gt;3,INDEX($A$5:$Q$65,MATCH(3,'Window calculation'!$A$5:$A$65,1),MATCH(X$7,'Window calculation'!$A$5:$Q$5,0)),INDEX($A$5:$Q$65,MATCH(IFERROR('Glazing information'!$I46/('Glazing information'!$H46+'Glazing information'!$J46),0),$A$5:$A$65,1),MATCH(X$7,$A$5:$Q$5,0))+(INDEX($A$5:$Q$65,MATCH(3-IFERROR('Glazing information'!$I46/('Glazing information'!$H46+'Glazing information'!$J46),0),$R$5:$R$65,-1),MATCH(X$7,$A$5:$Q$5,0))-INDEX($A$5:$Q$65,MATCH(IFERROR('Glazing information'!$I46/('Glazing information'!$H46+'Glazing information'!$J46),0),$A$5:$A$65,1),MATCH(X$7,$A$5:$Q$5,0)))*(IFERROR('Glazing information'!$I46/('Glazing information'!$H46+'Glazing information'!$J46),0)-INDEX($A$5:$A$65,MATCH(IFERROR('Glazing information'!$I46/('Glazing information'!$H46+'Glazing information'!$J46),0),$A$5:$A$65,1),1))/(INDEX($A$5:$A$65,MATCH(3-IFERROR('Glazing information'!$I46/('Glazing information'!$H46+'Glazing information'!$J46),0),$R$5:$R$65,-1),1)-INDEX($A$5:$A$65,MATCH(IFERROR('Glazing information'!$I46/('Glazing information'!$H46+'Glazing information'!$J46),0),$A$5:$A$65,1),1))),1)</f>
        <v>1</v>
      </c>
      <c r="Z10" s="418" t="str">
        <f>IFERROR((Y10*('Glazing information'!$H46+'Glazing information'!$J46)-X10*'Glazing information'!$J46)/'Glazing information'!$H46,"")</f>
        <v/>
      </c>
      <c r="AA10" s="370">
        <f>IFERROR(IF('Glazing information'!$I67/'Glazing information'!$J67&gt;3,INDEX($A$5:$Q$65,MATCH(3,'Window calculation'!$A$5:$A$65,1),MATCH(AA$7,'Window calculation'!$A$5:$Q$5,0)),(INDEX($A$5:$Q$65,MATCH(IFERROR('Glazing information'!$I67/'Glazing information'!$J67,0),'Window calculation'!$A$5:$A$65,1),MATCH(AA$7,'Window calculation'!$A$5:$Q$5,0))+(INDEX($A$5:$Q$65,MATCH(3-IFERROR('Glazing information'!$I67/'Glazing information'!$J67,0),$R$5:$R$65,-1),MATCH(AA$7,'Window calculation'!$A$5:$Q$5,0))-INDEX($A$5:$Q$65,MATCH(IFERROR('Glazing information'!$I67/'Glazing information'!$J67,0),'Window calculation'!$A$5:$A$65,1),MATCH(AA$7,'Window calculation'!$A$5:$Q$5,0)))*(IFERROR('Glazing information'!$I67/'Glazing information'!$J67,0)-INDEX($A$5:$A$65,MATCH(IFERROR('Glazing information'!$I67/'Glazing information'!$J67,0),'Window calculation'!$A$5:$A$65,1),1))/(INDEX($A$5:$A$65,MATCH(3-IFERROR('Glazing information'!$I67/'Glazing information'!$J67,0),$R$5:$R$65,-1),1)-INDEX(G129:G189,MATCH(IFERROR('Glazing information'!$I67/'Glazing information'!$J67,0),'Window calculation'!$A$5:$A$65,1),1)))),1)</f>
        <v>1</v>
      </c>
      <c r="AB10" s="417">
        <f>IFERROR(IF('Glazing information'!$I67/('Glazing information'!$H67+'Glazing information'!$J67)&gt;3,INDEX($A$5:$Q$65,MATCH(3,'Window calculation'!$A$5:$A$65,1),MATCH(AA$7,'Window calculation'!$A$5:$Q$5,0)),INDEX($A$5:$Q$65,MATCH(IFERROR('Glazing information'!$I67/('Glazing information'!$H67+'Glazing information'!$J67),0),$A$5:$A$65,1),MATCH(AA$7,$A$5:$Q$5,0))+(INDEX($A$5:$Q$65,MATCH(3-IFERROR('Glazing information'!$I67/('Glazing information'!$H67+'Glazing information'!$J67),0),$R$5:$R$65,-1),MATCH(AA$7,$A$5:$Q$5,0))-INDEX($A$5:$Q$65,MATCH(IFERROR('Glazing information'!$I67/('Glazing information'!$H67+'Glazing information'!$J67),0),$A$5:$A$65,1),MATCH(AA$7,$A$5:$Q$5,0)))*(IFERROR('Glazing information'!$I67/('Glazing information'!$H67+'Glazing information'!$J67),0)-INDEX($A$5:$A$65,MATCH(IFERROR('Glazing information'!$I67/('Glazing information'!$H67+'Glazing information'!$J67),0),$A$5:$A$65,1),1))/(INDEX($A$5:$A$65,MATCH(3-IFERROR('Glazing information'!$I67/('Glazing information'!$H67+'Glazing information'!$J67),0),$R$5:$R$65,-1),1)-INDEX($A$5:$A$65,MATCH(IFERROR('Glazing information'!$I67/('Glazing information'!$H67+'Glazing information'!$J67),0),$A$5:$A$65,1),1))),1)</f>
        <v>1</v>
      </c>
      <c r="AC10" s="418" t="str">
        <f>IFERROR((AB10*('Glazing information'!$H67+'Glazing information'!$J67)-AA10*'Glazing information'!$J67)/'Glazing information'!$H67,"")</f>
        <v/>
      </c>
      <c r="AD10" s="370">
        <f>IFERROR(IF('Glazing information'!$I88/'Glazing information'!$J88&gt;3,INDEX($A$5:$Q$65,MATCH(3,'Window calculation'!$A$5:$A$65,1),MATCH(AD$7,'Window calculation'!$A$5:$Q$5,0)),(INDEX($A$5:$Q$65,MATCH(IFERROR('Glazing information'!$I88/'Glazing information'!$J88,0),'Window calculation'!$A$5:$A$65,1),MATCH(AD$7,'Window calculation'!$A$5:$Q$5,0))+(INDEX($A$5:$Q$65,MATCH(3-IFERROR('Glazing information'!$I88/'Glazing information'!$J88,0),$R$5:$R$65,-1),MATCH(AD$7,'Window calculation'!$A$5:$Q$5,0))-INDEX($A$5:$Q$65,MATCH(IFERROR('Glazing information'!$I88/'Glazing information'!$J88,0),'Window calculation'!$A$5:$A$65,1),MATCH(AD$7,'Window calculation'!$A$5:$Q$5,0)))*(IFERROR('Glazing information'!$I88/'Glazing information'!$J88,0)-INDEX($A$5:$A$65,MATCH(IFERROR('Glazing information'!$I88/'Glazing information'!$J88,0),'Window calculation'!$A$5:$A$65,1),1))/(INDEX($A$5:$A$65,MATCH(3-IFERROR('Glazing information'!$I88/'Glazing information'!$J88,0),$R$5:$R$65,-1),1)-INDEX(J129:J189,MATCH(IFERROR('Glazing information'!$I88/'Glazing information'!$J88,0),'Window calculation'!$A$5:$A$65,1),1)))),1)</f>
        <v>1</v>
      </c>
      <c r="AE10" s="417">
        <f>IFERROR(IF('Glazing information'!$I88/('Glazing information'!$H88+'Glazing information'!$J88)&gt;3,INDEX($A$5:$Q$65,MATCH(3,'Window calculation'!$A$5:$A$65,1),MATCH(AD$7,'Window calculation'!$A$5:$Q$5,0)),INDEX($A$5:$Q$65,MATCH(IFERROR('Glazing information'!$I88/('Glazing information'!$H88+'Glazing information'!$J88),0),$A$5:$A$65,1),MATCH(AD$7,$A$5:$Q$5,0))+(INDEX($A$5:$Q$65,MATCH(3-IFERROR('Glazing information'!$I88/('Glazing information'!$H88+'Glazing information'!$J88),0),$R$5:$R$65,-1),MATCH(AD$7,$A$5:$Q$5,0))-INDEX($A$5:$Q$65,MATCH(IFERROR('Glazing information'!$I88/('Glazing information'!$H88+'Glazing information'!$J88),0),$A$5:$A$65,1),MATCH(AD$7,$A$5:$Q$5,0)))*(IFERROR('Glazing information'!$I88/('Glazing information'!$H88+'Glazing information'!$J88),0)-INDEX($A$5:$A$65,MATCH(IFERROR('Glazing information'!$I88/('Glazing information'!$H88+'Glazing information'!$J88),0),$A$5:$A$65,1),1))/(INDEX($A$5:$A$65,MATCH(3-IFERROR('Glazing information'!$I88/('Glazing information'!$H88+'Glazing information'!$J88),0),$R$5:$R$65,-1),1)-INDEX($A$5:$A$65,MATCH(IFERROR('Glazing information'!$I88/('Glazing information'!$H88+'Glazing information'!$J88),0),$A$5:$A$65,1),1))),1)</f>
        <v>1</v>
      </c>
      <c r="AF10" s="418" t="str">
        <f>IFERROR((AE10*('Glazing information'!$H88+'Glazing information'!$J88)-AD10*'Glazing information'!$J88)/'Glazing information'!$H88,"")</f>
        <v/>
      </c>
      <c r="AG10" s="370">
        <f>IFERROR(IF('Glazing information'!$I109/'Glazing information'!$J109&gt;3,INDEX($A$5:$Q$65,MATCH(3,'Window calculation'!$A$5:$A$65,1),MATCH(AG$7,'Window calculation'!$A$5:$Q$5,0)),(INDEX($A$5:$Q$65,MATCH(IFERROR('Glazing information'!$I109/'Glazing information'!$J109,0),'Window calculation'!$A$5:$A$65,1),MATCH(AG$7,'Window calculation'!$A$5:$Q$5,0))+(INDEX($A$5:$Q$65,MATCH(3-IFERROR('Glazing information'!$I109/'Glazing information'!$J109,0),$R$5:$R$65,-1),MATCH(AG$7,'Window calculation'!$A$5:$Q$5,0))-INDEX($A$5:$Q$65,MATCH(IFERROR('Glazing information'!$I109/'Glazing information'!$J109,0),'Window calculation'!$A$5:$A$65,1),MATCH(AG$7,'Window calculation'!$A$5:$Q$5,0)))*(IFERROR('Glazing information'!$I109/'Glazing information'!$J109,0)-INDEX($A$5:$A$65,MATCH(IFERROR('Glazing information'!$I109/'Glazing information'!$J109,0),'Window calculation'!$A$5:$A$65,1),1))/(INDEX($A$5:$A$65,MATCH(3-IFERROR('Glazing information'!$I109/'Glazing information'!$J109,0),$R$5:$R$65,-1),1)-INDEX(M129:M189,MATCH(IFERROR('Glazing information'!$I109/'Glazing information'!$J109,0),'Window calculation'!$A$5:$A$65,1),1)))),1)</f>
        <v>1</v>
      </c>
      <c r="AH10" s="417">
        <f>IFERROR(IF('Glazing information'!$I109/('Glazing information'!$H109+'Glazing information'!$J109)&gt;3,INDEX($A$5:$Q$65,MATCH(3,'Window calculation'!$A$5:$A$65,1),MATCH(AG$7,'Window calculation'!$A$5:$Q$5,0)),INDEX($A$5:$Q$65,MATCH(IFERROR('Glazing information'!$I109/('Glazing information'!$H109+'Glazing information'!$J109),0),$A$5:$A$65,1),MATCH(AG$7,$A$5:$Q$5,0))+(INDEX($A$5:$Q$65,MATCH(3-IFERROR('Glazing information'!$I109/('Glazing information'!$H109+'Glazing information'!$J109),0),$R$5:$R$65,-1),MATCH(AG$7,$A$5:$Q$5,0))-INDEX($A$5:$Q$65,MATCH(IFERROR('Glazing information'!$I109/('Glazing information'!$H109+'Glazing information'!$J109),0),$A$5:$A$65,1),MATCH(AG$7,$A$5:$Q$5,0)))*(IFERROR('Glazing information'!$I109/('Glazing information'!$H109+'Glazing information'!$J109),0)-INDEX($A$5:$A$65,MATCH(IFERROR('Glazing information'!$I109/('Glazing information'!$H109+'Glazing information'!$J109),0),$A$5:$A$65,1),1))/(INDEX($A$5:$A$65,MATCH(3-IFERROR('Glazing information'!$I109/('Glazing information'!$H109+'Glazing information'!$J109),0),$R$5:$R$65,-1),1)-INDEX($A$5:$A$65,MATCH(IFERROR('Glazing information'!$I109/('Glazing information'!$H109+'Glazing information'!$J109),0),$A$5:$A$65,1),1))),1)</f>
        <v>1</v>
      </c>
      <c r="AI10" s="418" t="str">
        <f>IFERROR((AH10*('Glazing information'!$H109+'Glazing information'!$J109)-AG10*'Glazing information'!$J109)/'Glazing information'!$H109,"")</f>
        <v/>
      </c>
      <c r="AJ10" s="370">
        <f>IFERROR(IF('Glazing information'!$I130/'Glazing information'!$J130&gt;3,INDEX($A$5:$Q$65,MATCH(3,'Window calculation'!$A$5:$A$65,1),MATCH(AJ$7,'Window calculation'!$A$5:$Q$5,0)),(INDEX($A$5:$Q$65,MATCH(IFERROR('Glazing information'!$I130/'Glazing information'!$J130,0),'Window calculation'!$A$5:$A$65,1),MATCH(AJ$7,'Window calculation'!$A$5:$Q$5,0))+(INDEX($A$5:$Q$65,MATCH(3-IFERROR('Glazing information'!$I130/'Glazing information'!$J130,0),$R$5:$R$65,-1),MATCH(AJ$7,'Window calculation'!$A$5:$Q$5,0))-INDEX($A$5:$Q$65,MATCH(IFERROR('Glazing information'!$I130/'Glazing information'!$J130,0),'Window calculation'!$A$5:$A$65,1),MATCH(AJ$7,'Window calculation'!$A$5:$Q$5,0)))*(IFERROR('Glazing information'!$I130/'Glazing information'!$J130,0)-INDEX($A$5:$A$65,MATCH(IFERROR('Glazing information'!$I130/'Glazing information'!$J130,0),'Window calculation'!$A$5:$A$65,1),1))/(INDEX($A$5:$A$65,MATCH(3-IFERROR('Glazing information'!$I130/'Glazing information'!$J130,0),$R$5:$R$65,-1),1)-INDEX(P129:P189,MATCH(IFERROR('Glazing information'!$I130/'Glazing information'!$J130,0),'Window calculation'!$A$5:$A$65,1),1)))),1)</f>
        <v>1</v>
      </c>
      <c r="AK10" s="417">
        <f>IFERROR(IF('Glazing information'!$I130/('Glazing information'!$H130+'Glazing information'!$J130)&gt;3,INDEX($A$5:$Q$65,MATCH(3,'Window calculation'!$A$5:$A$65,1),MATCH(AJ$7,'Window calculation'!$A$5:$Q$5,0)),INDEX($A$5:$Q$65,MATCH(IFERROR('Glazing information'!$I130/('Glazing information'!$H130+'Glazing information'!$J130),0),$A$5:$A$65,1),MATCH(AJ$7,$A$5:$Q$5,0))+(INDEX($A$5:$Q$65,MATCH(3-IFERROR('Glazing information'!$I130/('Glazing information'!$H130+'Glazing information'!$J130),0),$R$5:$R$65,-1),MATCH(AJ$7,$A$5:$Q$5,0))-INDEX($A$5:$Q$65,MATCH(IFERROR('Glazing information'!$I130/('Glazing information'!$H130+'Glazing information'!$J130),0),$A$5:$A$65,1),MATCH(AJ$7,$A$5:$Q$5,0)))*(IFERROR('Glazing information'!$I130/('Glazing information'!$H130+'Glazing information'!$J130),0)-INDEX($A$5:$A$65,MATCH(IFERROR('Glazing information'!$I130/('Glazing information'!$H130+'Glazing information'!$J130),0),$A$5:$A$65,1),1))/(INDEX($A$5:$A$65,MATCH(3-IFERROR('Glazing information'!$I130/('Glazing information'!$H130+'Glazing information'!$J130),0),$R$5:$R$65,-1),1)-INDEX($A$5:$A$65,MATCH(IFERROR('Glazing information'!$I130/('Glazing information'!$H130+'Glazing information'!$J130),0),$A$5:$A$65,1),1))),1)</f>
        <v>1</v>
      </c>
      <c r="AL10" s="418" t="str">
        <f>IFERROR((AK10*('Glazing information'!$H130+'Glazing information'!$J130)-AJ10*'Glazing information'!$J130)/'Glazing information'!$H130,"")</f>
        <v/>
      </c>
      <c r="AM10" s="370">
        <f>IFERROR(IF('Glazing information'!$I151/'Glazing information'!$J151&gt;3,INDEX($A$5:$Q$65,MATCH(3,'Window calculation'!$A$5:$A$65,1),MATCH(AM$7,'Window calculation'!$A$5:$Q$5,0)),(INDEX($A$5:$Q$65,MATCH(IFERROR('Glazing information'!$I151/'Glazing information'!$J151,0),'Window calculation'!$A$5:$A$65,1),MATCH(AM$7,'Window calculation'!$A$5:$Q$5,0))+(INDEX($A$5:$Q$65,MATCH(3-IFERROR('Glazing information'!$I151/'Glazing information'!$J151,0),$R$5:$R$65,-1),MATCH(AM$7,'Window calculation'!$A$5:$Q$5,0))-INDEX($A$5:$Q$65,MATCH(IFERROR('Glazing information'!$I151/'Glazing information'!$J151,0),'Window calculation'!$A$5:$A$65,1),MATCH(AM$7,'Window calculation'!$A$5:$Q$5,0)))*(IFERROR('Glazing information'!$I151/'Glazing information'!$J151,0)-INDEX($A$5:$A$65,MATCH(IFERROR('Glazing information'!$I151/'Glazing information'!$J151,0),'Window calculation'!$A$5:$A$65,1),1))/(INDEX($A$5:$A$65,MATCH(3-IFERROR('Glazing information'!$I151/'Glazing information'!$J151,0),$R$5:$R$65,-1),1)-INDEX(S129:S189,MATCH(IFERROR('Glazing information'!$I151/'Glazing information'!$J151,0),'Window calculation'!$A$5:$A$65,1),1)))),1)</f>
        <v>1</v>
      </c>
      <c r="AN10" s="417">
        <f>IFERROR(IF('Glazing information'!$I151/('Glazing information'!$H151+'Glazing information'!$J151)&gt;3,INDEX($A$5:$Q$65,MATCH(3,'Window calculation'!$A$5:$A$65,1),MATCH(AM$7,'Window calculation'!$A$5:$Q$5,0)),INDEX($A$5:$Q$65,MATCH(IFERROR('Glazing information'!$I151/('Glazing information'!$H151+'Glazing information'!$J151),0),$A$5:$A$65,1),MATCH(AM$7,$A$5:$Q$5,0))+(INDEX($A$5:$Q$65,MATCH(3-IFERROR('Glazing information'!$I151/('Glazing information'!$H151+'Glazing information'!$J151),0),$R$5:$R$65,-1),MATCH(AM$7,$A$5:$Q$5,0))-INDEX($A$5:$Q$65,MATCH(IFERROR('Glazing information'!$I151/('Glazing information'!$H151+'Glazing information'!$J151),0),$A$5:$A$65,1),MATCH(AM$7,$A$5:$Q$5,0)))*(IFERROR('Glazing information'!$I151/('Glazing information'!$H151+'Glazing information'!$J151),0)-INDEX($A$5:$A$65,MATCH(IFERROR('Glazing information'!$I151/('Glazing information'!$H151+'Glazing information'!$J151),0),$A$5:$A$65,1),1))/(INDEX($A$5:$A$65,MATCH(3-IFERROR('Glazing information'!$I151/('Glazing information'!$H151+'Glazing information'!$J151),0),$R$5:$R$65,-1),1)-INDEX($A$5:$A$65,MATCH(IFERROR('Glazing information'!$I151/('Glazing information'!$H151+'Glazing information'!$J151),0),$A$5:$A$65,1),1))),1)</f>
        <v>1</v>
      </c>
      <c r="AO10" s="418" t="str">
        <f>IFERROR((AN10*('Glazing information'!$H151+'Glazing information'!$J151)-AM10*'Glazing information'!$J151)/'Glazing information'!$H151,"")</f>
        <v/>
      </c>
      <c r="AP10" s="370">
        <f>IFERROR(IF('Glazing information'!$I172/'Glazing information'!$J172&gt;3,INDEX($A$5:$Q$65,MATCH(3,'Window calculation'!$A$5:$A$65,1),MATCH(AP$7,'Window calculation'!$A$5:$Q$5,0)),(INDEX($A$5:$Q$65,MATCH(IFERROR('Glazing information'!$I172/'Glazing information'!$J172,0),'Window calculation'!$A$5:$A$65,1),MATCH(AP$7,'Window calculation'!$A$5:$Q$5,0))+(INDEX($A$5:$Q$65,MATCH(3-IFERROR('Glazing information'!$I172/'Glazing information'!$J172,0),$R$5:$R$65,-1),MATCH(AP$7,'Window calculation'!$A$5:$Q$5,0))-INDEX($A$5:$Q$65,MATCH(IFERROR('Glazing information'!$I172/'Glazing information'!$J172,0),'Window calculation'!$A$5:$A$65,1),MATCH(AP$7,'Window calculation'!$A$5:$Q$5,0)))*(IFERROR('Glazing information'!$I172/'Glazing information'!$J172,0)-INDEX($A$5:$A$65,MATCH(IFERROR('Glazing information'!$I172/'Glazing information'!$J172,0),'Window calculation'!$A$5:$A$65,1),1))/(INDEX($A$5:$A$65,MATCH(3-IFERROR('Glazing information'!$I172/'Glazing information'!$J172,0),$R$5:$R$65,-1),1)-INDEX(V129:V189,MATCH(IFERROR('Glazing information'!$I172/'Glazing information'!$J172,0),'Window calculation'!$A$5:$A$65,1),1)))),1)</f>
        <v>1</v>
      </c>
      <c r="AQ10" s="417">
        <f>IFERROR(IF('Glazing information'!$I172/('Glazing information'!$H172+'Glazing information'!$J172)&gt;3,INDEX($A$5:$Q$65,MATCH(3,'Window calculation'!$A$5:$A$65,1),MATCH(AP$7,'Window calculation'!$A$5:$Q$5,0)),INDEX($A$5:$Q$65,MATCH(IFERROR('Glazing information'!$I172/('Glazing information'!$H172+'Glazing information'!$J172),0),$A$5:$A$65,1),MATCH(AP$7,$A$5:$Q$5,0))+(INDEX($A$5:$Q$65,MATCH(3-IFERROR('Glazing information'!$I172/('Glazing information'!$H172+'Glazing information'!$J172),0),$R$5:$R$65,-1),MATCH(AP$7,$A$5:$Q$5,0))-INDEX($A$5:$Q$65,MATCH(IFERROR('Glazing information'!$I172/('Glazing information'!$H172+'Glazing information'!$J172),0),$A$5:$A$65,1),MATCH(AP$7,$A$5:$Q$5,0)))*(IFERROR('Glazing information'!$I172/('Glazing information'!$H172+'Glazing information'!$J172),0)-INDEX($A$5:$A$65,MATCH(IFERROR('Glazing information'!$I172/('Glazing information'!$H172+'Glazing information'!$J172),0),$A$5:$A$65,1),1))/(INDEX($A$5:$A$65,MATCH(3-IFERROR('Glazing information'!$I172/('Glazing information'!$H172+'Glazing information'!$J172),0),$R$5:$R$65,-1),1)-INDEX($A$5:$A$65,MATCH(IFERROR('Glazing information'!$I172/('Glazing information'!$H172+'Glazing information'!$J172),0),$A$5:$A$65,1),1))),1)</f>
        <v>1</v>
      </c>
      <c r="AR10" s="418" t="str">
        <f>IFERROR((AQ10*('Glazing information'!$H172+'Glazing information'!$J172)-AP10*'Glazing information'!$J172)/'Glazing information'!$H172,"")</f>
        <v/>
      </c>
      <c r="AS10" s="75"/>
      <c r="AT10" s="57"/>
      <c r="AU10" s="96" t="s">
        <v>114</v>
      </c>
      <c r="AV10" s="68">
        <f>IF('Glazing information'!O25=0,'Window calculation'!V262,'Window calculation'!W262)</f>
        <v>1</v>
      </c>
      <c r="AW10" s="68">
        <f>IF('Glazing information'!O46=0,'Window calculation'!Y262,'Window calculation'!Z262)</f>
        <v>1</v>
      </c>
      <c r="AX10" s="68">
        <f>IF('Glazing information'!O67=0,'Window calculation'!AB262,'Window calculation'!AC262)</f>
        <v>1</v>
      </c>
      <c r="AY10" s="68">
        <f>IF('Glazing information'!O88=0,'Window calculation'!AE262,'Window calculation'!AF262)</f>
        <v>1</v>
      </c>
      <c r="AZ10" s="68">
        <f>IF('Glazing information'!O109=0,'Window calculation'!AH262,'Window calculation'!AI262)</f>
        <v>1</v>
      </c>
      <c r="BA10" s="68">
        <f>IF('Glazing information'!O130=0,'Window calculation'!AK262,'Window calculation'!AL262)</f>
        <v>1</v>
      </c>
      <c r="BB10" s="68">
        <f>IF('Glazing information'!O151=0,'Window calculation'!AN262,'Window calculation'!AO262)</f>
        <v>1</v>
      </c>
      <c r="BC10" s="68">
        <f>IF('Glazing information'!O172=0,'Window calculation'!AQ262,'Window calculation'!AR262)</f>
        <v>1</v>
      </c>
      <c r="BD10" s="57"/>
      <c r="BE10" s="57"/>
      <c r="BF10" s="57"/>
      <c r="BG10" s="57"/>
      <c r="BH10" s="57"/>
      <c r="BI10" s="57"/>
      <c r="BJ10" s="57"/>
      <c r="BK10" s="57"/>
    </row>
    <row r="11" spans="1:64" x14ac:dyDescent="0.25">
      <c r="A11" s="67">
        <v>0.3</v>
      </c>
      <c r="B11" s="68" t="b">
        <f>IF('OTTV Calculation'!$E$6="Hanoi",'Beta Database'!D12,IF('OTTV Calculation'!$E$6="Da Nang",'Beta Database'!U12,IF('OTTV Calculation'!$E$6="Buon Ma Thuot",'Beta Database'!AL12,IF('OTTV Calculation'!$E$6="HCMC",'Beta Database'!BC12))))</f>
        <v>0</v>
      </c>
      <c r="C11" s="68" t="b">
        <f>IF('OTTV Calculation'!$E$6="Hanoi",'Beta Database'!E12,IF('OTTV Calculation'!$E$6="Da Nang",'Beta Database'!V12,IF('OTTV Calculation'!$E$6="Buon Ma Thuot",'Beta Database'!AM12,IF('OTTV Calculation'!$E$6="HCMC",'Beta Database'!BD12))))</f>
        <v>0</v>
      </c>
      <c r="D11" s="68" t="b">
        <f>IF('OTTV Calculation'!$E$6="Hanoi",'Beta Database'!F12,IF('OTTV Calculation'!$E$6="Da Nang",'Beta Database'!W12,IF('OTTV Calculation'!$E$6="Buon Ma Thuot",'Beta Database'!AN12,IF('OTTV Calculation'!$E$6="HCMC",'Beta Database'!BE12))))</f>
        <v>0</v>
      </c>
      <c r="E11" s="68" t="b">
        <f>IF('OTTV Calculation'!$E$6="Hanoi",'Beta Database'!G12,IF('OTTV Calculation'!$E$6="Da Nang",'Beta Database'!X12,IF('OTTV Calculation'!$E$6="Buon Ma Thuot",'Beta Database'!AO12,IF('OTTV Calculation'!$E$6="HCMC",'Beta Database'!BF12))))</f>
        <v>0</v>
      </c>
      <c r="F11" s="79" t="b">
        <f>IF('OTTV Calculation'!$E$6="Hanoi",'Beta Database'!H12,IF('OTTV Calculation'!$E$6="Da Nang",'Beta Database'!Y12,IF('OTTV Calculation'!$E$6="Buon Ma Thuot",'Beta Database'!AP12,IF('OTTV Calculation'!$E$6="HCMC",'Beta Database'!BG12))))</f>
        <v>0</v>
      </c>
      <c r="G11" s="68" t="b">
        <f>IF('OTTV Calculation'!$E$6="Hanoi",'Beta Database'!I12,IF('OTTV Calculation'!$E$6="Da Nang",'Beta Database'!Z12,IF('OTTV Calculation'!$E$6="Buon Ma Thuot",'Beta Database'!AQ12,IF('OTTV Calculation'!$E$6="HCMC",'Beta Database'!BH12))))</f>
        <v>0</v>
      </c>
      <c r="H11" s="68" t="b">
        <f>IF('OTTV Calculation'!$E$6="Hanoi",'Beta Database'!J12,IF('OTTV Calculation'!$E$6="Da Nang",'Beta Database'!AA12,IF('OTTV Calculation'!$E$6="Buon Ma Thuot",'Beta Database'!AR12,IF('OTTV Calculation'!$E$6="HCMC",'Beta Database'!BI12))))</f>
        <v>0</v>
      </c>
      <c r="I11" s="68" t="b">
        <f>IF('OTTV Calculation'!$E$6="Hanoi",'Beta Database'!K12,IF('OTTV Calculation'!$E$6="Da Nang",'Beta Database'!AB12,IF('OTTV Calculation'!$E$6="Buon Ma Thuot",'Beta Database'!AS12,IF('OTTV Calculation'!$E$6="HCMC",'Beta Database'!BJ12))))</f>
        <v>0</v>
      </c>
      <c r="J11" s="68" t="b">
        <f>IF('OTTV Calculation'!$E$6="Hanoi",'Beta Database'!L12,IF('OTTV Calculation'!$E$6="Da Nang",'Beta Database'!AC12,IF('OTTV Calculation'!$E$6="Buon Ma Thuot",'Beta Database'!AT12,IF('OTTV Calculation'!$E$6="HCMC",'Beta Database'!BK12))))</f>
        <v>0</v>
      </c>
      <c r="K11" s="68" t="b">
        <f>IF('OTTV Calculation'!$E$6="Hanoi",'Beta Database'!M12,IF('OTTV Calculation'!$E$6="Da Nang",'Beta Database'!AD12,IF('OTTV Calculation'!$E$6="Buon Ma Thuot",'Beta Database'!AU12,IF('OTTV Calculation'!$E$6="HCMC",'Beta Database'!BL12))))</f>
        <v>0</v>
      </c>
      <c r="L11" s="68" t="b">
        <f>IF('OTTV Calculation'!$E$6="Hanoi",'Beta Database'!N12,IF('OTTV Calculation'!$E$6="Da Nang",'Beta Database'!AE12,IF('OTTV Calculation'!$E$6="Buon Ma Thuot",'Beta Database'!AV12,IF('OTTV Calculation'!$E$6="HCMC",'Beta Database'!BM12))))</f>
        <v>0</v>
      </c>
      <c r="M11" s="68" t="b">
        <f>IF('OTTV Calculation'!$E$6="Hanoi",'Beta Database'!O12,IF('OTTV Calculation'!$E$6="Da Nang",'Beta Database'!AF12,IF('OTTV Calculation'!$E$6="Buon Ma Thuot",'Beta Database'!AW12,IF('OTTV Calculation'!$E$6="HCMC",'Beta Database'!BN12))))</f>
        <v>0</v>
      </c>
      <c r="N11" s="68" t="b">
        <f>IF('OTTV Calculation'!$E$6="Hanoi",'Beta Database'!P12,IF('OTTV Calculation'!$E$6="Da Nang",'Beta Database'!AG12,IF('OTTV Calculation'!$E$6="Buon Ma Thuot",'Beta Database'!AX12,IF('OTTV Calculation'!$E$6="HCMC",'Beta Database'!BO12))))</f>
        <v>0</v>
      </c>
      <c r="O11" s="68" t="b">
        <f>IF('OTTV Calculation'!$E$6="Hanoi",'Beta Database'!Q12,IF('OTTV Calculation'!$E$6="Da Nang",'Beta Database'!AH12,IF('OTTV Calculation'!$E$6="Buon Ma Thuot",'Beta Database'!AY12,IF('OTTV Calculation'!$E$6="HCMC",'Beta Database'!BP12))))</f>
        <v>0</v>
      </c>
      <c r="P11" s="68" t="b">
        <f>IF('OTTV Calculation'!$E$6="Hanoi",'Beta Database'!R12,IF('OTTV Calculation'!$E$6="Da Nang",'Beta Database'!AI12,IF('OTTV Calculation'!$E$6="Buon Ma Thuot",'Beta Database'!AZ12,IF('OTTV Calculation'!$E$6="HCMC",'Beta Database'!BQ12))))</f>
        <v>0</v>
      </c>
      <c r="Q11" s="68" t="b">
        <f>IF('OTTV Calculation'!$E$6="Hanoi",'Beta Database'!S12,IF('OTTV Calculation'!$E$6="Da Nang",'Beta Database'!AJ12,IF('OTTV Calculation'!$E$6="Buon Ma Thuot",'Beta Database'!BA12,IF('OTTV Calculation'!$E$6="HCMC",'Beta Database'!BR12))))</f>
        <v>0</v>
      </c>
      <c r="R11" s="57">
        <v>2.75</v>
      </c>
      <c r="S11" s="57"/>
      <c r="T11" s="90" t="s">
        <v>115</v>
      </c>
      <c r="U11" s="370">
        <f>IFERROR(IF('Glazing information'!$I26/'Glazing information'!$J26&gt;3,INDEX($A$5:$Q$65,MATCH(3,'Window calculation'!$A$5:$A$65,1),MATCH(U$7,'Window calculation'!$A$5:$Q$5,0)),(INDEX($A$5:$Q$65,MATCH(IFERROR('Glazing information'!$I26/'Glazing information'!$J26,0),'Window calculation'!$A$5:$A$65,1),MATCH(U$7,'Window calculation'!$A$5:$Q$5,0))+(INDEX($A$5:$Q$65,MATCH(3-IFERROR('Glazing information'!$I26/'Glazing information'!$J26,0),$R$5:$R$65,-1),MATCH(U$7,'Window calculation'!$A$5:$Q$5,0))-INDEX($A$5:$Q$65,MATCH(IFERROR('Glazing information'!$I26/'Glazing information'!$J26,0),'Window calculation'!$A$5:$A$65,1),MATCH(U$7,'Window calculation'!$A$5:$Q$5,0)))*(IFERROR('Glazing information'!$I26/'Glazing information'!$J26,0)-INDEX($A$5:$A$65,MATCH(IFERROR('Glazing information'!$I26/'Glazing information'!$J26,0),'Window calculation'!$A$5:$A$65,1),1))/(INDEX($A$5:$A$65,MATCH(3-IFERROR('Glazing information'!$I26/'Glazing information'!$J26,0),$R$5:$R$65,-1),1)-INDEX(A130:A190,MATCH(IFERROR('Glazing information'!$I26/'Glazing information'!$J26,0),'Window calculation'!$A$5:$A$65,1),1)))),1)</f>
        <v>1</v>
      </c>
      <c r="V11" s="417">
        <f>IFERROR(IF('Glazing information'!$I26/('Glazing information'!$H26+'Glazing information'!$J26)&gt;3,INDEX($A$5:$Q$65,MATCH(3,'Window calculation'!$A$5:$A$65,1),MATCH(U$7,'Window calculation'!$A$5:$Q$5,0)),INDEX($A$5:$Q$65,MATCH(IFERROR('Glazing information'!$I26/('Glazing information'!$H26+'Glazing information'!$J26),0),$A$5:$A$65,1),MATCH(U$7,$A$5:$Q$5,0))+(INDEX($A$5:$Q$65,MATCH(3-IFERROR('Glazing information'!$I26/('Glazing information'!$H26+'Glazing information'!$J26),0),$R$5:$R$65,-1),MATCH(U$7,$A$5:$Q$5,0))-INDEX($A$5:$Q$65,MATCH(IFERROR('Glazing information'!$I26/('Glazing information'!$H26+'Glazing information'!$J26),0),$A$5:$A$65,1),MATCH(U$7,$A$5:$Q$5,0)))*(IFERROR('Glazing information'!$I26/('Glazing information'!$H26+'Glazing information'!$J26),0)-INDEX($A$5:$A$65,MATCH(IFERROR('Glazing information'!$I26/('Glazing information'!$H26+'Glazing information'!$J26),0),$A$5:$A$65,1),1))/(INDEX($A$5:$A$65,MATCH(3-IFERROR('Glazing information'!$I26/('Glazing information'!$H26+'Glazing information'!$J26),0),$R$5:$R$65,-1),1)-INDEX($A$5:$A$65,MATCH(IFERROR('Glazing information'!$I26/('Glazing information'!$H26+'Glazing information'!$J26),0),$A$5:$A$65,1),1))),1)</f>
        <v>1</v>
      </c>
      <c r="W11" s="418" t="str">
        <f>IFERROR((V11*('Glazing information'!$H26+'Glazing information'!$J26)-U11*'Glazing information'!$J26)/'Glazing information'!$H26,"")</f>
        <v/>
      </c>
      <c r="X11" s="370">
        <f>IFERROR(IF('Glazing information'!$I47/'Glazing information'!$J47&gt;3,INDEX($A$5:$Q$65,MATCH(3,'Window calculation'!$A$5:$A$65,1),MATCH(X$7,'Window calculation'!$A$5:$Q$5,0)),(INDEX($A$5:$Q$65,MATCH(IFERROR('Glazing information'!$I47/'Glazing information'!$J47,0),'Window calculation'!$A$5:$A$65,1),MATCH(X$7,'Window calculation'!$A$5:$Q$5,0))+(INDEX($A$5:$Q$65,MATCH(3-IFERROR('Glazing information'!$I47/'Glazing information'!$J47,0),$R$5:$R$65,-1),MATCH(X$7,'Window calculation'!$A$5:$Q$5,0))-INDEX($A$5:$Q$65,MATCH(IFERROR('Glazing information'!$I47/'Glazing information'!$J47,0),'Window calculation'!$A$5:$A$65,1),MATCH(X$7,'Window calculation'!$A$5:$Q$5,0)))*(IFERROR('Glazing information'!$I47/'Glazing information'!$J47,0)-INDEX($A$5:$A$65,MATCH(IFERROR('Glazing information'!$I47/'Glazing information'!$J47,0),'Window calculation'!$A$5:$A$65,1),1))/(INDEX($A$5:$A$65,MATCH(3-IFERROR('Glazing information'!$I47/'Glazing information'!$J47,0),$R$5:$R$65,-1),1)-INDEX(D130:D190,MATCH(IFERROR('Glazing information'!$I47/'Glazing information'!$J47,0),'Window calculation'!$A$5:$A$65,1),1)))),1)</f>
        <v>1</v>
      </c>
      <c r="Y11" s="417">
        <f>IFERROR(IF('Glazing information'!$I47/('Glazing information'!$H47+'Glazing information'!$J47)&gt;3,INDEX($A$5:$Q$65,MATCH(3,'Window calculation'!$A$5:$A$65,1),MATCH(X$7,'Window calculation'!$A$5:$Q$5,0)),INDEX($A$5:$Q$65,MATCH(IFERROR('Glazing information'!$I47/('Glazing information'!$H47+'Glazing information'!$J47),0),$A$5:$A$65,1),MATCH(X$7,$A$5:$Q$5,0))+(INDEX($A$5:$Q$65,MATCH(3-IFERROR('Glazing information'!$I47/('Glazing information'!$H47+'Glazing information'!$J47),0),$R$5:$R$65,-1),MATCH(X$7,$A$5:$Q$5,0))-INDEX($A$5:$Q$65,MATCH(IFERROR('Glazing information'!$I47/('Glazing information'!$H47+'Glazing information'!$J47),0),$A$5:$A$65,1),MATCH(X$7,$A$5:$Q$5,0)))*(IFERROR('Glazing information'!$I47/('Glazing information'!$H47+'Glazing information'!$J47),0)-INDEX($A$5:$A$65,MATCH(IFERROR('Glazing information'!$I47/('Glazing information'!$H47+'Glazing information'!$J47),0),$A$5:$A$65,1),1))/(INDEX($A$5:$A$65,MATCH(3-IFERROR('Glazing information'!$I47/('Glazing information'!$H47+'Glazing information'!$J47),0),$R$5:$R$65,-1),1)-INDEX($A$5:$A$65,MATCH(IFERROR('Glazing information'!$I47/('Glazing information'!$H47+'Glazing information'!$J47),0),$A$5:$A$65,1),1))),1)</f>
        <v>1</v>
      </c>
      <c r="Z11" s="418" t="str">
        <f>IFERROR((Y11*('Glazing information'!$H47+'Glazing information'!$J47)-X11*'Glazing information'!$J47)/'Glazing information'!$H47,"")</f>
        <v/>
      </c>
      <c r="AA11" s="370">
        <f>IFERROR(IF('Glazing information'!$I68/'Glazing information'!$J68&gt;3,INDEX($A$5:$Q$65,MATCH(3,'Window calculation'!$A$5:$A$65,1),MATCH(AA$7,'Window calculation'!$A$5:$Q$5,0)),(INDEX($A$5:$Q$65,MATCH(IFERROR('Glazing information'!$I68/'Glazing information'!$J68,0),'Window calculation'!$A$5:$A$65,1),MATCH(AA$7,'Window calculation'!$A$5:$Q$5,0))+(INDEX($A$5:$Q$65,MATCH(3-IFERROR('Glazing information'!$I68/'Glazing information'!$J68,0),$R$5:$R$65,-1),MATCH(AA$7,'Window calculation'!$A$5:$Q$5,0))-INDEX($A$5:$Q$65,MATCH(IFERROR('Glazing information'!$I68/'Glazing information'!$J68,0),'Window calculation'!$A$5:$A$65,1),MATCH(AA$7,'Window calculation'!$A$5:$Q$5,0)))*(IFERROR('Glazing information'!$I68/'Glazing information'!$J68,0)-INDEX($A$5:$A$65,MATCH(IFERROR('Glazing information'!$I68/'Glazing information'!$J68,0),'Window calculation'!$A$5:$A$65,1),1))/(INDEX($A$5:$A$65,MATCH(3-IFERROR('Glazing information'!$I68/'Glazing information'!$J68,0),$R$5:$R$65,-1),1)-INDEX(G130:G190,MATCH(IFERROR('Glazing information'!$I68/'Glazing information'!$J68,0),'Window calculation'!$A$5:$A$65,1),1)))),1)</f>
        <v>1</v>
      </c>
      <c r="AB11" s="417">
        <f>IFERROR(IF('Glazing information'!$I68/('Glazing information'!$H68+'Glazing information'!$J68)&gt;3,INDEX($A$5:$Q$65,MATCH(3,'Window calculation'!$A$5:$A$65,1),MATCH(AA$7,'Window calculation'!$A$5:$Q$5,0)),INDEX($A$5:$Q$65,MATCH(IFERROR('Glazing information'!$I68/('Glazing information'!$H68+'Glazing information'!$J68),0),$A$5:$A$65,1),MATCH(AA$7,$A$5:$Q$5,0))+(INDEX($A$5:$Q$65,MATCH(3-IFERROR('Glazing information'!$I68/('Glazing information'!$H68+'Glazing information'!$J68),0),$R$5:$R$65,-1),MATCH(AA$7,$A$5:$Q$5,0))-INDEX($A$5:$Q$65,MATCH(IFERROR('Glazing information'!$I68/('Glazing information'!$H68+'Glazing information'!$J68),0),$A$5:$A$65,1),MATCH(AA$7,$A$5:$Q$5,0)))*(IFERROR('Glazing information'!$I68/('Glazing information'!$H68+'Glazing information'!$J68),0)-INDEX($A$5:$A$65,MATCH(IFERROR('Glazing information'!$I68/('Glazing information'!$H68+'Glazing information'!$J68),0),$A$5:$A$65,1),1))/(INDEX($A$5:$A$65,MATCH(3-IFERROR('Glazing information'!$I68/('Glazing information'!$H68+'Glazing information'!$J68),0),$R$5:$R$65,-1),1)-INDEX($A$5:$A$65,MATCH(IFERROR('Glazing information'!$I68/('Glazing information'!$H68+'Glazing information'!$J68),0),$A$5:$A$65,1),1))),1)</f>
        <v>1</v>
      </c>
      <c r="AC11" s="418" t="str">
        <f>IFERROR((AB11*('Glazing information'!$H68+'Glazing information'!$J68)-AA11*'Glazing information'!$J68)/'Glazing information'!$H68,"")</f>
        <v/>
      </c>
      <c r="AD11" s="370">
        <f>IFERROR(IF('Glazing information'!$I89/'Glazing information'!$J89&gt;3,INDEX($A$5:$Q$65,MATCH(3,'Window calculation'!$A$5:$A$65,1),MATCH(AD$7,'Window calculation'!$A$5:$Q$5,0)),(INDEX($A$5:$Q$65,MATCH(IFERROR('Glazing information'!$I89/'Glazing information'!$J89,0),'Window calculation'!$A$5:$A$65,1),MATCH(AD$7,'Window calculation'!$A$5:$Q$5,0))+(INDEX($A$5:$Q$65,MATCH(3-IFERROR('Glazing information'!$I89/'Glazing information'!$J89,0),$R$5:$R$65,-1),MATCH(AD$7,'Window calculation'!$A$5:$Q$5,0))-INDEX($A$5:$Q$65,MATCH(IFERROR('Glazing information'!$I89/'Glazing information'!$J89,0),'Window calculation'!$A$5:$A$65,1),MATCH(AD$7,'Window calculation'!$A$5:$Q$5,0)))*(IFERROR('Glazing information'!$I89/'Glazing information'!$J89,0)-INDEX($A$5:$A$65,MATCH(IFERROR('Glazing information'!$I89/'Glazing information'!$J89,0),'Window calculation'!$A$5:$A$65,1),1))/(INDEX($A$5:$A$65,MATCH(3-IFERROR('Glazing information'!$I89/'Glazing information'!$J89,0),$R$5:$R$65,-1),1)-INDEX(J130:J190,MATCH(IFERROR('Glazing information'!$I89/'Glazing information'!$J89,0),'Window calculation'!$A$5:$A$65,1),1)))),1)</f>
        <v>1</v>
      </c>
      <c r="AE11" s="417">
        <f>IFERROR(IF('Glazing information'!$I89/('Glazing information'!$H89+'Glazing information'!$J89)&gt;3,INDEX($A$5:$Q$65,MATCH(3,'Window calculation'!$A$5:$A$65,1),MATCH(AD$7,'Window calculation'!$A$5:$Q$5,0)),INDEX($A$5:$Q$65,MATCH(IFERROR('Glazing information'!$I89/('Glazing information'!$H89+'Glazing information'!$J89),0),$A$5:$A$65,1),MATCH(AD$7,$A$5:$Q$5,0))+(INDEX($A$5:$Q$65,MATCH(3-IFERROR('Glazing information'!$I89/('Glazing information'!$H89+'Glazing information'!$J89),0),$R$5:$R$65,-1),MATCH(AD$7,$A$5:$Q$5,0))-INDEX($A$5:$Q$65,MATCH(IFERROR('Glazing information'!$I89/('Glazing information'!$H89+'Glazing information'!$J89),0),$A$5:$A$65,1),MATCH(AD$7,$A$5:$Q$5,0)))*(IFERROR('Glazing information'!$I89/('Glazing information'!$H89+'Glazing information'!$J89),0)-INDEX($A$5:$A$65,MATCH(IFERROR('Glazing information'!$I89/('Glazing information'!$H89+'Glazing information'!$J89),0),$A$5:$A$65,1),1))/(INDEX($A$5:$A$65,MATCH(3-IFERROR('Glazing information'!$I89/('Glazing information'!$H89+'Glazing information'!$J89),0),$R$5:$R$65,-1),1)-INDEX($A$5:$A$65,MATCH(IFERROR('Glazing information'!$I89/('Glazing information'!$H89+'Glazing information'!$J89),0),$A$5:$A$65,1),1))),1)</f>
        <v>1</v>
      </c>
      <c r="AF11" s="418" t="str">
        <f>IFERROR((AE11*('Glazing information'!$H89+'Glazing information'!$J89)-AD11*'Glazing information'!$J89)/'Glazing information'!$H89,"")</f>
        <v/>
      </c>
      <c r="AG11" s="370">
        <f>IFERROR(IF('Glazing information'!$I110/'Glazing information'!$J110&gt;3,INDEX($A$5:$Q$65,MATCH(3,'Window calculation'!$A$5:$A$65,1),MATCH(AG$7,'Window calculation'!$A$5:$Q$5,0)),(INDEX($A$5:$Q$65,MATCH(IFERROR('Glazing information'!$I110/'Glazing information'!$J110,0),'Window calculation'!$A$5:$A$65,1),MATCH(AG$7,'Window calculation'!$A$5:$Q$5,0))+(INDEX($A$5:$Q$65,MATCH(3-IFERROR('Glazing information'!$I110/'Glazing information'!$J110,0),$R$5:$R$65,-1),MATCH(AG$7,'Window calculation'!$A$5:$Q$5,0))-INDEX($A$5:$Q$65,MATCH(IFERROR('Glazing information'!$I110/'Glazing information'!$J110,0),'Window calculation'!$A$5:$A$65,1),MATCH(AG$7,'Window calculation'!$A$5:$Q$5,0)))*(IFERROR('Glazing information'!$I110/'Glazing information'!$J110,0)-INDEX($A$5:$A$65,MATCH(IFERROR('Glazing information'!$I110/'Glazing information'!$J110,0),'Window calculation'!$A$5:$A$65,1),1))/(INDEX($A$5:$A$65,MATCH(3-IFERROR('Glazing information'!$I110/'Glazing information'!$J110,0),$R$5:$R$65,-1),1)-INDEX(M130:M190,MATCH(IFERROR('Glazing information'!$I110/'Glazing information'!$J110,0),'Window calculation'!$A$5:$A$65,1),1)))),1)</f>
        <v>1</v>
      </c>
      <c r="AH11" s="417">
        <f>IFERROR(IF('Glazing information'!$I110/('Glazing information'!$H110+'Glazing information'!$J110)&gt;3,INDEX($A$5:$Q$65,MATCH(3,'Window calculation'!$A$5:$A$65,1),MATCH(AG$7,'Window calculation'!$A$5:$Q$5,0)),INDEX($A$5:$Q$65,MATCH(IFERROR('Glazing information'!$I110/('Glazing information'!$H110+'Glazing information'!$J110),0),$A$5:$A$65,1),MATCH(AG$7,$A$5:$Q$5,0))+(INDEX($A$5:$Q$65,MATCH(3-IFERROR('Glazing information'!$I110/('Glazing information'!$H110+'Glazing information'!$J110),0),$R$5:$R$65,-1),MATCH(AG$7,$A$5:$Q$5,0))-INDEX($A$5:$Q$65,MATCH(IFERROR('Glazing information'!$I110/('Glazing information'!$H110+'Glazing information'!$J110),0),$A$5:$A$65,1),MATCH(AG$7,$A$5:$Q$5,0)))*(IFERROR('Glazing information'!$I110/('Glazing information'!$H110+'Glazing information'!$J110),0)-INDEX($A$5:$A$65,MATCH(IFERROR('Glazing information'!$I110/('Glazing information'!$H110+'Glazing information'!$J110),0),$A$5:$A$65,1),1))/(INDEX($A$5:$A$65,MATCH(3-IFERROR('Glazing information'!$I110/('Glazing information'!$H110+'Glazing information'!$J110),0),$R$5:$R$65,-1),1)-INDEX($A$5:$A$65,MATCH(IFERROR('Glazing information'!$I110/('Glazing information'!$H110+'Glazing information'!$J110),0),$A$5:$A$65,1),1))),1)</f>
        <v>1</v>
      </c>
      <c r="AI11" s="418" t="str">
        <f>IFERROR((AH11*('Glazing information'!$H110+'Glazing information'!$J110)-AG11*'Glazing information'!$J110)/'Glazing information'!$H110,"")</f>
        <v/>
      </c>
      <c r="AJ11" s="370">
        <f>IFERROR(IF('Glazing information'!$I131/'Glazing information'!$J131&gt;3,INDEX($A$5:$Q$65,MATCH(3,'Window calculation'!$A$5:$A$65,1),MATCH(AJ$7,'Window calculation'!$A$5:$Q$5,0)),(INDEX($A$5:$Q$65,MATCH(IFERROR('Glazing information'!$I131/'Glazing information'!$J131,0),'Window calculation'!$A$5:$A$65,1),MATCH(AJ$7,'Window calculation'!$A$5:$Q$5,0))+(INDEX($A$5:$Q$65,MATCH(3-IFERROR('Glazing information'!$I131/'Glazing information'!$J131,0),$R$5:$R$65,-1),MATCH(AJ$7,'Window calculation'!$A$5:$Q$5,0))-INDEX($A$5:$Q$65,MATCH(IFERROR('Glazing information'!$I131/'Glazing information'!$J131,0),'Window calculation'!$A$5:$A$65,1),MATCH(AJ$7,'Window calculation'!$A$5:$Q$5,0)))*(IFERROR('Glazing information'!$I131/'Glazing information'!$J131,0)-INDEX($A$5:$A$65,MATCH(IFERROR('Glazing information'!$I131/'Glazing information'!$J131,0),'Window calculation'!$A$5:$A$65,1),1))/(INDEX($A$5:$A$65,MATCH(3-IFERROR('Glazing information'!$I131/'Glazing information'!$J131,0),$R$5:$R$65,-1),1)-INDEX(P130:P190,MATCH(IFERROR('Glazing information'!$I131/'Glazing information'!$J131,0),'Window calculation'!$A$5:$A$65,1),1)))),1)</f>
        <v>1</v>
      </c>
      <c r="AK11" s="417">
        <f>IFERROR(IF('Glazing information'!$I131/('Glazing information'!$H131+'Glazing information'!$J131)&gt;3,INDEX($A$5:$Q$65,MATCH(3,'Window calculation'!$A$5:$A$65,1),MATCH(AJ$7,'Window calculation'!$A$5:$Q$5,0)),INDEX($A$5:$Q$65,MATCH(IFERROR('Glazing information'!$I131/('Glazing information'!$H131+'Glazing information'!$J131),0),$A$5:$A$65,1),MATCH(AJ$7,$A$5:$Q$5,0))+(INDEX($A$5:$Q$65,MATCH(3-IFERROR('Glazing information'!$I131/('Glazing information'!$H131+'Glazing information'!$J131),0),$R$5:$R$65,-1),MATCH(AJ$7,$A$5:$Q$5,0))-INDEX($A$5:$Q$65,MATCH(IFERROR('Glazing information'!$I131/('Glazing information'!$H131+'Glazing information'!$J131),0),$A$5:$A$65,1),MATCH(AJ$7,$A$5:$Q$5,0)))*(IFERROR('Glazing information'!$I131/('Glazing information'!$H131+'Glazing information'!$J131),0)-INDEX($A$5:$A$65,MATCH(IFERROR('Glazing information'!$I131/('Glazing information'!$H131+'Glazing information'!$J131),0),$A$5:$A$65,1),1))/(INDEX($A$5:$A$65,MATCH(3-IFERROR('Glazing information'!$I131/('Glazing information'!$H131+'Glazing information'!$J131),0),$R$5:$R$65,-1),1)-INDEX($A$5:$A$65,MATCH(IFERROR('Glazing information'!$I131/('Glazing information'!$H131+'Glazing information'!$J131),0),$A$5:$A$65,1),1))),1)</f>
        <v>1</v>
      </c>
      <c r="AL11" s="418" t="str">
        <f>IFERROR((AK11*('Glazing information'!$H131+'Glazing information'!$J131)-AJ11*'Glazing information'!$J131)/'Glazing information'!$H131,"")</f>
        <v/>
      </c>
      <c r="AM11" s="370">
        <f>IFERROR(IF('Glazing information'!$I152/'Glazing information'!$J152&gt;3,INDEX($A$5:$Q$65,MATCH(3,'Window calculation'!$A$5:$A$65,1),MATCH(AM$7,'Window calculation'!$A$5:$Q$5,0)),(INDEX($A$5:$Q$65,MATCH(IFERROR('Glazing information'!$I152/'Glazing information'!$J152,0),'Window calculation'!$A$5:$A$65,1),MATCH(AM$7,'Window calculation'!$A$5:$Q$5,0))+(INDEX($A$5:$Q$65,MATCH(3-IFERROR('Glazing information'!$I152/'Glazing information'!$J152,0),$R$5:$R$65,-1),MATCH(AM$7,'Window calculation'!$A$5:$Q$5,0))-INDEX($A$5:$Q$65,MATCH(IFERROR('Glazing information'!$I152/'Glazing information'!$J152,0),'Window calculation'!$A$5:$A$65,1),MATCH(AM$7,'Window calculation'!$A$5:$Q$5,0)))*(IFERROR('Glazing information'!$I152/'Glazing information'!$J152,0)-INDEX($A$5:$A$65,MATCH(IFERROR('Glazing information'!$I152/'Glazing information'!$J152,0),'Window calculation'!$A$5:$A$65,1),1))/(INDEX($A$5:$A$65,MATCH(3-IFERROR('Glazing information'!$I152/'Glazing information'!$J152,0),$R$5:$R$65,-1),1)-INDEX(S130:S190,MATCH(IFERROR('Glazing information'!$I152/'Glazing information'!$J152,0),'Window calculation'!$A$5:$A$65,1),1)))),1)</f>
        <v>1</v>
      </c>
      <c r="AN11" s="417">
        <f>IFERROR(IF('Glazing information'!$I152/('Glazing information'!$H152+'Glazing information'!$J152)&gt;3,INDEX($A$5:$Q$65,MATCH(3,'Window calculation'!$A$5:$A$65,1),MATCH(AM$7,'Window calculation'!$A$5:$Q$5,0)),INDEX($A$5:$Q$65,MATCH(IFERROR('Glazing information'!$I152/('Glazing information'!$H152+'Glazing information'!$J152),0),$A$5:$A$65,1),MATCH(AM$7,$A$5:$Q$5,0))+(INDEX($A$5:$Q$65,MATCH(3-IFERROR('Glazing information'!$I152/('Glazing information'!$H152+'Glazing information'!$J152),0),$R$5:$R$65,-1),MATCH(AM$7,$A$5:$Q$5,0))-INDEX($A$5:$Q$65,MATCH(IFERROR('Glazing information'!$I152/('Glazing information'!$H152+'Glazing information'!$J152),0),$A$5:$A$65,1),MATCH(AM$7,$A$5:$Q$5,0)))*(IFERROR('Glazing information'!$I152/('Glazing information'!$H152+'Glazing information'!$J152),0)-INDEX($A$5:$A$65,MATCH(IFERROR('Glazing information'!$I152/('Glazing information'!$H152+'Glazing information'!$J152),0),$A$5:$A$65,1),1))/(INDEX($A$5:$A$65,MATCH(3-IFERROR('Glazing information'!$I152/('Glazing information'!$H152+'Glazing information'!$J152),0),$R$5:$R$65,-1),1)-INDEX($A$5:$A$65,MATCH(IFERROR('Glazing information'!$I152/('Glazing information'!$H152+'Glazing information'!$J152),0),$A$5:$A$65,1),1))),1)</f>
        <v>1</v>
      </c>
      <c r="AO11" s="418" t="str">
        <f>IFERROR((AN11*('Glazing information'!$H152+'Glazing information'!$J152)-AM11*'Glazing information'!$J152)/'Glazing information'!$H152,"")</f>
        <v/>
      </c>
      <c r="AP11" s="370">
        <f>IFERROR(IF('Glazing information'!$I173/'Glazing information'!$J173&gt;3,INDEX($A$5:$Q$65,MATCH(3,'Window calculation'!$A$5:$A$65,1),MATCH(AP$7,'Window calculation'!$A$5:$Q$5,0)),(INDEX($A$5:$Q$65,MATCH(IFERROR('Glazing information'!$I173/'Glazing information'!$J173,0),'Window calculation'!$A$5:$A$65,1),MATCH(AP$7,'Window calculation'!$A$5:$Q$5,0))+(INDEX($A$5:$Q$65,MATCH(3-IFERROR('Glazing information'!$I173/'Glazing information'!$J173,0),$R$5:$R$65,-1),MATCH(AP$7,'Window calculation'!$A$5:$Q$5,0))-INDEX($A$5:$Q$65,MATCH(IFERROR('Glazing information'!$I173/'Glazing information'!$J173,0),'Window calculation'!$A$5:$A$65,1),MATCH(AP$7,'Window calculation'!$A$5:$Q$5,0)))*(IFERROR('Glazing information'!$I173/'Glazing information'!$J173,0)-INDEX($A$5:$A$65,MATCH(IFERROR('Glazing information'!$I173/'Glazing information'!$J173,0),'Window calculation'!$A$5:$A$65,1),1))/(INDEX($A$5:$A$65,MATCH(3-IFERROR('Glazing information'!$I173/'Glazing information'!$J173,0),$R$5:$R$65,-1),1)-INDEX(V130:V190,MATCH(IFERROR('Glazing information'!$I173/'Glazing information'!$J173,0),'Window calculation'!$A$5:$A$65,1),1)))),1)</f>
        <v>1</v>
      </c>
      <c r="AQ11" s="417">
        <f>IFERROR(IF('Glazing information'!$I173/('Glazing information'!$H173+'Glazing information'!$J173)&gt;3,INDEX($A$5:$Q$65,MATCH(3,'Window calculation'!$A$5:$A$65,1),MATCH(AP$7,'Window calculation'!$A$5:$Q$5,0)),INDEX($A$5:$Q$65,MATCH(IFERROR('Glazing information'!$I173/('Glazing information'!$H173+'Glazing information'!$J173),0),$A$5:$A$65,1),MATCH(AP$7,$A$5:$Q$5,0))+(INDEX($A$5:$Q$65,MATCH(3-IFERROR('Glazing information'!$I173/('Glazing information'!$H173+'Glazing information'!$J173),0),$R$5:$R$65,-1),MATCH(AP$7,$A$5:$Q$5,0))-INDEX($A$5:$Q$65,MATCH(IFERROR('Glazing information'!$I173/('Glazing information'!$H173+'Glazing information'!$J173),0),$A$5:$A$65,1),MATCH(AP$7,$A$5:$Q$5,0)))*(IFERROR('Glazing information'!$I173/('Glazing information'!$H173+'Glazing information'!$J173),0)-INDEX($A$5:$A$65,MATCH(IFERROR('Glazing information'!$I173/('Glazing information'!$H173+'Glazing information'!$J173),0),$A$5:$A$65,1),1))/(INDEX($A$5:$A$65,MATCH(3-IFERROR('Glazing information'!$I173/('Glazing information'!$H173+'Glazing information'!$J173),0),$R$5:$R$65,-1),1)-INDEX($A$5:$A$65,MATCH(IFERROR('Glazing information'!$I173/('Glazing information'!$H173+'Glazing information'!$J173),0),$A$5:$A$65,1),1))),1)</f>
        <v>1</v>
      </c>
      <c r="AR11" s="418" t="str">
        <f>IFERROR((AQ11*('Glazing information'!$H173+'Glazing information'!$J173)-AP11*'Glazing information'!$J173)/'Glazing information'!$H173,"")</f>
        <v/>
      </c>
      <c r="AS11" s="75"/>
      <c r="AT11" s="57"/>
      <c r="AU11" s="96" t="s">
        <v>115</v>
      </c>
      <c r="AV11" s="68">
        <f>IF('Glazing information'!O26=0,'Window calculation'!V263,'Window calculation'!W263)</f>
        <v>1</v>
      </c>
      <c r="AW11" s="68">
        <f>IF('Glazing information'!O47=0,'Window calculation'!Y263,'Window calculation'!Z263)</f>
        <v>1</v>
      </c>
      <c r="AX11" s="68">
        <f>IF('Glazing information'!O68=0,'Window calculation'!AB263,'Window calculation'!AC263)</f>
        <v>1</v>
      </c>
      <c r="AY11" s="68">
        <f>IF('Glazing information'!O89=0,'Window calculation'!AE263,'Window calculation'!AF263)</f>
        <v>1</v>
      </c>
      <c r="AZ11" s="68">
        <f>IF('Glazing information'!O110=0,'Window calculation'!AH263,'Window calculation'!AI263)</f>
        <v>1</v>
      </c>
      <c r="BA11" s="68">
        <f>IF('Glazing information'!O131=0,'Window calculation'!AK263,'Window calculation'!AL263)</f>
        <v>1</v>
      </c>
      <c r="BB11" s="68">
        <f>IF('Glazing information'!O152=0,'Window calculation'!AN263,'Window calculation'!AO263)</f>
        <v>1</v>
      </c>
      <c r="BC11" s="68">
        <f>IF('Glazing information'!O173=0,'Window calculation'!AQ263,'Window calculation'!AR263)</f>
        <v>1</v>
      </c>
      <c r="BD11" s="57"/>
      <c r="BE11" s="57"/>
      <c r="BF11" s="57"/>
      <c r="BG11" s="57"/>
      <c r="BH11" s="57"/>
      <c r="BI11" s="57"/>
      <c r="BJ11" s="57"/>
      <c r="BK11" s="57"/>
    </row>
    <row r="12" spans="1:64" x14ac:dyDescent="0.25">
      <c r="A12" s="67">
        <v>0.35</v>
      </c>
      <c r="B12" s="68" t="b">
        <f>IF('OTTV Calculation'!$E$6="Hanoi",'Beta Database'!D13,IF('OTTV Calculation'!$E$6="Da Nang",'Beta Database'!U13,IF('OTTV Calculation'!$E$6="Buon Ma Thuot",'Beta Database'!AL13,IF('OTTV Calculation'!$E$6="HCMC",'Beta Database'!BC13))))</f>
        <v>0</v>
      </c>
      <c r="C12" s="68" t="b">
        <f>IF('OTTV Calculation'!$E$6="Hanoi",'Beta Database'!E13,IF('OTTV Calculation'!$E$6="Da Nang",'Beta Database'!V13,IF('OTTV Calculation'!$E$6="Buon Ma Thuot",'Beta Database'!AM13,IF('OTTV Calculation'!$E$6="HCMC",'Beta Database'!BD13))))</f>
        <v>0</v>
      </c>
      <c r="D12" s="68" t="b">
        <f>IF('OTTV Calculation'!$E$6="Hanoi",'Beta Database'!F13,IF('OTTV Calculation'!$E$6="Da Nang",'Beta Database'!W13,IF('OTTV Calculation'!$E$6="Buon Ma Thuot",'Beta Database'!AN13,IF('OTTV Calculation'!$E$6="HCMC",'Beta Database'!BE13))))</f>
        <v>0</v>
      </c>
      <c r="E12" s="68" t="b">
        <f>IF('OTTV Calculation'!$E$6="Hanoi",'Beta Database'!G13,IF('OTTV Calculation'!$E$6="Da Nang",'Beta Database'!X13,IF('OTTV Calculation'!$E$6="Buon Ma Thuot",'Beta Database'!AO13,IF('OTTV Calculation'!$E$6="HCMC",'Beta Database'!BF13))))</f>
        <v>0</v>
      </c>
      <c r="F12" s="79" t="b">
        <f>IF('OTTV Calculation'!$E$6="Hanoi",'Beta Database'!H13,IF('OTTV Calculation'!$E$6="Da Nang",'Beta Database'!Y13,IF('OTTV Calculation'!$E$6="Buon Ma Thuot",'Beta Database'!AP13,IF('OTTV Calculation'!$E$6="HCMC",'Beta Database'!BG13))))</f>
        <v>0</v>
      </c>
      <c r="G12" s="68" t="b">
        <f>IF('OTTV Calculation'!$E$6="Hanoi",'Beta Database'!I13,IF('OTTV Calculation'!$E$6="Da Nang",'Beta Database'!Z13,IF('OTTV Calculation'!$E$6="Buon Ma Thuot",'Beta Database'!AQ13,IF('OTTV Calculation'!$E$6="HCMC",'Beta Database'!BH13))))</f>
        <v>0</v>
      </c>
      <c r="H12" s="68" t="b">
        <f>IF('OTTV Calculation'!$E$6="Hanoi",'Beta Database'!J13,IF('OTTV Calculation'!$E$6="Da Nang",'Beta Database'!AA13,IF('OTTV Calculation'!$E$6="Buon Ma Thuot",'Beta Database'!AR13,IF('OTTV Calculation'!$E$6="HCMC",'Beta Database'!BI13))))</f>
        <v>0</v>
      </c>
      <c r="I12" s="68" t="b">
        <f>IF('OTTV Calculation'!$E$6="Hanoi",'Beta Database'!K13,IF('OTTV Calculation'!$E$6="Da Nang",'Beta Database'!AB13,IF('OTTV Calculation'!$E$6="Buon Ma Thuot",'Beta Database'!AS13,IF('OTTV Calculation'!$E$6="HCMC",'Beta Database'!BJ13))))</f>
        <v>0</v>
      </c>
      <c r="J12" s="68" t="b">
        <f>IF('OTTV Calculation'!$E$6="Hanoi",'Beta Database'!L13,IF('OTTV Calculation'!$E$6="Da Nang",'Beta Database'!AC13,IF('OTTV Calculation'!$E$6="Buon Ma Thuot",'Beta Database'!AT13,IF('OTTV Calculation'!$E$6="HCMC",'Beta Database'!BK13))))</f>
        <v>0</v>
      </c>
      <c r="K12" s="68" t="b">
        <f>IF('OTTV Calculation'!$E$6="Hanoi",'Beta Database'!M13,IF('OTTV Calculation'!$E$6="Da Nang",'Beta Database'!AD13,IF('OTTV Calculation'!$E$6="Buon Ma Thuot",'Beta Database'!AU13,IF('OTTV Calculation'!$E$6="HCMC",'Beta Database'!BL13))))</f>
        <v>0</v>
      </c>
      <c r="L12" s="68" t="b">
        <f>IF('OTTV Calculation'!$E$6="Hanoi",'Beta Database'!N13,IF('OTTV Calculation'!$E$6="Da Nang",'Beta Database'!AE13,IF('OTTV Calculation'!$E$6="Buon Ma Thuot",'Beta Database'!AV13,IF('OTTV Calculation'!$E$6="HCMC",'Beta Database'!BM13))))</f>
        <v>0</v>
      </c>
      <c r="M12" s="68" t="b">
        <f>IF('OTTV Calculation'!$E$6="Hanoi",'Beta Database'!O13,IF('OTTV Calculation'!$E$6="Da Nang",'Beta Database'!AF13,IF('OTTV Calculation'!$E$6="Buon Ma Thuot",'Beta Database'!AW13,IF('OTTV Calculation'!$E$6="HCMC",'Beta Database'!BN13))))</f>
        <v>0</v>
      </c>
      <c r="N12" s="68" t="b">
        <f>IF('OTTV Calculation'!$E$6="Hanoi",'Beta Database'!P13,IF('OTTV Calculation'!$E$6="Da Nang",'Beta Database'!AG13,IF('OTTV Calculation'!$E$6="Buon Ma Thuot",'Beta Database'!AX13,IF('OTTV Calculation'!$E$6="HCMC",'Beta Database'!BO13))))</f>
        <v>0</v>
      </c>
      <c r="O12" s="68" t="b">
        <f>IF('OTTV Calculation'!$E$6="Hanoi",'Beta Database'!Q13,IF('OTTV Calculation'!$E$6="Da Nang",'Beta Database'!AH13,IF('OTTV Calculation'!$E$6="Buon Ma Thuot",'Beta Database'!AY13,IF('OTTV Calculation'!$E$6="HCMC",'Beta Database'!BP13))))</f>
        <v>0</v>
      </c>
      <c r="P12" s="68" t="b">
        <f>IF('OTTV Calculation'!$E$6="Hanoi",'Beta Database'!R13,IF('OTTV Calculation'!$E$6="Da Nang",'Beta Database'!AI13,IF('OTTV Calculation'!$E$6="Buon Ma Thuot",'Beta Database'!AZ13,IF('OTTV Calculation'!$E$6="HCMC",'Beta Database'!BQ13))))</f>
        <v>0</v>
      </c>
      <c r="Q12" s="68" t="b">
        <f>IF('OTTV Calculation'!$E$6="Hanoi",'Beta Database'!S13,IF('OTTV Calculation'!$E$6="Da Nang",'Beta Database'!AJ13,IF('OTTV Calculation'!$E$6="Buon Ma Thuot",'Beta Database'!BA13,IF('OTTV Calculation'!$E$6="HCMC",'Beta Database'!BR13))))</f>
        <v>0</v>
      </c>
      <c r="R12" s="57">
        <v>2.7</v>
      </c>
      <c r="S12" s="57"/>
      <c r="T12" s="90" t="s">
        <v>116</v>
      </c>
      <c r="U12" s="370">
        <f>IFERROR(IF('Glazing information'!$I27/'Glazing information'!$J27&gt;3,INDEX($A$5:$Q$65,MATCH(3,'Window calculation'!$A$5:$A$65,1),MATCH(U$7,'Window calculation'!$A$5:$Q$5,0)),(INDEX($A$5:$Q$65,MATCH(IFERROR('Glazing information'!$I27/'Glazing information'!$J27,0),'Window calculation'!$A$5:$A$65,1),MATCH(U$7,'Window calculation'!$A$5:$Q$5,0))+(INDEX($A$5:$Q$65,MATCH(3-IFERROR('Glazing information'!$I27/'Glazing information'!$J27,0),$R$5:$R$65,-1),MATCH(U$7,'Window calculation'!$A$5:$Q$5,0))-INDEX($A$5:$Q$65,MATCH(IFERROR('Glazing information'!$I27/'Glazing information'!$J27,0),'Window calculation'!$A$5:$A$65,1),MATCH(U$7,'Window calculation'!$A$5:$Q$5,0)))*(IFERROR('Glazing information'!$I27/'Glazing information'!$J27,0)-INDEX($A$5:$A$65,MATCH(IFERROR('Glazing information'!$I27/'Glazing information'!$J27,0),'Window calculation'!$A$5:$A$65,1),1))/(INDEX($A$5:$A$65,MATCH(3-IFERROR('Glazing information'!$I27/'Glazing information'!$J27,0),$R$5:$R$65,-1),1)-INDEX(A131:A191,MATCH(IFERROR('Glazing information'!$I27/'Glazing information'!$J27,0),'Window calculation'!$A$5:$A$65,1),1)))),1)</f>
        <v>1</v>
      </c>
      <c r="V12" s="417">
        <f>IFERROR(IF('Glazing information'!$I27/('Glazing information'!$H27+'Glazing information'!$J27)&gt;3,INDEX($A$5:$Q$65,MATCH(3,'Window calculation'!$A$5:$A$65,1),MATCH(U$7,'Window calculation'!$A$5:$Q$5,0)),INDEX($A$5:$Q$65,MATCH(IFERROR('Glazing information'!$I27/('Glazing information'!$H27+'Glazing information'!$J27),0),$A$5:$A$65,1),MATCH(U$7,$A$5:$Q$5,0))+(INDEX($A$5:$Q$65,MATCH(3-IFERROR('Glazing information'!$I27/('Glazing information'!$H27+'Glazing information'!$J27),0),$R$5:$R$65,-1),MATCH(U$7,$A$5:$Q$5,0))-INDEX($A$5:$Q$65,MATCH(IFERROR('Glazing information'!$I27/('Glazing information'!$H27+'Glazing information'!$J27),0),$A$5:$A$65,1),MATCH(U$7,$A$5:$Q$5,0)))*(IFERROR('Glazing information'!$I27/('Glazing information'!$H27+'Glazing information'!$J27),0)-INDEX($A$5:$A$65,MATCH(IFERROR('Glazing information'!$I27/('Glazing information'!$H27+'Glazing information'!$J27),0),$A$5:$A$65,1),1))/(INDEX($A$5:$A$65,MATCH(3-IFERROR('Glazing information'!$I27/('Glazing information'!$H27+'Glazing information'!$J27),0),$R$5:$R$65,-1),1)-INDEX($A$5:$A$65,MATCH(IFERROR('Glazing information'!$I27/('Glazing information'!$H27+'Glazing information'!$J27),0),$A$5:$A$65,1),1))),1)</f>
        <v>1</v>
      </c>
      <c r="W12" s="418" t="str">
        <f>IFERROR((V12*('Glazing information'!$H27+'Glazing information'!$J27)-U12*'Glazing information'!$J27)/'Glazing information'!$H27,"")</f>
        <v/>
      </c>
      <c r="X12" s="370">
        <f>IFERROR(IF('Glazing information'!$I48/'Glazing information'!$J48&gt;3,INDEX($A$5:$Q$65,MATCH(3,'Window calculation'!$A$5:$A$65,1),MATCH(X$7,'Window calculation'!$A$5:$Q$5,0)),(INDEX($A$5:$Q$65,MATCH(IFERROR('Glazing information'!$I48/'Glazing information'!$J48,0),'Window calculation'!$A$5:$A$65,1),MATCH(X$7,'Window calculation'!$A$5:$Q$5,0))+(INDEX($A$5:$Q$65,MATCH(3-IFERROR('Glazing information'!$I48/'Glazing information'!$J48,0),$R$5:$R$65,-1),MATCH(X$7,'Window calculation'!$A$5:$Q$5,0))-INDEX($A$5:$Q$65,MATCH(IFERROR('Glazing information'!$I48/'Glazing information'!$J48,0),'Window calculation'!$A$5:$A$65,1),MATCH(X$7,'Window calculation'!$A$5:$Q$5,0)))*(IFERROR('Glazing information'!$I48/'Glazing information'!$J48,0)-INDEX($A$5:$A$65,MATCH(IFERROR('Glazing information'!$I48/'Glazing information'!$J48,0),'Window calculation'!$A$5:$A$65,1),1))/(INDEX($A$5:$A$65,MATCH(3-IFERROR('Glazing information'!$I48/'Glazing information'!$J48,0),$R$5:$R$65,-1),1)-INDEX(D131:D191,MATCH(IFERROR('Glazing information'!$I48/'Glazing information'!$J48,0),'Window calculation'!$A$5:$A$65,1),1)))),1)</f>
        <v>1</v>
      </c>
      <c r="Y12" s="417">
        <f>IFERROR(IF('Glazing information'!$I48/('Glazing information'!$H48+'Glazing information'!$J48)&gt;3,INDEX($A$5:$Q$65,MATCH(3,'Window calculation'!$A$5:$A$65,1),MATCH(X$7,'Window calculation'!$A$5:$Q$5,0)),INDEX($A$5:$Q$65,MATCH(IFERROR('Glazing information'!$I48/('Glazing information'!$H48+'Glazing information'!$J48),0),$A$5:$A$65,1),MATCH(X$7,$A$5:$Q$5,0))+(INDEX($A$5:$Q$65,MATCH(3-IFERROR('Glazing information'!$I48/('Glazing information'!$H48+'Glazing information'!$J48),0),$R$5:$R$65,-1),MATCH(X$7,$A$5:$Q$5,0))-INDEX($A$5:$Q$65,MATCH(IFERROR('Glazing information'!$I48/('Glazing information'!$H48+'Glazing information'!$J48),0),$A$5:$A$65,1),MATCH(X$7,$A$5:$Q$5,0)))*(IFERROR('Glazing information'!$I48/('Glazing information'!$H48+'Glazing information'!$J48),0)-INDEX($A$5:$A$65,MATCH(IFERROR('Glazing information'!$I48/('Glazing information'!$H48+'Glazing information'!$J48),0),$A$5:$A$65,1),1))/(INDEX($A$5:$A$65,MATCH(3-IFERROR('Glazing information'!$I48/('Glazing information'!$H48+'Glazing information'!$J48),0),$R$5:$R$65,-1),1)-INDEX($A$5:$A$65,MATCH(IFERROR('Glazing information'!$I48/('Glazing information'!$H48+'Glazing information'!$J48),0),$A$5:$A$65,1),1))),1)</f>
        <v>1</v>
      </c>
      <c r="Z12" s="418" t="str">
        <f>IFERROR((Y12*('Glazing information'!$H48+'Glazing information'!$J48)-X12*'Glazing information'!$J48)/'Glazing information'!$H48,"")</f>
        <v/>
      </c>
      <c r="AA12" s="370">
        <f>IFERROR(IF('Glazing information'!$I69/'Glazing information'!$J69&gt;3,INDEX($A$5:$Q$65,MATCH(3,'Window calculation'!$A$5:$A$65,1),MATCH(AA$7,'Window calculation'!$A$5:$Q$5,0)),(INDEX($A$5:$Q$65,MATCH(IFERROR('Glazing information'!$I69/'Glazing information'!$J69,0),'Window calculation'!$A$5:$A$65,1),MATCH(AA$7,'Window calculation'!$A$5:$Q$5,0))+(INDEX($A$5:$Q$65,MATCH(3-IFERROR('Glazing information'!$I69/'Glazing information'!$J69,0),$R$5:$R$65,-1),MATCH(AA$7,'Window calculation'!$A$5:$Q$5,0))-INDEX($A$5:$Q$65,MATCH(IFERROR('Glazing information'!$I69/'Glazing information'!$J69,0),'Window calculation'!$A$5:$A$65,1),MATCH(AA$7,'Window calculation'!$A$5:$Q$5,0)))*(IFERROR('Glazing information'!$I69/'Glazing information'!$J69,0)-INDEX($A$5:$A$65,MATCH(IFERROR('Glazing information'!$I69/'Glazing information'!$J69,0),'Window calculation'!$A$5:$A$65,1),1))/(INDEX($A$5:$A$65,MATCH(3-IFERROR('Glazing information'!$I69/'Glazing information'!$J69,0),$R$5:$R$65,-1),1)-INDEX(G131:G191,MATCH(IFERROR('Glazing information'!$I69/'Glazing information'!$J69,0),'Window calculation'!$A$5:$A$65,1),1)))),1)</f>
        <v>1</v>
      </c>
      <c r="AB12" s="417">
        <f>IFERROR(IF('Glazing information'!$I69/('Glazing information'!$H69+'Glazing information'!$J69)&gt;3,INDEX($A$5:$Q$65,MATCH(3,'Window calculation'!$A$5:$A$65,1),MATCH(AA$7,'Window calculation'!$A$5:$Q$5,0)),INDEX($A$5:$Q$65,MATCH(IFERROR('Glazing information'!$I69/('Glazing information'!$H69+'Glazing information'!$J69),0),$A$5:$A$65,1),MATCH(AA$7,$A$5:$Q$5,0))+(INDEX($A$5:$Q$65,MATCH(3-IFERROR('Glazing information'!$I69/('Glazing information'!$H69+'Glazing information'!$J69),0),$R$5:$R$65,-1),MATCH(AA$7,$A$5:$Q$5,0))-INDEX($A$5:$Q$65,MATCH(IFERROR('Glazing information'!$I69/('Glazing information'!$H69+'Glazing information'!$J69),0),$A$5:$A$65,1),MATCH(AA$7,$A$5:$Q$5,0)))*(IFERROR('Glazing information'!$I69/('Glazing information'!$H69+'Glazing information'!$J69),0)-INDEX($A$5:$A$65,MATCH(IFERROR('Glazing information'!$I69/('Glazing information'!$H69+'Glazing information'!$J69),0),$A$5:$A$65,1),1))/(INDEX($A$5:$A$65,MATCH(3-IFERROR('Glazing information'!$I69/('Glazing information'!$H69+'Glazing information'!$J69),0),$R$5:$R$65,-1),1)-INDEX($A$5:$A$65,MATCH(IFERROR('Glazing information'!$I69/('Glazing information'!$H69+'Glazing information'!$J69),0),$A$5:$A$65,1),1))),1)</f>
        <v>1</v>
      </c>
      <c r="AC12" s="418" t="str">
        <f>IFERROR((AB12*('Glazing information'!$H69+'Glazing information'!$J69)-AA12*'Glazing information'!$J69)/'Glazing information'!$H69,"")</f>
        <v/>
      </c>
      <c r="AD12" s="370">
        <f>IFERROR(IF('Glazing information'!$I90/'Glazing information'!$J90&gt;3,INDEX($A$5:$Q$65,MATCH(3,'Window calculation'!$A$5:$A$65,1),MATCH(AD$7,'Window calculation'!$A$5:$Q$5,0)),(INDEX($A$5:$Q$65,MATCH(IFERROR('Glazing information'!$I90/'Glazing information'!$J90,0),'Window calculation'!$A$5:$A$65,1),MATCH(AD$7,'Window calculation'!$A$5:$Q$5,0))+(INDEX($A$5:$Q$65,MATCH(3-IFERROR('Glazing information'!$I90/'Glazing information'!$J90,0),$R$5:$R$65,-1),MATCH(AD$7,'Window calculation'!$A$5:$Q$5,0))-INDEX($A$5:$Q$65,MATCH(IFERROR('Glazing information'!$I90/'Glazing information'!$J90,0),'Window calculation'!$A$5:$A$65,1),MATCH(AD$7,'Window calculation'!$A$5:$Q$5,0)))*(IFERROR('Glazing information'!$I90/'Glazing information'!$J90,0)-INDEX($A$5:$A$65,MATCH(IFERROR('Glazing information'!$I90/'Glazing information'!$J90,0),'Window calculation'!$A$5:$A$65,1),1))/(INDEX($A$5:$A$65,MATCH(3-IFERROR('Glazing information'!$I90/'Glazing information'!$J90,0),$R$5:$R$65,-1),1)-INDEX(J131:J191,MATCH(IFERROR('Glazing information'!$I90/'Glazing information'!$J90,0),'Window calculation'!$A$5:$A$65,1),1)))),1)</f>
        <v>1</v>
      </c>
      <c r="AE12" s="417">
        <f>IFERROR(IF('Glazing information'!$I90/('Glazing information'!$H90+'Glazing information'!$J90)&gt;3,INDEX($A$5:$Q$65,MATCH(3,'Window calculation'!$A$5:$A$65,1),MATCH(AD$7,'Window calculation'!$A$5:$Q$5,0)),INDEX($A$5:$Q$65,MATCH(IFERROR('Glazing information'!$I90/('Glazing information'!$H90+'Glazing information'!$J90),0),$A$5:$A$65,1),MATCH(AD$7,$A$5:$Q$5,0))+(INDEX($A$5:$Q$65,MATCH(3-IFERROR('Glazing information'!$I90/('Glazing information'!$H90+'Glazing information'!$J90),0),$R$5:$R$65,-1),MATCH(AD$7,$A$5:$Q$5,0))-INDEX($A$5:$Q$65,MATCH(IFERROR('Glazing information'!$I90/('Glazing information'!$H90+'Glazing information'!$J90),0),$A$5:$A$65,1),MATCH(AD$7,$A$5:$Q$5,0)))*(IFERROR('Glazing information'!$I90/('Glazing information'!$H90+'Glazing information'!$J90),0)-INDEX($A$5:$A$65,MATCH(IFERROR('Glazing information'!$I90/('Glazing information'!$H90+'Glazing information'!$J90),0),$A$5:$A$65,1),1))/(INDEX($A$5:$A$65,MATCH(3-IFERROR('Glazing information'!$I90/('Glazing information'!$H90+'Glazing information'!$J90),0),$R$5:$R$65,-1),1)-INDEX($A$5:$A$65,MATCH(IFERROR('Glazing information'!$I90/('Glazing information'!$H90+'Glazing information'!$J90),0),$A$5:$A$65,1),1))),1)</f>
        <v>1</v>
      </c>
      <c r="AF12" s="418" t="str">
        <f>IFERROR((AE12*('Glazing information'!$H90+'Glazing information'!$J90)-AD12*'Glazing information'!$J90)/'Glazing information'!$H90,"")</f>
        <v/>
      </c>
      <c r="AG12" s="370">
        <f>IFERROR(IF('Glazing information'!$I111/'Glazing information'!$J111&gt;3,INDEX($A$5:$Q$65,MATCH(3,'Window calculation'!$A$5:$A$65,1),MATCH(AG$7,'Window calculation'!$A$5:$Q$5,0)),(INDEX($A$5:$Q$65,MATCH(IFERROR('Glazing information'!$I111/'Glazing information'!$J111,0),'Window calculation'!$A$5:$A$65,1),MATCH(AG$7,'Window calculation'!$A$5:$Q$5,0))+(INDEX($A$5:$Q$65,MATCH(3-IFERROR('Glazing information'!$I111/'Glazing information'!$J111,0),$R$5:$R$65,-1),MATCH(AG$7,'Window calculation'!$A$5:$Q$5,0))-INDEX($A$5:$Q$65,MATCH(IFERROR('Glazing information'!$I111/'Glazing information'!$J111,0),'Window calculation'!$A$5:$A$65,1),MATCH(AG$7,'Window calculation'!$A$5:$Q$5,0)))*(IFERROR('Glazing information'!$I111/'Glazing information'!$J111,0)-INDEX($A$5:$A$65,MATCH(IFERROR('Glazing information'!$I111/'Glazing information'!$J111,0),'Window calculation'!$A$5:$A$65,1),1))/(INDEX($A$5:$A$65,MATCH(3-IFERROR('Glazing information'!$I111/'Glazing information'!$J111,0),$R$5:$R$65,-1),1)-INDEX(M131:M191,MATCH(IFERROR('Glazing information'!$I111/'Glazing information'!$J111,0),'Window calculation'!$A$5:$A$65,1),1)))),1)</f>
        <v>1</v>
      </c>
      <c r="AH12" s="417">
        <f>IFERROR(IF('Glazing information'!$I111/('Glazing information'!$H111+'Glazing information'!$J111)&gt;3,INDEX($A$5:$Q$65,MATCH(3,'Window calculation'!$A$5:$A$65,1),MATCH(AG$7,'Window calculation'!$A$5:$Q$5,0)),INDEX($A$5:$Q$65,MATCH(IFERROR('Glazing information'!$I111/('Glazing information'!$H111+'Glazing information'!$J111),0),$A$5:$A$65,1),MATCH(AG$7,$A$5:$Q$5,0))+(INDEX($A$5:$Q$65,MATCH(3-IFERROR('Glazing information'!$I111/('Glazing information'!$H111+'Glazing information'!$J111),0),$R$5:$R$65,-1),MATCH(AG$7,$A$5:$Q$5,0))-INDEX($A$5:$Q$65,MATCH(IFERROR('Glazing information'!$I111/('Glazing information'!$H111+'Glazing information'!$J111),0),$A$5:$A$65,1),MATCH(AG$7,$A$5:$Q$5,0)))*(IFERROR('Glazing information'!$I111/('Glazing information'!$H111+'Glazing information'!$J111),0)-INDEX($A$5:$A$65,MATCH(IFERROR('Glazing information'!$I111/('Glazing information'!$H111+'Glazing information'!$J111),0),$A$5:$A$65,1),1))/(INDEX($A$5:$A$65,MATCH(3-IFERROR('Glazing information'!$I111/('Glazing information'!$H111+'Glazing information'!$J111),0),$R$5:$R$65,-1),1)-INDEX($A$5:$A$65,MATCH(IFERROR('Glazing information'!$I111/('Glazing information'!$H111+'Glazing information'!$J111),0),$A$5:$A$65,1),1))),1)</f>
        <v>1</v>
      </c>
      <c r="AI12" s="418" t="str">
        <f>IFERROR((AH12*('Glazing information'!$H111+'Glazing information'!$J111)-AG12*'Glazing information'!$J111)/'Glazing information'!$H111,"")</f>
        <v/>
      </c>
      <c r="AJ12" s="370">
        <f>IFERROR(IF('Glazing information'!$I132/'Glazing information'!$J132&gt;3,INDEX($A$5:$Q$65,MATCH(3,'Window calculation'!$A$5:$A$65,1),MATCH(AJ$7,'Window calculation'!$A$5:$Q$5,0)),(INDEX($A$5:$Q$65,MATCH(IFERROR('Glazing information'!$I132/'Glazing information'!$J132,0),'Window calculation'!$A$5:$A$65,1),MATCH(AJ$7,'Window calculation'!$A$5:$Q$5,0))+(INDEX($A$5:$Q$65,MATCH(3-IFERROR('Glazing information'!$I132/'Glazing information'!$J132,0),$R$5:$R$65,-1),MATCH(AJ$7,'Window calculation'!$A$5:$Q$5,0))-INDEX($A$5:$Q$65,MATCH(IFERROR('Glazing information'!$I132/'Glazing information'!$J132,0),'Window calculation'!$A$5:$A$65,1),MATCH(AJ$7,'Window calculation'!$A$5:$Q$5,0)))*(IFERROR('Glazing information'!$I132/'Glazing information'!$J132,0)-INDEX($A$5:$A$65,MATCH(IFERROR('Glazing information'!$I132/'Glazing information'!$J132,0),'Window calculation'!$A$5:$A$65,1),1))/(INDEX($A$5:$A$65,MATCH(3-IFERROR('Glazing information'!$I132/'Glazing information'!$J132,0),$R$5:$R$65,-1),1)-INDEX(P131:P191,MATCH(IFERROR('Glazing information'!$I132/'Glazing information'!$J132,0),'Window calculation'!$A$5:$A$65,1),1)))),1)</f>
        <v>1</v>
      </c>
      <c r="AK12" s="417">
        <f>IFERROR(IF('Glazing information'!$I132/('Glazing information'!$H132+'Glazing information'!$J132)&gt;3,INDEX($A$5:$Q$65,MATCH(3,'Window calculation'!$A$5:$A$65,1),MATCH(AJ$7,'Window calculation'!$A$5:$Q$5,0)),INDEX($A$5:$Q$65,MATCH(IFERROR('Glazing information'!$I132/('Glazing information'!$H132+'Glazing information'!$J132),0),$A$5:$A$65,1),MATCH(AJ$7,$A$5:$Q$5,0))+(INDEX($A$5:$Q$65,MATCH(3-IFERROR('Glazing information'!$I132/('Glazing information'!$H132+'Glazing information'!$J132),0),$R$5:$R$65,-1),MATCH(AJ$7,$A$5:$Q$5,0))-INDEX($A$5:$Q$65,MATCH(IFERROR('Glazing information'!$I132/('Glazing information'!$H132+'Glazing information'!$J132),0),$A$5:$A$65,1),MATCH(AJ$7,$A$5:$Q$5,0)))*(IFERROR('Glazing information'!$I132/('Glazing information'!$H132+'Glazing information'!$J132),0)-INDEX($A$5:$A$65,MATCH(IFERROR('Glazing information'!$I132/('Glazing information'!$H132+'Glazing information'!$J132),0),$A$5:$A$65,1),1))/(INDEX($A$5:$A$65,MATCH(3-IFERROR('Glazing information'!$I132/('Glazing information'!$H132+'Glazing information'!$J132),0),$R$5:$R$65,-1),1)-INDEX($A$5:$A$65,MATCH(IFERROR('Glazing information'!$I132/('Glazing information'!$H132+'Glazing information'!$J132),0),$A$5:$A$65,1),1))),1)</f>
        <v>1</v>
      </c>
      <c r="AL12" s="418" t="str">
        <f>IFERROR((AK12*('Glazing information'!$H132+'Glazing information'!$J132)-AJ12*'Glazing information'!$J132)/'Glazing information'!$H132,"")</f>
        <v/>
      </c>
      <c r="AM12" s="370">
        <f>IFERROR(IF('Glazing information'!$I153/'Glazing information'!$J153&gt;3,INDEX($A$5:$Q$65,MATCH(3,'Window calculation'!$A$5:$A$65,1),MATCH(AM$7,'Window calculation'!$A$5:$Q$5,0)),(INDEX($A$5:$Q$65,MATCH(IFERROR('Glazing information'!$I153/'Glazing information'!$J153,0),'Window calculation'!$A$5:$A$65,1),MATCH(AM$7,'Window calculation'!$A$5:$Q$5,0))+(INDEX($A$5:$Q$65,MATCH(3-IFERROR('Glazing information'!$I153/'Glazing information'!$J153,0),$R$5:$R$65,-1),MATCH(AM$7,'Window calculation'!$A$5:$Q$5,0))-INDEX($A$5:$Q$65,MATCH(IFERROR('Glazing information'!$I153/'Glazing information'!$J153,0),'Window calculation'!$A$5:$A$65,1),MATCH(AM$7,'Window calculation'!$A$5:$Q$5,0)))*(IFERROR('Glazing information'!$I153/'Glazing information'!$J153,0)-INDEX($A$5:$A$65,MATCH(IFERROR('Glazing information'!$I153/'Glazing information'!$J153,0),'Window calculation'!$A$5:$A$65,1),1))/(INDEX($A$5:$A$65,MATCH(3-IFERROR('Glazing information'!$I153/'Glazing information'!$J153,0),$R$5:$R$65,-1),1)-INDEX(S131:S191,MATCH(IFERROR('Glazing information'!$I153/'Glazing information'!$J153,0),'Window calculation'!$A$5:$A$65,1),1)))),1)</f>
        <v>1</v>
      </c>
      <c r="AN12" s="417">
        <f>IFERROR(IF('Glazing information'!$I153/('Glazing information'!$H153+'Glazing information'!$J153)&gt;3,INDEX($A$5:$Q$65,MATCH(3,'Window calculation'!$A$5:$A$65,1),MATCH(AM$7,'Window calculation'!$A$5:$Q$5,0)),INDEX($A$5:$Q$65,MATCH(IFERROR('Glazing information'!$I153/('Glazing information'!$H153+'Glazing information'!$J153),0),$A$5:$A$65,1),MATCH(AM$7,$A$5:$Q$5,0))+(INDEX($A$5:$Q$65,MATCH(3-IFERROR('Glazing information'!$I153/('Glazing information'!$H153+'Glazing information'!$J153),0),$R$5:$R$65,-1),MATCH(AM$7,$A$5:$Q$5,0))-INDEX($A$5:$Q$65,MATCH(IFERROR('Glazing information'!$I153/('Glazing information'!$H153+'Glazing information'!$J153),0),$A$5:$A$65,1),MATCH(AM$7,$A$5:$Q$5,0)))*(IFERROR('Glazing information'!$I153/('Glazing information'!$H153+'Glazing information'!$J153),0)-INDEX($A$5:$A$65,MATCH(IFERROR('Glazing information'!$I153/('Glazing information'!$H153+'Glazing information'!$J153),0),$A$5:$A$65,1),1))/(INDEX($A$5:$A$65,MATCH(3-IFERROR('Glazing information'!$I153/('Glazing information'!$H153+'Glazing information'!$J153),0),$R$5:$R$65,-1),1)-INDEX($A$5:$A$65,MATCH(IFERROR('Glazing information'!$I153/('Glazing information'!$H153+'Glazing information'!$J153),0),$A$5:$A$65,1),1))),1)</f>
        <v>1</v>
      </c>
      <c r="AO12" s="418" t="str">
        <f>IFERROR((AN12*('Glazing information'!$H153+'Glazing information'!$J153)-AM12*'Glazing information'!$J153)/'Glazing information'!$H153,"")</f>
        <v/>
      </c>
      <c r="AP12" s="370">
        <f>IFERROR(IF('Glazing information'!$I174/'Glazing information'!$J174&gt;3,INDEX($A$5:$Q$65,MATCH(3,'Window calculation'!$A$5:$A$65,1),MATCH(AP$7,'Window calculation'!$A$5:$Q$5,0)),(INDEX($A$5:$Q$65,MATCH(IFERROR('Glazing information'!$I174/'Glazing information'!$J174,0),'Window calculation'!$A$5:$A$65,1),MATCH(AP$7,'Window calculation'!$A$5:$Q$5,0))+(INDEX($A$5:$Q$65,MATCH(3-IFERROR('Glazing information'!$I174/'Glazing information'!$J174,0),$R$5:$R$65,-1),MATCH(AP$7,'Window calculation'!$A$5:$Q$5,0))-INDEX($A$5:$Q$65,MATCH(IFERROR('Glazing information'!$I174/'Glazing information'!$J174,0),'Window calculation'!$A$5:$A$65,1),MATCH(AP$7,'Window calculation'!$A$5:$Q$5,0)))*(IFERROR('Glazing information'!$I174/'Glazing information'!$J174,0)-INDEX($A$5:$A$65,MATCH(IFERROR('Glazing information'!$I174/'Glazing information'!$J174,0),'Window calculation'!$A$5:$A$65,1),1))/(INDEX($A$5:$A$65,MATCH(3-IFERROR('Glazing information'!$I174/'Glazing information'!$J174,0),$R$5:$R$65,-1),1)-INDEX(V131:V191,MATCH(IFERROR('Glazing information'!$I174/'Glazing information'!$J174,0),'Window calculation'!$A$5:$A$65,1),1)))),1)</f>
        <v>1</v>
      </c>
      <c r="AQ12" s="417">
        <f>IFERROR(IF('Glazing information'!$I174/('Glazing information'!$H174+'Glazing information'!$J174)&gt;3,INDEX($A$5:$Q$65,MATCH(3,'Window calculation'!$A$5:$A$65,1),MATCH(AP$7,'Window calculation'!$A$5:$Q$5,0)),INDEX($A$5:$Q$65,MATCH(IFERROR('Glazing information'!$I174/('Glazing information'!$H174+'Glazing information'!$J174),0),$A$5:$A$65,1),MATCH(AP$7,$A$5:$Q$5,0))+(INDEX($A$5:$Q$65,MATCH(3-IFERROR('Glazing information'!$I174/('Glazing information'!$H174+'Glazing information'!$J174),0),$R$5:$R$65,-1),MATCH(AP$7,$A$5:$Q$5,0))-INDEX($A$5:$Q$65,MATCH(IFERROR('Glazing information'!$I174/('Glazing information'!$H174+'Glazing information'!$J174),0),$A$5:$A$65,1),MATCH(AP$7,$A$5:$Q$5,0)))*(IFERROR('Glazing information'!$I174/('Glazing information'!$H174+'Glazing information'!$J174),0)-INDEX($A$5:$A$65,MATCH(IFERROR('Glazing information'!$I174/('Glazing information'!$H174+'Glazing information'!$J174),0),$A$5:$A$65,1),1))/(INDEX($A$5:$A$65,MATCH(3-IFERROR('Glazing information'!$I174/('Glazing information'!$H174+'Glazing information'!$J174),0),$R$5:$R$65,-1),1)-INDEX($A$5:$A$65,MATCH(IFERROR('Glazing information'!$I174/('Glazing information'!$H174+'Glazing information'!$J174),0),$A$5:$A$65,1),1))),1)</f>
        <v>1</v>
      </c>
      <c r="AR12" s="418" t="str">
        <f>IFERROR((AQ12*('Glazing information'!$H174+'Glazing information'!$J174)-AP12*'Glazing information'!$J174)/'Glazing information'!$H174,"")</f>
        <v/>
      </c>
      <c r="AS12" s="75"/>
      <c r="AT12" s="57"/>
      <c r="AU12" s="96" t="s">
        <v>116</v>
      </c>
      <c r="AV12" s="68">
        <f>IF('Glazing information'!O27=0,'Window calculation'!V264,'Window calculation'!W264)</f>
        <v>1</v>
      </c>
      <c r="AW12" s="68">
        <f>IF('Glazing information'!O48=0,'Window calculation'!Y264,'Window calculation'!Z264)</f>
        <v>1</v>
      </c>
      <c r="AX12" s="68">
        <f>IF('Glazing information'!O69=0,'Window calculation'!AB264,'Window calculation'!AC264)</f>
        <v>1</v>
      </c>
      <c r="AY12" s="68">
        <f>IF('Glazing information'!O90=0,'Window calculation'!AE264,'Window calculation'!AF264)</f>
        <v>1</v>
      </c>
      <c r="AZ12" s="68">
        <f>IF('Glazing information'!O111=0,'Window calculation'!AH264,'Window calculation'!AI264)</f>
        <v>1</v>
      </c>
      <c r="BA12" s="68">
        <f>IF('Glazing information'!O132=0,'Window calculation'!AK264,'Window calculation'!AL264)</f>
        <v>1</v>
      </c>
      <c r="BB12" s="68">
        <f>IF('Glazing information'!O153=0,'Window calculation'!AN264,'Window calculation'!AO264)</f>
        <v>1</v>
      </c>
      <c r="BC12" s="68">
        <f>IF('Glazing information'!O174=0,'Window calculation'!AQ264,'Window calculation'!AR264)</f>
        <v>1</v>
      </c>
      <c r="BD12" s="57"/>
      <c r="BE12" s="57"/>
      <c r="BF12" s="57"/>
      <c r="BG12" s="57"/>
      <c r="BH12" s="57"/>
      <c r="BI12" s="57"/>
      <c r="BJ12" s="57"/>
      <c r="BK12" s="57"/>
    </row>
    <row r="13" spans="1:64" x14ac:dyDescent="0.25">
      <c r="A13" s="67">
        <v>0.4</v>
      </c>
      <c r="B13" s="68" t="b">
        <f>IF('OTTV Calculation'!$E$6="Hanoi",'Beta Database'!D14,IF('OTTV Calculation'!$E$6="Da Nang",'Beta Database'!U14,IF('OTTV Calculation'!$E$6="Buon Ma Thuot",'Beta Database'!AL14,IF('OTTV Calculation'!$E$6="HCMC",'Beta Database'!BC14))))</f>
        <v>0</v>
      </c>
      <c r="C13" s="68" t="b">
        <f>IF('OTTV Calculation'!$E$6="Hanoi",'Beta Database'!E14,IF('OTTV Calculation'!$E$6="Da Nang",'Beta Database'!V14,IF('OTTV Calculation'!$E$6="Buon Ma Thuot",'Beta Database'!AM14,IF('OTTV Calculation'!$E$6="HCMC",'Beta Database'!BD14))))</f>
        <v>0</v>
      </c>
      <c r="D13" s="68" t="b">
        <f>IF('OTTV Calculation'!$E$6="Hanoi",'Beta Database'!F14,IF('OTTV Calculation'!$E$6="Da Nang",'Beta Database'!W14,IF('OTTV Calculation'!$E$6="Buon Ma Thuot",'Beta Database'!AN14,IF('OTTV Calculation'!$E$6="HCMC",'Beta Database'!BE14))))</f>
        <v>0</v>
      </c>
      <c r="E13" s="68" t="b">
        <f>IF('OTTV Calculation'!$E$6="Hanoi",'Beta Database'!G14,IF('OTTV Calculation'!$E$6="Da Nang",'Beta Database'!X14,IF('OTTV Calculation'!$E$6="Buon Ma Thuot",'Beta Database'!AO14,IF('OTTV Calculation'!$E$6="HCMC",'Beta Database'!BF14))))</f>
        <v>0</v>
      </c>
      <c r="F13" s="79" t="b">
        <f>IF('OTTV Calculation'!$E$6="Hanoi",'Beta Database'!H14,IF('OTTV Calculation'!$E$6="Da Nang",'Beta Database'!Y14,IF('OTTV Calculation'!$E$6="Buon Ma Thuot",'Beta Database'!AP14,IF('OTTV Calculation'!$E$6="HCMC",'Beta Database'!BG14))))</f>
        <v>0</v>
      </c>
      <c r="G13" s="68" t="b">
        <f>IF('OTTV Calculation'!$E$6="Hanoi",'Beta Database'!I14,IF('OTTV Calculation'!$E$6="Da Nang",'Beta Database'!Z14,IF('OTTV Calculation'!$E$6="Buon Ma Thuot",'Beta Database'!AQ14,IF('OTTV Calculation'!$E$6="HCMC",'Beta Database'!BH14))))</f>
        <v>0</v>
      </c>
      <c r="H13" s="68" t="b">
        <f>IF('OTTV Calculation'!$E$6="Hanoi",'Beta Database'!J14,IF('OTTV Calculation'!$E$6="Da Nang",'Beta Database'!AA14,IF('OTTV Calculation'!$E$6="Buon Ma Thuot",'Beta Database'!AR14,IF('OTTV Calculation'!$E$6="HCMC",'Beta Database'!BI14))))</f>
        <v>0</v>
      </c>
      <c r="I13" s="68" t="b">
        <f>IF('OTTV Calculation'!$E$6="Hanoi",'Beta Database'!K14,IF('OTTV Calculation'!$E$6="Da Nang",'Beta Database'!AB14,IF('OTTV Calculation'!$E$6="Buon Ma Thuot",'Beta Database'!AS14,IF('OTTV Calculation'!$E$6="HCMC",'Beta Database'!BJ14))))</f>
        <v>0</v>
      </c>
      <c r="J13" s="68" t="b">
        <f>IF('OTTV Calculation'!$E$6="Hanoi",'Beta Database'!L14,IF('OTTV Calculation'!$E$6="Da Nang",'Beta Database'!AC14,IF('OTTV Calculation'!$E$6="Buon Ma Thuot",'Beta Database'!AT14,IF('OTTV Calculation'!$E$6="HCMC",'Beta Database'!BK14))))</f>
        <v>0</v>
      </c>
      <c r="K13" s="68" t="b">
        <f>IF('OTTV Calculation'!$E$6="Hanoi",'Beta Database'!M14,IF('OTTV Calculation'!$E$6="Da Nang",'Beta Database'!AD14,IF('OTTV Calculation'!$E$6="Buon Ma Thuot",'Beta Database'!AU14,IF('OTTV Calculation'!$E$6="HCMC",'Beta Database'!BL14))))</f>
        <v>0</v>
      </c>
      <c r="L13" s="68" t="b">
        <f>IF('OTTV Calculation'!$E$6="Hanoi",'Beta Database'!N14,IF('OTTV Calculation'!$E$6="Da Nang",'Beta Database'!AE14,IF('OTTV Calculation'!$E$6="Buon Ma Thuot",'Beta Database'!AV14,IF('OTTV Calculation'!$E$6="HCMC",'Beta Database'!BM14))))</f>
        <v>0</v>
      </c>
      <c r="M13" s="68" t="b">
        <f>IF('OTTV Calculation'!$E$6="Hanoi",'Beta Database'!O14,IF('OTTV Calculation'!$E$6="Da Nang",'Beta Database'!AF14,IF('OTTV Calculation'!$E$6="Buon Ma Thuot",'Beta Database'!AW14,IF('OTTV Calculation'!$E$6="HCMC",'Beta Database'!BN14))))</f>
        <v>0</v>
      </c>
      <c r="N13" s="68" t="b">
        <f>IF('OTTV Calculation'!$E$6="Hanoi",'Beta Database'!P14,IF('OTTV Calculation'!$E$6="Da Nang",'Beta Database'!AG14,IF('OTTV Calculation'!$E$6="Buon Ma Thuot",'Beta Database'!AX14,IF('OTTV Calculation'!$E$6="HCMC",'Beta Database'!BO14))))</f>
        <v>0</v>
      </c>
      <c r="O13" s="68" t="b">
        <f>IF('OTTV Calculation'!$E$6="Hanoi",'Beta Database'!Q14,IF('OTTV Calculation'!$E$6="Da Nang",'Beta Database'!AH14,IF('OTTV Calculation'!$E$6="Buon Ma Thuot",'Beta Database'!AY14,IF('OTTV Calculation'!$E$6="HCMC",'Beta Database'!BP14))))</f>
        <v>0</v>
      </c>
      <c r="P13" s="68" t="b">
        <f>IF('OTTV Calculation'!$E$6="Hanoi",'Beta Database'!R14,IF('OTTV Calculation'!$E$6="Da Nang",'Beta Database'!AI14,IF('OTTV Calculation'!$E$6="Buon Ma Thuot",'Beta Database'!AZ14,IF('OTTV Calculation'!$E$6="HCMC",'Beta Database'!BQ14))))</f>
        <v>0</v>
      </c>
      <c r="Q13" s="68" t="b">
        <f>IF('OTTV Calculation'!$E$6="Hanoi",'Beta Database'!S14,IF('OTTV Calculation'!$E$6="Da Nang",'Beta Database'!AJ14,IF('OTTV Calculation'!$E$6="Buon Ma Thuot",'Beta Database'!BA14,IF('OTTV Calculation'!$E$6="HCMC",'Beta Database'!BR14))))</f>
        <v>0</v>
      </c>
      <c r="R13" s="57">
        <v>2.65</v>
      </c>
      <c r="S13" s="57"/>
      <c r="T13" s="90" t="s">
        <v>117</v>
      </c>
      <c r="U13" s="370">
        <f>IFERROR(IF('Glazing information'!$I28/'Glazing information'!$J28&gt;3,INDEX($A$5:$Q$65,MATCH(3,'Window calculation'!$A$5:$A$65,1),MATCH(U$7,'Window calculation'!$A$5:$Q$5,0)),(INDEX($A$5:$Q$65,MATCH(IFERROR('Glazing information'!$I28/'Glazing information'!$J28,0),'Window calculation'!$A$5:$A$65,1),MATCH(U$7,'Window calculation'!$A$5:$Q$5,0))+(INDEX($A$5:$Q$65,MATCH(3-IFERROR('Glazing information'!$I28/'Glazing information'!$J28,0),$R$5:$R$65,-1),MATCH(U$7,'Window calculation'!$A$5:$Q$5,0))-INDEX($A$5:$Q$65,MATCH(IFERROR('Glazing information'!$I28/'Glazing information'!$J28,0),'Window calculation'!$A$5:$A$65,1),MATCH(U$7,'Window calculation'!$A$5:$Q$5,0)))*(IFERROR('Glazing information'!$I28/'Glazing information'!$J28,0)-INDEX($A$5:$A$65,MATCH(IFERROR('Glazing information'!$I28/'Glazing information'!$J28,0),'Window calculation'!$A$5:$A$65,1),1))/(INDEX($A$5:$A$65,MATCH(3-IFERROR('Glazing information'!$I28/'Glazing information'!$J28,0),$R$5:$R$65,-1),1)-INDEX(A132:A192,MATCH(IFERROR('Glazing information'!$I28/'Glazing information'!$J28,0),'Window calculation'!$A$5:$A$65,1),1)))),1)</f>
        <v>1</v>
      </c>
      <c r="V13" s="417">
        <f>IFERROR(IF('Glazing information'!$I28/('Glazing information'!$H28+'Glazing information'!$J28)&gt;3,INDEX($A$5:$Q$65,MATCH(3,'Window calculation'!$A$5:$A$65,1),MATCH(U$7,'Window calculation'!$A$5:$Q$5,0)),INDEX($A$5:$Q$65,MATCH(IFERROR('Glazing information'!$I28/('Glazing information'!$H28+'Glazing information'!$J28),0),$A$5:$A$65,1),MATCH(U$7,$A$5:$Q$5,0))+(INDEX($A$5:$Q$65,MATCH(3-IFERROR('Glazing information'!$I28/('Glazing information'!$H28+'Glazing information'!$J28),0),$R$5:$R$65,-1),MATCH(U$7,$A$5:$Q$5,0))-INDEX($A$5:$Q$65,MATCH(IFERROR('Glazing information'!$I28/('Glazing information'!$H28+'Glazing information'!$J28),0),$A$5:$A$65,1),MATCH(U$7,$A$5:$Q$5,0)))*(IFERROR('Glazing information'!$I28/('Glazing information'!$H28+'Glazing information'!$J28),0)-INDEX($A$5:$A$65,MATCH(IFERROR('Glazing information'!$I28/('Glazing information'!$H28+'Glazing information'!$J28),0),$A$5:$A$65,1),1))/(INDEX($A$5:$A$65,MATCH(3-IFERROR('Glazing information'!$I28/('Glazing information'!$H28+'Glazing information'!$J28),0),$R$5:$R$65,-1),1)-INDEX($A$5:$A$65,MATCH(IFERROR('Glazing information'!$I28/('Glazing information'!$H28+'Glazing information'!$J28),0),$A$5:$A$65,1),1))),1)</f>
        <v>1</v>
      </c>
      <c r="W13" s="418" t="str">
        <f>IFERROR((V13*('Glazing information'!$H28+'Glazing information'!$J28)-U13*'Glazing information'!$J28)/'Glazing information'!$H28,"")</f>
        <v/>
      </c>
      <c r="X13" s="370">
        <f>IFERROR(IF('Glazing information'!$I49/'Glazing information'!$J49&gt;3,INDEX($A$5:$Q$65,MATCH(3,'Window calculation'!$A$5:$A$65,1),MATCH(X$7,'Window calculation'!$A$5:$Q$5,0)),(INDEX($A$5:$Q$65,MATCH(IFERROR('Glazing information'!$I49/'Glazing information'!$J49,0),'Window calculation'!$A$5:$A$65,1),MATCH(X$7,'Window calculation'!$A$5:$Q$5,0))+(INDEX($A$5:$Q$65,MATCH(3-IFERROR('Glazing information'!$I49/'Glazing information'!$J49,0),$R$5:$R$65,-1),MATCH(X$7,'Window calculation'!$A$5:$Q$5,0))-INDEX($A$5:$Q$65,MATCH(IFERROR('Glazing information'!$I49/'Glazing information'!$J49,0),'Window calculation'!$A$5:$A$65,1),MATCH(X$7,'Window calculation'!$A$5:$Q$5,0)))*(IFERROR('Glazing information'!$I49/'Glazing information'!$J49,0)-INDEX($A$5:$A$65,MATCH(IFERROR('Glazing information'!$I49/'Glazing information'!$J49,0),'Window calculation'!$A$5:$A$65,1),1))/(INDEX($A$5:$A$65,MATCH(3-IFERROR('Glazing information'!$I49/'Glazing information'!$J49,0),$R$5:$R$65,-1),1)-INDEX(D132:D192,MATCH(IFERROR('Glazing information'!$I49/'Glazing information'!$J49,0),'Window calculation'!$A$5:$A$65,1),1)))),1)</f>
        <v>1</v>
      </c>
      <c r="Y13" s="417">
        <f>IFERROR(IF('Glazing information'!$I49/('Glazing information'!$H49+'Glazing information'!$J49)&gt;3,INDEX($A$5:$Q$65,MATCH(3,'Window calculation'!$A$5:$A$65,1),MATCH(X$7,'Window calculation'!$A$5:$Q$5,0)),INDEX($A$5:$Q$65,MATCH(IFERROR('Glazing information'!$I49/('Glazing information'!$H49+'Glazing information'!$J49),0),$A$5:$A$65,1),MATCH(X$7,$A$5:$Q$5,0))+(INDEX($A$5:$Q$65,MATCH(3-IFERROR('Glazing information'!$I49/('Glazing information'!$H49+'Glazing information'!$J49),0),$R$5:$R$65,-1),MATCH(X$7,$A$5:$Q$5,0))-INDEX($A$5:$Q$65,MATCH(IFERROR('Glazing information'!$I49/('Glazing information'!$H49+'Glazing information'!$J49),0),$A$5:$A$65,1),MATCH(X$7,$A$5:$Q$5,0)))*(IFERROR('Glazing information'!$I49/('Glazing information'!$H49+'Glazing information'!$J49),0)-INDEX($A$5:$A$65,MATCH(IFERROR('Glazing information'!$I49/('Glazing information'!$H49+'Glazing information'!$J49),0),$A$5:$A$65,1),1))/(INDEX($A$5:$A$65,MATCH(3-IFERROR('Glazing information'!$I49/('Glazing information'!$H49+'Glazing information'!$J49),0),$R$5:$R$65,-1),1)-INDEX($A$5:$A$65,MATCH(IFERROR('Glazing information'!$I49/('Glazing information'!$H49+'Glazing information'!$J49),0),$A$5:$A$65,1),1))),1)</f>
        <v>1</v>
      </c>
      <c r="Z13" s="418" t="str">
        <f>IFERROR((Y13*('Glazing information'!$H49+'Glazing information'!$J49)-X13*'Glazing information'!$J49)/'Glazing information'!$H49,"")</f>
        <v/>
      </c>
      <c r="AA13" s="370">
        <f>IFERROR(IF('Glazing information'!$I70/'Glazing information'!$J70&gt;3,INDEX($A$5:$Q$65,MATCH(3,'Window calculation'!$A$5:$A$65,1),MATCH(AA$7,'Window calculation'!$A$5:$Q$5,0)),(INDEX($A$5:$Q$65,MATCH(IFERROR('Glazing information'!$I70/'Glazing information'!$J70,0),'Window calculation'!$A$5:$A$65,1),MATCH(AA$7,'Window calculation'!$A$5:$Q$5,0))+(INDEX($A$5:$Q$65,MATCH(3-IFERROR('Glazing information'!$I70/'Glazing information'!$J70,0),$R$5:$R$65,-1),MATCH(AA$7,'Window calculation'!$A$5:$Q$5,0))-INDEX($A$5:$Q$65,MATCH(IFERROR('Glazing information'!$I70/'Glazing information'!$J70,0),'Window calculation'!$A$5:$A$65,1),MATCH(AA$7,'Window calculation'!$A$5:$Q$5,0)))*(IFERROR('Glazing information'!$I70/'Glazing information'!$J70,0)-INDEX($A$5:$A$65,MATCH(IFERROR('Glazing information'!$I70/'Glazing information'!$J70,0),'Window calculation'!$A$5:$A$65,1),1))/(INDEX($A$5:$A$65,MATCH(3-IFERROR('Glazing information'!$I70/'Glazing information'!$J70,0),$R$5:$R$65,-1),1)-INDEX(G132:G192,MATCH(IFERROR('Glazing information'!$I70/'Glazing information'!$J70,0),'Window calculation'!$A$5:$A$65,1),1)))),1)</f>
        <v>1</v>
      </c>
      <c r="AB13" s="417">
        <f>IFERROR(IF('Glazing information'!$I70/('Glazing information'!$H70+'Glazing information'!$J70)&gt;3,INDEX($A$5:$Q$65,MATCH(3,'Window calculation'!$A$5:$A$65,1),MATCH(AA$7,'Window calculation'!$A$5:$Q$5,0)),INDEX($A$5:$Q$65,MATCH(IFERROR('Glazing information'!$I70/('Glazing information'!$H70+'Glazing information'!$J70),0),$A$5:$A$65,1),MATCH(AA$7,$A$5:$Q$5,0))+(INDEX($A$5:$Q$65,MATCH(3-IFERROR('Glazing information'!$I70/('Glazing information'!$H70+'Glazing information'!$J70),0),$R$5:$R$65,-1),MATCH(AA$7,$A$5:$Q$5,0))-INDEX($A$5:$Q$65,MATCH(IFERROR('Glazing information'!$I70/('Glazing information'!$H70+'Glazing information'!$J70),0),$A$5:$A$65,1),MATCH(AA$7,$A$5:$Q$5,0)))*(IFERROR('Glazing information'!$I70/('Glazing information'!$H70+'Glazing information'!$J70),0)-INDEX($A$5:$A$65,MATCH(IFERROR('Glazing information'!$I70/('Glazing information'!$H70+'Glazing information'!$J70),0),$A$5:$A$65,1),1))/(INDEX($A$5:$A$65,MATCH(3-IFERROR('Glazing information'!$I70/('Glazing information'!$H70+'Glazing information'!$J70),0),$R$5:$R$65,-1),1)-INDEX($A$5:$A$65,MATCH(IFERROR('Glazing information'!$I70/('Glazing information'!$H70+'Glazing information'!$J70),0),$A$5:$A$65,1),1))),1)</f>
        <v>1</v>
      </c>
      <c r="AC13" s="418" t="str">
        <f>IFERROR((AB13*('Glazing information'!$H70+'Glazing information'!$J70)-AA13*'Glazing information'!$J70)/'Glazing information'!$H70,"")</f>
        <v/>
      </c>
      <c r="AD13" s="370">
        <f>IFERROR(IF('Glazing information'!$I91/'Glazing information'!$J91&gt;3,INDEX($A$5:$Q$65,MATCH(3,'Window calculation'!$A$5:$A$65,1),MATCH(AD$7,'Window calculation'!$A$5:$Q$5,0)),(INDEX($A$5:$Q$65,MATCH(IFERROR('Glazing information'!$I91/'Glazing information'!$J91,0),'Window calculation'!$A$5:$A$65,1),MATCH(AD$7,'Window calculation'!$A$5:$Q$5,0))+(INDEX($A$5:$Q$65,MATCH(3-IFERROR('Glazing information'!$I91/'Glazing information'!$J91,0),$R$5:$R$65,-1),MATCH(AD$7,'Window calculation'!$A$5:$Q$5,0))-INDEX($A$5:$Q$65,MATCH(IFERROR('Glazing information'!$I91/'Glazing information'!$J91,0),'Window calculation'!$A$5:$A$65,1),MATCH(AD$7,'Window calculation'!$A$5:$Q$5,0)))*(IFERROR('Glazing information'!$I91/'Glazing information'!$J91,0)-INDEX($A$5:$A$65,MATCH(IFERROR('Glazing information'!$I91/'Glazing information'!$J91,0),'Window calculation'!$A$5:$A$65,1),1))/(INDEX($A$5:$A$65,MATCH(3-IFERROR('Glazing information'!$I91/'Glazing information'!$J91,0),$R$5:$R$65,-1),1)-INDEX(J132:J192,MATCH(IFERROR('Glazing information'!$I91/'Glazing information'!$J91,0),'Window calculation'!$A$5:$A$65,1),1)))),1)</f>
        <v>1</v>
      </c>
      <c r="AE13" s="417">
        <f>IFERROR(IF('Glazing information'!$I91/('Glazing information'!$H91+'Glazing information'!$J91)&gt;3,INDEX($A$5:$Q$65,MATCH(3,'Window calculation'!$A$5:$A$65,1),MATCH(AD$7,'Window calculation'!$A$5:$Q$5,0)),INDEX($A$5:$Q$65,MATCH(IFERROR('Glazing information'!$I91/('Glazing information'!$H91+'Glazing information'!$J91),0),$A$5:$A$65,1),MATCH(AD$7,$A$5:$Q$5,0))+(INDEX($A$5:$Q$65,MATCH(3-IFERROR('Glazing information'!$I91/('Glazing information'!$H91+'Glazing information'!$J91),0),$R$5:$R$65,-1),MATCH(AD$7,$A$5:$Q$5,0))-INDEX($A$5:$Q$65,MATCH(IFERROR('Glazing information'!$I91/('Glazing information'!$H91+'Glazing information'!$J91),0),$A$5:$A$65,1),MATCH(AD$7,$A$5:$Q$5,0)))*(IFERROR('Glazing information'!$I91/('Glazing information'!$H91+'Glazing information'!$J91),0)-INDEX($A$5:$A$65,MATCH(IFERROR('Glazing information'!$I91/('Glazing information'!$H91+'Glazing information'!$J91),0),$A$5:$A$65,1),1))/(INDEX($A$5:$A$65,MATCH(3-IFERROR('Glazing information'!$I91/('Glazing information'!$H91+'Glazing information'!$J91),0),$R$5:$R$65,-1),1)-INDEX($A$5:$A$65,MATCH(IFERROR('Glazing information'!$I91/('Glazing information'!$H91+'Glazing information'!$J91),0),$A$5:$A$65,1),1))),1)</f>
        <v>1</v>
      </c>
      <c r="AF13" s="418" t="str">
        <f>IFERROR((AE13*('Glazing information'!$H91+'Glazing information'!$J91)-AD13*'Glazing information'!$J91)/'Glazing information'!$H91,"")</f>
        <v/>
      </c>
      <c r="AG13" s="370">
        <f>IFERROR(IF('Glazing information'!$I112/'Glazing information'!$J112&gt;3,INDEX($A$5:$Q$65,MATCH(3,'Window calculation'!$A$5:$A$65,1),MATCH(AG$7,'Window calculation'!$A$5:$Q$5,0)),(INDEX($A$5:$Q$65,MATCH(IFERROR('Glazing information'!$I112/'Glazing information'!$J112,0),'Window calculation'!$A$5:$A$65,1),MATCH(AG$7,'Window calculation'!$A$5:$Q$5,0))+(INDEX($A$5:$Q$65,MATCH(3-IFERROR('Glazing information'!$I112/'Glazing information'!$J112,0),$R$5:$R$65,-1),MATCH(AG$7,'Window calculation'!$A$5:$Q$5,0))-INDEX($A$5:$Q$65,MATCH(IFERROR('Glazing information'!$I112/'Glazing information'!$J112,0),'Window calculation'!$A$5:$A$65,1),MATCH(AG$7,'Window calculation'!$A$5:$Q$5,0)))*(IFERROR('Glazing information'!$I112/'Glazing information'!$J112,0)-INDEX($A$5:$A$65,MATCH(IFERROR('Glazing information'!$I112/'Glazing information'!$J112,0),'Window calculation'!$A$5:$A$65,1),1))/(INDEX($A$5:$A$65,MATCH(3-IFERROR('Glazing information'!$I112/'Glazing information'!$J112,0),$R$5:$R$65,-1),1)-INDEX(M132:M192,MATCH(IFERROR('Glazing information'!$I112/'Glazing information'!$J112,0),'Window calculation'!$A$5:$A$65,1),1)))),1)</f>
        <v>1</v>
      </c>
      <c r="AH13" s="417">
        <f>IFERROR(IF('Glazing information'!$I112/('Glazing information'!$H112+'Glazing information'!$J112)&gt;3,INDEX($A$5:$Q$65,MATCH(3,'Window calculation'!$A$5:$A$65,1),MATCH(AG$7,'Window calculation'!$A$5:$Q$5,0)),INDEX($A$5:$Q$65,MATCH(IFERROR('Glazing information'!$I112/('Glazing information'!$H112+'Glazing information'!$J112),0),$A$5:$A$65,1),MATCH(AG$7,$A$5:$Q$5,0))+(INDEX($A$5:$Q$65,MATCH(3-IFERROR('Glazing information'!$I112/('Glazing information'!$H112+'Glazing information'!$J112),0),$R$5:$R$65,-1),MATCH(AG$7,$A$5:$Q$5,0))-INDEX($A$5:$Q$65,MATCH(IFERROR('Glazing information'!$I112/('Glazing information'!$H112+'Glazing information'!$J112),0),$A$5:$A$65,1),MATCH(AG$7,$A$5:$Q$5,0)))*(IFERROR('Glazing information'!$I112/('Glazing information'!$H112+'Glazing information'!$J112),0)-INDEX($A$5:$A$65,MATCH(IFERROR('Glazing information'!$I112/('Glazing information'!$H112+'Glazing information'!$J112),0),$A$5:$A$65,1),1))/(INDEX($A$5:$A$65,MATCH(3-IFERROR('Glazing information'!$I112/('Glazing information'!$H112+'Glazing information'!$J112),0),$R$5:$R$65,-1),1)-INDEX($A$5:$A$65,MATCH(IFERROR('Glazing information'!$I112/('Glazing information'!$H112+'Glazing information'!$J112),0),$A$5:$A$65,1),1))),1)</f>
        <v>1</v>
      </c>
      <c r="AI13" s="418" t="str">
        <f>IFERROR((AH13*('Glazing information'!$H112+'Glazing information'!$J112)-AG13*'Glazing information'!$J112)/'Glazing information'!$H112,"")</f>
        <v/>
      </c>
      <c r="AJ13" s="370">
        <f>IFERROR(IF('Glazing information'!$I133/'Glazing information'!$J133&gt;3,INDEX($A$5:$Q$65,MATCH(3,'Window calculation'!$A$5:$A$65,1),MATCH(AJ$7,'Window calculation'!$A$5:$Q$5,0)),(INDEX($A$5:$Q$65,MATCH(IFERROR('Glazing information'!$I133/'Glazing information'!$J133,0),'Window calculation'!$A$5:$A$65,1),MATCH(AJ$7,'Window calculation'!$A$5:$Q$5,0))+(INDEX($A$5:$Q$65,MATCH(3-IFERROR('Glazing information'!$I133/'Glazing information'!$J133,0),$R$5:$R$65,-1),MATCH(AJ$7,'Window calculation'!$A$5:$Q$5,0))-INDEX($A$5:$Q$65,MATCH(IFERROR('Glazing information'!$I133/'Glazing information'!$J133,0),'Window calculation'!$A$5:$A$65,1),MATCH(AJ$7,'Window calculation'!$A$5:$Q$5,0)))*(IFERROR('Glazing information'!$I133/'Glazing information'!$J133,0)-INDEX($A$5:$A$65,MATCH(IFERROR('Glazing information'!$I133/'Glazing information'!$J133,0),'Window calculation'!$A$5:$A$65,1),1))/(INDEX($A$5:$A$65,MATCH(3-IFERROR('Glazing information'!$I133/'Glazing information'!$J133,0),$R$5:$R$65,-1),1)-INDEX(P132:P192,MATCH(IFERROR('Glazing information'!$I133/'Glazing information'!$J133,0),'Window calculation'!$A$5:$A$65,1),1)))),1)</f>
        <v>1</v>
      </c>
      <c r="AK13" s="417">
        <f>IFERROR(IF('Glazing information'!$I133/('Glazing information'!$H133+'Glazing information'!$J133)&gt;3,INDEX($A$5:$Q$65,MATCH(3,'Window calculation'!$A$5:$A$65,1),MATCH(AJ$7,'Window calculation'!$A$5:$Q$5,0)),INDEX($A$5:$Q$65,MATCH(IFERROR('Glazing information'!$I133/('Glazing information'!$H133+'Glazing information'!$J133),0),$A$5:$A$65,1),MATCH(AJ$7,$A$5:$Q$5,0))+(INDEX($A$5:$Q$65,MATCH(3-IFERROR('Glazing information'!$I133/('Glazing information'!$H133+'Glazing information'!$J133),0),$R$5:$R$65,-1),MATCH(AJ$7,$A$5:$Q$5,0))-INDEX($A$5:$Q$65,MATCH(IFERROR('Glazing information'!$I133/('Glazing information'!$H133+'Glazing information'!$J133),0),$A$5:$A$65,1),MATCH(AJ$7,$A$5:$Q$5,0)))*(IFERROR('Glazing information'!$I133/('Glazing information'!$H133+'Glazing information'!$J133),0)-INDEX($A$5:$A$65,MATCH(IFERROR('Glazing information'!$I133/('Glazing information'!$H133+'Glazing information'!$J133),0),$A$5:$A$65,1),1))/(INDEX($A$5:$A$65,MATCH(3-IFERROR('Glazing information'!$I133/('Glazing information'!$H133+'Glazing information'!$J133),0),$R$5:$R$65,-1),1)-INDEX($A$5:$A$65,MATCH(IFERROR('Glazing information'!$I133/('Glazing information'!$H133+'Glazing information'!$J133),0),$A$5:$A$65,1),1))),1)</f>
        <v>1</v>
      </c>
      <c r="AL13" s="418" t="str">
        <f>IFERROR((AK13*('Glazing information'!$H133+'Glazing information'!$J133)-AJ13*'Glazing information'!$J133)/'Glazing information'!$H133,"")</f>
        <v/>
      </c>
      <c r="AM13" s="370">
        <f>IFERROR(IF('Glazing information'!$I154/'Glazing information'!$J154&gt;3,INDEX($A$5:$Q$65,MATCH(3,'Window calculation'!$A$5:$A$65,1),MATCH(AM$7,'Window calculation'!$A$5:$Q$5,0)),(INDEX($A$5:$Q$65,MATCH(IFERROR('Glazing information'!$I154/'Glazing information'!$J154,0),'Window calculation'!$A$5:$A$65,1),MATCH(AM$7,'Window calculation'!$A$5:$Q$5,0))+(INDEX($A$5:$Q$65,MATCH(3-IFERROR('Glazing information'!$I154/'Glazing information'!$J154,0),$R$5:$R$65,-1),MATCH(AM$7,'Window calculation'!$A$5:$Q$5,0))-INDEX($A$5:$Q$65,MATCH(IFERROR('Glazing information'!$I154/'Glazing information'!$J154,0),'Window calculation'!$A$5:$A$65,1),MATCH(AM$7,'Window calculation'!$A$5:$Q$5,0)))*(IFERROR('Glazing information'!$I154/'Glazing information'!$J154,0)-INDEX($A$5:$A$65,MATCH(IFERROR('Glazing information'!$I154/'Glazing information'!$J154,0),'Window calculation'!$A$5:$A$65,1),1))/(INDEX($A$5:$A$65,MATCH(3-IFERROR('Glazing information'!$I154/'Glazing information'!$J154,0),$R$5:$R$65,-1),1)-INDEX(S132:S192,MATCH(IFERROR('Glazing information'!$I154/'Glazing information'!$J154,0),'Window calculation'!$A$5:$A$65,1),1)))),1)</f>
        <v>1</v>
      </c>
      <c r="AN13" s="417">
        <f>IFERROR(IF('Glazing information'!$I154/('Glazing information'!$H154+'Glazing information'!$J154)&gt;3,INDEX($A$5:$Q$65,MATCH(3,'Window calculation'!$A$5:$A$65,1),MATCH(AM$7,'Window calculation'!$A$5:$Q$5,0)),INDEX($A$5:$Q$65,MATCH(IFERROR('Glazing information'!$I154/('Glazing information'!$H154+'Glazing information'!$J154),0),$A$5:$A$65,1),MATCH(AM$7,$A$5:$Q$5,0))+(INDEX($A$5:$Q$65,MATCH(3-IFERROR('Glazing information'!$I154/('Glazing information'!$H154+'Glazing information'!$J154),0),$R$5:$R$65,-1),MATCH(AM$7,$A$5:$Q$5,0))-INDEX($A$5:$Q$65,MATCH(IFERROR('Glazing information'!$I154/('Glazing information'!$H154+'Glazing information'!$J154),0),$A$5:$A$65,1),MATCH(AM$7,$A$5:$Q$5,0)))*(IFERROR('Glazing information'!$I154/('Glazing information'!$H154+'Glazing information'!$J154),0)-INDEX($A$5:$A$65,MATCH(IFERROR('Glazing information'!$I154/('Glazing information'!$H154+'Glazing information'!$J154),0),$A$5:$A$65,1),1))/(INDEX($A$5:$A$65,MATCH(3-IFERROR('Glazing information'!$I154/('Glazing information'!$H154+'Glazing information'!$J154),0),$R$5:$R$65,-1),1)-INDEX($A$5:$A$65,MATCH(IFERROR('Glazing information'!$I154/('Glazing information'!$H154+'Glazing information'!$J154),0),$A$5:$A$65,1),1))),1)</f>
        <v>1</v>
      </c>
      <c r="AO13" s="418" t="str">
        <f>IFERROR((AN13*('Glazing information'!$H154+'Glazing information'!$J154)-AM13*'Glazing information'!$J154)/'Glazing information'!$H154,"")</f>
        <v/>
      </c>
      <c r="AP13" s="370">
        <f>IFERROR(IF('Glazing information'!$I175/'Glazing information'!$J175&gt;3,INDEX($A$5:$Q$65,MATCH(3,'Window calculation'!$A$5:$A$65,1),MATCH(AP$7,'Window calculation'!$A$5:$Q$5,0)),(INDEX($A$5:$Q$65,MATCH(IFERROR('Glazing information'!$I175/'Glazing information'!$J175,0),'Window calculation'!$A$5:$A$65,1),MATCH(AP$7,'Window calculation'!$A$5:$Q$5,0))+(INDEX($A$5:$Q$65,MATCH(3-IFERROR('Glazing information'!$I175/'Glazing information'!$J175,0),$R$5:$R$65,-1),MATCH(AP$7,'Window calculation'!$A$5:$Q$5,0))-INDEX($A$5:$Q$65,MATCH(IFERROR('Glazing information'!$I175/'Glazing information'!$J175,0),'Window calculation'!$A$5:$A$65,1),MATCH(AP$7,'Window calculation'!$A$5:$Q$5,0)))*(IFERROR('Glazing information'!$I175/'Glazing information'!$J175,0)-INDEX($A$5:$A$65,MATCH(IFERROR('Glazing information'!$I175/'Glazing information'!$J175,0),'Window calculation'!$A$5:$A$65,1),1))/(INDEX($A$5:$A$65,MATCH(3-IFERROR('Glazing information'!$I175/'Glazing information'!$J175,0),$R$5:$R$65,-1),1)-INDEX(V132:V192,MATCH(IFERROR('Glazing information'!$I175/'Glazing information'!$J175,0),'Window calculation'!$A$5:$A$65,1),1)))),1)</f>
        <v>1</v>
      </c>
      <c r="AQ13" s="417">
        <f>IFERROR(IF('Glazing information'!$I175/('Glazing information'!$H175+'Glazing information'!$J175)&gt;3,INDEX($A$5:$Q$65,MATCH(3,'Window calculation'!$A$5:$A$65,1),MATCH(AP$7,'Window calculation'!$A$5:$Q$5,0)),INDEX($A$5:$Q$65,MATCH(IFERROR('Glazing information'!$I175/('Glazing information'!$H175+'Glazing information'!$J175),0),$A$5:$A$65,1),MATCH(AP$7,$A$5:$Q$5,0))+(INDEX($A$5:$Q$65,MATCH(3-IFERROR('Glazing information'!$I175/('Glazing information'!$H175+'Glazing information'!$J175),0),$R$5:$R$65,-1),MATCH(AP$7,$A$5:$Q$5,0))-INDEX($A$5:$Q$65,MATCH(IFERROR('Glazing information'!$I175/('Glazing information'!$H175+'Glazing information'!$J175),0),$A$5:$A$65,1),MATCH(AP$7,$A$5:$Q$5,0)))*(IFERROR('Glazing information'!$I175/('Glazing information'!$H175+'Glazing information'!$J175),0)-INDEX($A$5:$A$65,MATCH(IFERROR('Glazing information'!$I175/('Glazing information'!$H175+'Glazing information'!$J175),0),$A$5:$A$65,1),1))/(INDEX($A$5:$A$65,MATCH(3-IFERROR('Glazing information'!$I175/('Glazing information'!$H175+'Glazing information'!$J175),0),$R$5:$R$65,-1),1)-INDEX($A$5:$A$65,MATCH(IFERROR('Glazing information'!$I175/('Glazing information'!$H175+'Glazing information'!$J175),0),$A$5:$A$65,1),1))),1)</f>
        <v>1</v>
      </c>
      <c r="AR13" s="418" t="str">
        <f>IFERROR((AQ13*('Glazing information'!$H175+'Glazing information'!$J175)-AP13*'Glazing information'!$J175)/'Glazing information'!$H175,"")</f>
        <v/>
      </c>
      <c r="AS13" s="75"/>
      <c r="AT13" s="57"/>
      <c r="AU13" s="96" t="s">
        <v>117</v>
      </c>
      <c r="AV13" s="68">
        <f>IF('Glazing information'!O28=0,'Window calculation'!V265,'Window calculation'!W265)</f>
        <v>1</v>
      </c>
      <c r="AW13" s="68">
        <f>IF('Glazing information'!O49=0,'Window calculation'!Y265,'Window calculation'!Z265)</f>
        <v>1</v>
      </c>
      <c r="AX13" s="68">
        <f>IF('Glazing information'!O70=0,'Window calculation'!AB265,'Window calculation'!AC265)</f>
        <v>1</v>
      </c>
      <c r="AY13" s="68">
        <f>IF('Glazing information'!O91=0,'Window calculation'!AE265,'Window calculation'!AF265)</f>
        <v>1</v>
      </c>
      <c r="AZ13" s="68">
        <f>IF('Glazing information'!O112=0,'Window calculation'!AH265,'Window calculation'!AI265)</f>
        <v>1</v>
      </c>
      <c r="BA13" s="68">
        <f>IF('Glazing information'!O133=0,'Window calculation'!AK265,'Window calculation'!AL265)</f>
        <v>1</v>
      </c>
      <c r="BB13" s="68">
        <f>IF('Glazing information'!O154=0,'Window calculation'!AN265,'Window calculation'!AO265)</f>
        <v>1</v>
      </c>
      <c r="BC13" s="68">
        <f>IF('Glazing information'!O175=0,'Window calculation'!AQ265,'Window calculation'!AR265)</f>
        <v>1</v>
      </c>
      <c r="BD13" s="57"/>
      <c r="BE13" s="57"/>
      <c r="BF13" s="57"/>
      <c r="BG13" s="57"/>
      <c r="BH13" s="57"/>
      <c r="BI13" s="57"/>
      <c r="BJ13" s="57"/>
      <c r="BK13" s="57"/>
    </row>
    <row r="14" spans="1:64" x14ac:dyDescent="0.25">
      <c r="A14" s="67">
        <v>0.45</v>
      </c>
      <c r="B14" s="68" t="b">
        <f>IF('OTTV Calculation'!$E$6="Hanoi",'Beta Database'!D15,IF('OTTV Calculation'!$E$6="Da Nang",'Beta Database'!U15,IF('OTTV Calculation'!$E$6="Buon Ma Thuot",'Beta Database'!AL15,IF('OTTV Calculation'!$E$6="HCMC",'Beta Database'!BC15))))</f>
        <v>0</v>
      </c>
      <c r="C14" s="68" t="b">
        <f>IF('OTTV Calculation'!$E$6="Hanoi",'Beta Database'!E15,IF('OTTV Calculation'!$E$6="Da Nang",'Beta Database'!V15,IF('OTTV Calculation'!$E$6="Buon Ma Thuot",'Beta Database'!AM15,IF('OTTV Calculation'!$E$6="HCMC",'Beta Database'!BD15))))</f>
        <v>0</v>
      </c>
      <c r="D14" s="68" t="b">
        <f>IF('OTTV Calculation'!$E$6="Hanoi",'Beta Database'!F15,IF('OTTV Calculation'!$E$6="Da Nang",'Beta Database'!W15,IF('OTTV Calculation'!$E$6="Buon Ma Thuot",'Beta Database'!AN15,IF('OTTV Calculation'!$E$6="HCMC",'Beta Database'!BE15))))</f>
        <v>0</v>
      </c>
      <c r="E14" s="68" t="b">
        <f>IF('OTTV Calculation'!$E$6="Hanoi",'Beta Database'!G15,IF('OTTV Calculation'!$E$6="Da Nang",'Beta Database'!X15,IF('OTTV Calculation'!$E$6="Buon Ma Thuot",'Beta Database'!AO15,IF('OTTV Calculation'!$E$6="HCMC",'Beta Database'!BF15))))</f>
        <v>0</v>
      </c>
      <c r="F14" s="79" t="b">
        <f>IF('OTTV Calculation'!$E$6="Hanoi",'Beta Database'!H15,IF('OTTV Calculation'!$E$6="Da Nang",'Beta Database'!Y15,IF('OTTV Calculation'!$E$6="Buon Ma Thuot",'Beta Database'!AP15,IF('OTTV Calculation'!$E$6="HCMC",'Beta Database'!BG15))))</f>
        <v>0</v>
      </c>
      <c r="G14" s="68" t="b">
        <f>IF('OTTV Calculation'!$E$6="Hanoi",'Beta Database'!I15,IF('OTTV Calculation'!$E$6="Da Nang",'Beta Database'!Z15,IF('OTTV Calculation'!$E$6="Buon Ma Thuot",'Beta Database'!AQ15,IF('OTTV Calculation'!$E$6="HCMC",'Beta Database'!BH15))))</f>
        <v>0</v>
      </c>
      <c r="H14" s="68" t="b">
        <f>IF('OTTV Calculation'!$E$6="Hanoi",'Beta Database'!J15,IF('OTTV Calculation'!$E$6="Da Nang",'Beta Database'!AA15,IF('OTTV Calculation'!$E$6="Buon Ma Thuot",'Beta Database'!AR15,IF('OTTV Calculation'!$E$6="HCMC",'Beta Database'!BI15))))</f>
        <v>0</v>
      </c>
      <c r="I14" s="68" t="b">
        <f>IF('OTTV Calculation'!$E$6="Hanoi",'Beta Database'!K15,IF('OTTV Calculation'!$E$6="Da Nang",'Beta Database'!AB15,IF('OTTV Calculation'!$E$6="Buon Ma Thuot",'Beta Database'!AS15,IF('OTTV Calculation'!$E$6="HCMC",'Beta Database'!BJ15))))</f>
        <v>0</v>
      </c>
      <c r="J14" s="68" t="b">
        <f>IF('OTTV Calculation'!$E$6="Hanoi",'Beta Database'!L15,IF('OTTV Calculation'!$E$6="Da Nang",'Beta Database'!AC15,IF('OTTV Calculation'!$E$6="Buon Ma Thuot",'Beta Database'!AT15,IF('OTTV Calculation'!$E$6="HCMC",'Beta Database'!BK15))))</f>
        <v>0</v>
      </c>
      <c r="K14" s="68" t="b">
        <f>IF('OTTV Calculation'!$E$6="Hanoi",'Beta Database'!M15,IF('OTTV Calculation'!$E$6="Da Nang",'Beta Database'!AD15,IF('OTTV Calculation'!$E$6="Buon Ma Thuot",'Beta Database'!AU15,IF('OTTV Calculation'!$E$6="HCMC",'Beta Database'!BL15))))</f>
        <v>0</v>
      </c>
      <c r="L14" s="68" t="b">
        <f>IF('OTTV Calculation'!$E$6="Hanoi",'Beta Database'!N15,IF('OTTV Calculation'!$E$6="Da Nang",'Beta Database'!AE15,IF('OTTV Calculation'!$E$6="Buon Ma Thuot",'Beta Database'!AV15,IF('OTTV Calculation'!$E$6="HCMC",'Beta Database'!BM15))))</f>
        <v>0</v>
      </c>
      <c r="M14" s="68" t="b">
        <f>IF('OTTV Calculation'!$E$6="Hanoi",'Beta Database'!O15,IF('OTTV Calculation'!$E$6="Da Nang",'Beta Database'!AF15,IF('OTTV Calculation'!$E$6="Buon Ma Thuot",'Beta Database'!AW15,IF('OTTV Calculation'!$E$6="HCMC",'Beta Database'!BN15))))</f>
        <v>0</v>
      </c>
      <c r="N14" s="68" t="b">
        <f>IF('OTTV Calculation'!$E$6="Hanoi",'Beta Database'!P15,IF('OTTV Calculation'!$E$6="Da Nang",'Beta Database'!AG15,IF('OTTV Calculation'!$E$6="Buon Ma Thuot",'Beta Database'!AX15,IF('OTTV Calculation'!$E$6="HCMC",'Beta Database'!BO15))))</f>
        <v>0</v>
      </c>
      <c r="O14" s="68" t="b">
        <f>IF('OTTV Calculation'!$E$6="Hanoi",'Beta Database'!Q15,IF('OTTV Calculation'!$E$6="Da Nang",'Beta Database'!AH15,IF('OTTV Calculation'!$E$6="Buon Ma Thuot",'Beta Database'!AY15,IF('OTTV Calculation'!$E$6="HCMC",'Beta Database'!BP15))))</f>
        <v>0</v>
      </c>
      <c r="P14" s="68" t="b">
        <f>IF('OTTV Calculation'!$E$6="Hanoi",'Beta Database'!R15,IF('OTTV Calculation'!$E$6="Da Nang",'Beta Database'!AI15,IF('OTTV Calculation'!$E$6="Buon Ma Thuot",'Beta Database'!AZ15,IF('OTTV Calculation'!$E$6="HCMC",'Beta Database'!BQ15))))</f>
        <v>0</v>
      </c>
      <c r="Q14" s="68" t="b">
        <f>IF('OTTV Calculation'!$E$6="Hanoi",'Beta Database'!S15,IF('OTTV Calculation'!$E$6="Da Nang",'Beta Database'!AJ15,IF('OTTV Calculation'!$E$6="Buon Ma Thuot",'Beta Database'!BA15,IF('OTTV Calculation'!$E$6="HCMC",'Beta Database'!BR15))))</f>
        <v>0</v>
      </c>
      <c r="R14" s="57">
        <v>2.6</v>
      </c>
      <c r="S14" s="57"/>
      <c r="T14" s="90" t="s">
        <v>212</v>
      </c>
      <c r="U14" s="370">
        <f>IFERROR(IF('Glazing information'!$I29/'Glazing information'!$J29&gt;3,INDEX($A$5:$Q$65,MATCH(3,'Window calculation'!$A$5:$A$65,1),MATCH(U$7,'Window calculation'!$A$5:$Q$5,0)),(INDEX($A$5:$Q$65,MATCH(IFERROR('Glazing information'!$I29/'Glazing information'!$J29,0),'Window calculation'!$A$5:$A$65,1),MATCH(U$7,'Window calculation'!$A$5:$Q$5,0))+(INDEX($A$5:$Q$65,MATCH(3-IFERROR('Glazing information'!$I29/'Glazing information'!$J29,0),$R$5:$R$65,-1),MATCH(U$7,'Window calculation'!$A$5:$Q$5,0))-INDEX($A$5:$Q$65,MATCH(IFERROR('Glazing information'!$I29/'Glazing information'!$J29,0),'Window calculation'!$A$5:$A$65,1),MATCH(U$7,'Window calculation'!$A$5:$Q$5,0)))*(IFERROR('Glazing information'!$I29/'Glazing information'!$J29,0)-INDEX($A$5:$A$65,MATCH(IFERROR('Glazing information'!$I29/'Glazing information'!$J29,0),'Window calculation'!$A$5:$A$65,1),1))/(INDEX($A$5:$A$65,MATCH(3-IFERROR('Glazing information'!$I29/'Glazing information'!$J29,0),$R$5:$R$65,-1),1)-INDEX(A133:A193,MATCH(IFERROR('Glazing information'!$I29/'Glazing information'!$J29,0),'Window calculation'!$A$5:$A$65,1),1)))),1)</f>
        <v>1</v>
      </c>
      <c r="V14" s="417">
        <f>IFERROR(IF('Glazing information'!$I29/('Glazing information'!$H29+'Glazing information'!$J29)&gt;3,INDEX($A$5:$Q$65,MATCH(3,'Window calculation'!$A$5:$A$65,1),MATCH(U$7,'Window calculation'!$A$5:$Q$5,0)),INDEX($A$5:$Q$65,MATCH(IFERROR('Glazing information'!$I29/('Glazing information'!$H29+'Glazing information'!$J29),0),$A$5:$A$65,1),MATCH(U$7,$A$5:$Q$5,0))+(INDEX($A$5:$Q$65,MATCH(3-IFERROR('Glazing information'!$I29/('Glazing information'!$H29+'Glazing information'!$J29),0),$R$5:$R$65,-1),MATCH(U$7,$A$5:$Q$5,0))-INDEX($A$5:$Q$65,MATCH(IFERROR('Glazing information'!$I29/('Glazing information'!$H29+'Glazing information'!$J29),0),$A$5:$A$65,1),MATCH(U$7,$A$5:$Q$5,0)))*(IFERROR('Glazing information'!$I29/('Glazing information'!$H29+'Glazing information'!$J29),0)-INDEX($A$5:$A$65,MATCH(IFERROR('Glazing information'!$I29/('Glazing information'!$H29+'Glazing information'!$J29),0),$A$5:$A$65,1),1))/(INDEX($A$5:$A$65,MATCH(3-IFERROR('Glazing information'!$I29/('Glazing information'!$H29+'Glazing information'!$J29),0),$R$5:$R$65,-1),1)-INDEX($A$5:$A$65,MATCH(IFERROR('Glazing information'!$I29/('Glazing information'!$H29+'Glazing information'!$J29),0),$A$5:$A$65,1),1))),1)</f>
        <v>1</v>
      </c>
      <c r="W14" s="418" t="str">
        <f>IFERROR((V14*('Glazing information'!$H29+'Glazing information'!$J29)-U14*'Glazing information'!$J29)/'Glazing information'!$H29,"")</f>
        <v/>
      </c>
      <c r="X14" s="370">
        <f>IFERROR(IF('Glazing information'!$I50/'Glazing information'!$J50&gt;3,INDEX($A$5:$Q$65,MATCH(3,'Window calculation'!$A$5:$A$65,1),MATCH(X$7,'Window calculation'!$A$5:$Q$5,0)),(INDEX($A$5:$Q$65,MATCH(IFERROR('Glazing information'!$I50/'Glazing information'!$J50,0),'Window calculation'!$A$5:$A$65,1),MATCH(X$7,'Window calculation'!$A$5:$Q$5,0))+(INDEX($A$5:$Q$65,MATCH(3-IFERROR('Glazing information'!$I50/'Glazing information'!$J50,0),$R$5:$R$65,-1),MATCH(X$7,'Window calculation'!$A$5:$Q$5,0))-INDEX($A$5:$Q$65,MATCH(IFERROR('Glazing information'!$I50/'Glazing information'!$J50,0),'Window calculation'!$A$5:$A$65,1),MATCH(X$7,'Window calculation'!$A$5:$Q$5,0)))*(IFERROR('Glazing information'!$I50/'Glazing information'!$J50,0)-INDEX($A$5:$A$65,MATCH(IFERROR('Glazing information'!$I50/'Glazing information'!$J50,0),'Window calculation'!$A$5:$A$65,1),1))/(INDEX($A$5:$A$65,MATCH(3-IFERROR('Glazing information'!$I50/'Glazing information'!$J50,0),$R$5:$R$65,-1),1)-INDEX(D133:D193,MATCH(IFERROR('Glazing information'!$I50/'Glazing information'!$J50,0),'Window calculation'!$A$5:$A$65,1),1)))),1)</f>
        <v>1</v>
      </c>
      <c r="Y14" s="417">
        <f>IFERROR(IF('Glazing information'!$I50/('Glazing information'!$H50+'Glazing information'!$J50)&gt;3,INDEX($A$5:$Q$65,MATCH(3,'Window calculation'!$A$5:$A$65,1),MATCH(X$7,'Window calculation'!$A$5:$Q$5,0)),INDEX($A$5:$Q$65,MATCH(IFERROR('Glazing information'!$I50/('Glazing information'!$H50+'Glazing information'!$J50),0),$A$5:$A$65,1),MATCH(X$7,$A$5:$Q$5,0))+(INDEX($A$5:$Q$65,MATCH(3-IFERROR('Glazing information'!$I50/('Glazing information'!$H50+'Glazing information'!$J50),0),$R$5:$R$65,-1),MATCH(X$7,$A$5:$Q$5,0))-INDEX($A$5:$Q$65,MATCH(IFERROR('Glazing information'!$I50/('Glazing information'!$H50+'Glazing information'!$J50),0),$A$5:$A$65,1),MATCH(X$7,$A$5:$Q$5,0)))*(IFERROR('Glazing information'!$I50/('Glazing information'!$H50+'Glazing information'!$J50),0)-INDEX($A$5:$A$65,MATCH(IFERROR('Glazing information'!$I50/('Glazing information'!$H50+'Glazing information'!$J50),0),$A$5:$A$65,1),1))/(INDEX($A$5:$A$65,MATCH(3-IFERROR('Glazing information'!$I50/('Glazing information'!$H50+'Glazing information'!$J50),0),$R$5:$R$65,-1),1)-INDEX($A$5:$A$65,MATCH(IFERROR('Glazing information'!$I50/('Glazing information'!$H50+'Glazing information'!$J50),0),$A$5:$A$65,1),1))),1)</f>
        <v>1</v>
      </c>
      <c r="Z14" s="418" t="str">
        <f>IFERROR((Y14*('Glazing information'!$H50+'Glazing information'!$J50)-X14*'Glazing information'!$J50)/'Glazing information'!$H50,"")</f>
        <v/>
      </c>
      <c r="AA14" s="370">
        <f>IFERROR(IF('Glazing information'!$I71/'Glazing information'!$J71&gt;3,INDEX($A$5:$Q$65,MATCH(3,'Window calculation'!$A$5:$A$65,1),MATCH(AA$7,'Window calculation'!$A$5:$Q$5,0)),(INDEX($A$5:$Q$65,MATCH(IFERROR('Glazing information'!$I71/'Glazing information'!$J71,0),'Window calculation'!$A$5:$A$65,1),MATCH(AA$7,'Window calculation'!$A$5:$Q$5,0))+(INDEX($A$5:$Q$65,MATCH(3-IFERROR('Glazing information'!$I71/'Glazing information'!$J71,0),$R$5:$R$65,-1),MATCH(AA$7,'Window calculation'!$A$5:$Q$5,0))-INDEX($A$5:$Q$65,MATCH(IFERROR('Glazing information'!$I71/'Glazing information'!$J71,0),'Window calculation'!$A$5:$A$65,1),MATCH(AA$7,'Window calculation'!$A$5:$Q$5,0)))*(IFERROR('Glazing information'!$I71/'Glazing information'!$J71,0)-INDEX($A$5:$A$65,MATCH(IFERROR('Glazing information'!$I71/'Glazing information'!$J71,0),'Window calculation'!$A$5:$A$65,1),1))/(INDEX($A$5:$A$65,MATCH(3-IFERROR('Glazing information'!$I71/'Glazing information'!$J71,0),$R$5:$R$65,-1),1)-INDEX(G133:G193,MATCH(IFERROR('Glazing information'!$I71/'Glazing information'!$J71,0),'Window calculation'!$A$5:$A$65,1),1)))),1)</f>
        <v>1</v>
      </c>
      <c r="AB14" s="417">
        <f>IFERROR(IF('Glazing information'!$I71/('Glazing information'!$H71+'Glazing information'!$J71)&gt;3,INDEX($A$5:$Q$65,MATCH(3,'Window calculation'!$A$5:$A$65,1),MATCH(AA$7,'Window calculation'!$A$5:$Q$5,0)),INDEX($A$5:$Q$65,MATCH(IFERROR('Glazing information'!$I71/('Glazing information'!$H71+'Glazing information'!$J71),0),$A$5:$A$65,1),MATCH(AA$7,$A$5:$Q$5,0))+(INDEX($A$5:$Q$65,MATCH(3-IFERROR('Glazing information'!$I71/('Glazing information'!$H71+'Glazing information'!$J71),0),$R$5:$R$65,-1),MATCH(AA$7,$A$5:$Q$5,0))-INDEX($A$5:$Q$65,MATCH(IFERROR('Glazing information'!$I71/('Glazing information'!$H71+'Glazing information'!$J71),0),$A$5:$A$65,1),MATCH(AA$7,$A$5:$Q$5,0)))*(IFERROR('Glazing information'!$I71/('Glazing information'!$H71+'Glazing information'!$J71),0)-INDEX($A$5:$A$65,MATCH(IFERROR('Glazing information'!$I71/('Glazing information'!$H71+'Glazing information'!$J71),0),$A$5:$A$65,1),1))/(INDEX($A$5:$A$65,MATCH(3-IFERROR('Glazing information'!$I71/('Glazing information'!$H71+'Glazing information'!$J71),0),$R$5:$R$65,-1),1)-INDEX($A$5:$A$65,MATCH(IFERROR('Glazing information'!$I71/('Glazing information'!$H71+'Glazing information'!$J71),0),$A$5:$A$65,1),1))),1)</f>
        <v>1</v>
      </c>
      <c r="AC14" s="418" t="str">
        <f>IFERROR((AB14*('Glazing information'!$H71+'Glazing information'!$J71)-AA14*'Glazing information'!$J71)/'Glazing information'!$H71,"")</f>
        <v/>
      </c>
      <c r="AD14" s="370">
        <f>IFERROR(IF('Glazing information'!$I92/'Glazing information'!$J92&gt;3,INDEX($A$5:$Q$65,MATCH(3,'Window calculation'!$A$5:$A$65,1),MATCH(AD$7,'Window calculation'!$A$5:$Q$5,0)),(INDEX($A$5:$Q$65,MATCH(IFERROR('Glazing information'!$I92/'Glazing information'!$J92,0),'Window calculation'!$A$5:$A$65,1),MATCH(AD$7,'Window calculation'!$A$5:$Q$5,0))+(INDEX($A$5:$Q$65,MATCH(3-IFERROR('Glazing information'!$I92/'Glazing information'!$J92,0),$R$5:$R$65,-1),MATCH(AD$7,'Window calculation'!$A$5:$Q$5,0))-INDEX($A$5:$Q$65,MATCH(IFERROR('Glazing information'!$I92/'Glazing information'!$J92,0),'Window calculation'!$A$5:$A$65,1),MATCH(AD$7,'Window calculation'!$A$5:$Q$5,0)))*(IFERROR('Glazing information'!$I92/'Glazing information'!$J92,0)-INDEX($A$5:$A$65,MATCH(IFERROR('Glazing information'!$I92/'Glazing information'!$J92,0),'Window calculation'!$A$5:$A$65,1),1))/(INDEX($A$5:$A$65,MATCH(3-IFERROR('Glazing information'!$I92/'Glazing information'!$J92,0),$R$5:$R$65,-1),1)-INDEX(J133:J193,MATCH(IFERROR('Glazing information'!$I92/'Glazing information'!$J92,0),'Window calculation'!$A$5:$A$65,1),1)))),1)</f>
        <v>1</v>
      </c>
      <c r="AE14" s="417">
        <f>IFERROR(IF('Glazing information'!$I92/('Glazing information'!$H92+'Glazing information'!$J92)&gt;3,INDEX($A$5:$Q$65,MATCH(3,'Window calculation'!$A$5:$A$65,1),MATCH(AD$7,'Window calculation'!$A$5:$Q$5,0)),INDEX($A$5:$Q$65,MATCH(IFERROR('Glazing information'!$I92/('Glazing information'!$H92+'Glazing information'!$J92),0),$A$5:$A$65,1),MATCH(AD$7,$A$5:$Q$5,0))+(INDEX($A$5:$Q$65,MATCH(3-IFERROR('Glazing information'!$I92/('Glazing information'!$H92+'Glazing information'!$J92),0),$R$5:$R$65,-1),MATCH(AD$7,$A$5:$Q$5,0))-INDEX($A$5:$Q$65,MATCH(IFERROR('Glazing information'!$I92/('Glazing information'!$H92+'Glazing information'!$J92),0),$A$5:$A$65,1),MATCH(AD$7,$A$5:$Q$5,0)))*(IFERROR('Glazing information'!$I92/('Glazing information'!$H92+'Glazing information'!$J92),0)-INDEX($A$5:$A$65,MATCH(IFERROR('Glazing information'!$I92/('Glazing information'!$H92+'Glazing information'!$J92),0),$A$5:$A$65,1),1))/(INDEX($A$5:$A$65,MATCH(3-IFERROR('Glazing information'!$I92/('Glazing information'!$H92+'Glazing information'!$J92),0),$R$5:$R$65,-1),1)-INDEX($A$5:$A$65,MATCH(IFERROR('Glazing information'!$I92/('Glazing information'!$H92+'Glazing information'!$J92),0),$A$5:$A$65,1),1))),1)</f>
        <v>1</v>
      </c>
      <c r="AF14" s="418" t="str">
        <f>IFERROR((AE14*('Glazing information'!$H92+'Glazing information'!$J92)-AD14*'Glazing information'!$J92)/'Glazing information'!$H92,"")</f>
        <v/>
      </c>
      <c r="AG14" s="370">
        <f>IFERROR(IF('Glazing information'!$I113/'Glazing information'!$J113&gt;3,INDEX($A$5:$Q$65,MATCH(3,'Window calculation'!$A$5:$A$65,1),MATCH(AG$7,'Window calculation'!$A$5:$Q$5,0)),(INDEX($A$5:$Q$65,MATCH(IFERROR('Glazing information'!$I113/'Glazing information'!$J113,0),'Window calculation'!$A$5:$A$65,1),MATCH(AG$7,'Window calculation'!$A$5:$Q$5,0))+(INDEX($A$5:$Q$65,MATCH(3-IFERROR('Glazing information'!$I113/'Glazing information'!$J113,0),$R$5:$R$65,-1),MATCH(AG$7,'Window calculation'!$A$5:$Q$5,0))-INDEX($A$5:$Q$65,MATCH(IFERROR('Glazing information'!$I113/'Glazing information'!$J113,0),'Window calculation'!$A$5:$A$65,1),MATCH(AG$7,'Window calculation'!$A$5:$Q$5,0)))*(IFERROR('Glazing information'!$I113/'Glazing information'!$J113,0)-INDEX($A$5:$A$65,MATCH(IFERROR('Glazing information'!$I113/'Glazing information'!$J113,0),'Window calculation'!$A$5:$A$65,1),1))/(INDEX($A$5:$A$65,MATCH(3-IFERROR('Glazing information'!$I113/'Glazing information'!$J113,0),$R$5:$R$65,-1),1)-INDEX(M133:M193,MATCH(IFERROR('Glazing information'!$I113/'Glazing information'!$J113,0),'Window calculation'!$A$5:$A$65,1),1)))),1)</f>
        <v>1</v>
      </c>
      <c r="AH14" s="417">
        <f>IFERROR(IF('Glazing information'!$I113/('Glazing information'!$H113+'Glazing information'!$J113)&gt;3,INDEX($A$5:$Q$65,MATCH(3,'Window calculation'!$A$5:$A$65,1),MATCH(AG$7,'Window calculation'!$A$5:$Q$5,0)),INDEX($A$5:$Q$65,MATCH(IFERROR('Glazing information'!$I113/('Glazing information'!$H113+'Glazing information'!$J113),0),$A$5:$A$65,1),MATCH(AG$7,$A$5:$Q$5,0))+(INDEX($A$5:$Q$65,MATCH(3-IFERROR('Glazing information'!$I113/('Glazing information'!$H113+'Glazing information'!$J113),0),$R$5:$R$65,-1),MATCH(AG$7,$A$5:$Q$5,0))-INDEX($A$5:$Q$65,MATCH(IFERROR('Glazing information'!$I113/('Glazing information'!$H113+'Glazing information'!$J113),0),$A$5:$A$65,1),MATCH(AG$7,$A$5:$Q$5,0)))*(IFERROR('Glazing information'!$I113/('Glazing information'!$H113+'Glazing information'!$J113),0)-INDEX($A$5:$A$65,MATCH(IFERROR('Glazing information'!$I113/('Glazing information'!$H113+'Glazing information'!$J113),0),$A$5:$A$65,1),1))/(INDEX($A$5:$A$65,MATCH(3-IFERROR('Glazing information'!$I113/('Glazing information'!$H113+'Glazing information'!$J113),0),$R$5:$R$65,-1),1)-INDEX($A$5:$A$65,MATCH(IFERROR('Glazing information'!$I113/('Glazing information'!$H113+'Glazing information'!$J113),0),$A$5:$A$65,1),1))),1)</f>
        <v>1</v>
      </c>
      <c r="AI14" s="418" t="str">
        <f>IFERROR((AH14*('Glazing information'!$H113+'Glazing information'!$J113)-AG14*'Glazing information'!$J113)/'Glazing information'!$H113,"")</f>
        <v/>
      </c>
      <c r="AJ14" s="370">
        <f>IFERROR(IF('Glazing information'!$I134/'Glazing information'!$J134&gt;3,INDEX($A$5:$Q$65,MATCH(3,'Window calculation'!$A$5:$A$65,1),MATCH(AJ$7,'Window calculation'!$A$5:$Q$5,0)),(INDEX($A$5:$Q$65,MATCH(IFERROR('Glazing information'!$I134/'Glazing information'!$J134,0),'Window calculation'!$A$5:$A$65,1),MATCH(AJ$7,'Window calculation'!$A$5:$Q$5,0))+(INDEX($A$5:$Q$65,MATCH(3-IFERROR('Glazing information'!$I134/'Glazing information'!$J134,0),$R$5:$R$65,-1),MATCH(AJ$7,'Window calculation'!$A$5:$Q$5,0))-INDEX($A$5:$Q$65,MATCH(IFERROR('Glazing information'!$I134/'Glazing information'!$J134,0),'Window calculation'!$A$5:$A$65,1),MATCH(AJ$7,'Window calculation'!$A$5:$Q$5,0)))*(IFERROR('Glazing information'!$I134/'Glazing information'!$J134,0)-INDEX($A$5:$A$65,MATCH(IFERROR('Glazing information'!$I134/'Glazing information'!$J134,0),'Window calculation'!$A$5:$A$65,1),1))/(INDEX($A$5:$A$65,MATCH(3-IFERROR('Glazing information'!$I134/'Glazing information'!$J134,0),$R$5:$R$65,-1),1)-INDEX(P133:P193,MATCH(IFERROR('Glazing information'!$I134/'Glazing information'!$J134,0),'Window calculation'!$A$5:$A$65,1),1)))),1)</f>
        <v>1</v>
      </c>
      <c r="AK14" s="417">
        <f>IFERROR(IF('Glazing information'!$I134/('Glazing information'!$H134+'Glazing information'!$J134)&gt;3,INDEX($A$5:$Q$65,MATCH(3,'Window calculation'!$A$5:$A$65,1),MATCH(AJ$7,'Window calculation'!$A$5:$Q$5,0)),INDEX($A$5:$Q$65,MATCH(IFERROR('Glazing information'!$I134/('Glazing information'!$H134+'Glazing information'!$J134),0),$A$5:$A$65,1),MATCH(AJ$7,$A$5:$Q$5,0))+(INDEX($A$5:$Q$65,MATCH(3-IFERROR('Glazing information'!$I134/('Glazing information'!$H134+'Glazing information'!$J134),0),$R$5:$R$65,-1),MATCH(AJ$7,$A$5:$Q$5,0))-INDEX($A$5:$Q$65,MATCH(IFERROR('Glazing information'!$I134/('Glazing information'!$H134+'Glazing information'!$J134),0),$A$5:$A$65,1),MATCH(AJ$7,$A$5:$Q$5,0)))*(IFERROR('Glazing information'!$I134/('Glazing information'!$H134+'Glazing information'!$J134),0)-INDEX($A$5:$A$65,MATCH(IFERROR('Glazing information'!$I134/('Glazing information'!$H134+'Glazing information'!$J134),0),$A$5:$A$65,1),1))/(INDEX($A$5:$A$65,MATCH(3-IFERROR('Glazing information'!$I134/('Glazing information'!$H134+'Glazing information'!$J134),0),$R$5:$R$65,-1),1)-INDEX($A$5:$A$65,MATCH(IFERROR('Glazing information'!$I134/('Glazing information'!$H134+'Glazing information'!$J134),0),$A$5:$A$65,1),1))),1)</f>
        <v>1</v>
      </c>
      <c r="AL14" s="418" t="str">
        <f>IFERROR((AK14*('Glazing information'!$H134+'Glazing information'!$J134)-AJ14*'Glazing information'!$J134)/'Glazing information'!$H134,"")</f>
        <v/>
      </c>
      <c r="AM14" s="370">
        <f>IFERROR(IF('Glazing information'!$I155/'Glazing information'!$J155&gt;3,INDEX($A$5:$Q$65,MATCH(3,'Window calculation'!$A$5:$A$65,1),MATCH(AM$7,'Window calculation'!$A$5:$Q$5,0)),(INDEX($A$5:$Q$65,MATCH(IFERROR('Glazing information'!$I155/'Glazing information'!$J155,0),'Window calculation'!$A$5:$A$65,1),MATCH(AM$7,'Window calculation'!$A$5:$Q$5,0))+(INDEX($A$5:$Q$65,MATCH(3-IFERROR('Glazing information'!$I155/'Glazing information'!$J155,0),$R$5:$R$65,-1),MATCH(AM$7,'Window calculation'!$A$5:$Q$5,0))-INDEX($A$5:$Q$65,MATCH(IFERROR('Glazing information'!$I155/'Glazing information'!$J155,0),'Window calculation'!$A$5:$A$65,1),MATCH(AM$7,'Window calculation'!$A$5:$Q$5,0)))*(IFERROR('Glazing information'!$I155/'Glazing information'!$J155,0)-INDEX($A$5:$A$65,MATCH(IFERROR('Glazing information'!$I155/'Glazing information'!$J155,0),'Window calculation'!$A$5:$A$65,1),1))/(INDEX($A$5:$A$65,MATCH(3-IFERROR('Glazing information'!$I155/'Glazing information'!$J155,0),$R$5:$R$65,-1),1)-INDEX(S133:S193,MATCH(IFERROR('Glazing information'!$I155/'Glazing information'!$J155,0),'Window calculation'!$A$5:$A$65,1),1)))),1)</f>
        <v>1</v>
      </c>
      <c r="AN14" s="417">
        <f>IFERROR(IF('Glazing information'!$I155/('Glazing information'!$H155+'Glazing information'!$J155)&gt;3,INDEX($A$5:$Q$65,MATCH(3,'Window calculation'!$A$5:$A$65,1),MATCH(AM$7,'Window calculation'!$A$5:$Q$5,0)),INDEX($A$5:$Q$65,MATCH(IFERROR('Glazing information'!$I155/('Glazing information'!$H155+'Glazing information'!$J155),0),$A$5:$A$65,1),MATCH(AM$7,$A$5:$Q$5,0))+(INDEX($A$5:$Q$65,MATCH(3-IFERROR('Glazing information'!$I155/('Glazing information'!$H155+'Glazing information'!$J155),0),$R$5:$R$65,-1),MATCH(AM$7,$A$5:$Q$5,0))-INDEX($A$5:$Q$65,MATCH(IFERROR('Glazing information'!$I155/('Glazing information'!$H155+'Glazing information'!$J155),0),$A$5:$A$65,1),MATCH(AM$7,$A$5:$Q$5,0)))*(IFERROR('Glazing information'!$I155/('Glazing information'!$H155+'Glazing information'!$J155),0)-INDEX($A$5:$A$65,MATCH(IFERROR('Glazing information'!$I155/('Glazing information'!$H155+'Glazing information'!$J155),0),$A$5:$A$65,1),1))/(INDEX($A$5:$A$65,MATCH(3-IFERROR('Glazing information'!$I155/('Glazing information'!$H155+'Glazing information'!$J155),0),$R$5:$R$65,-1),1)-INDEX($A$5:$A$65,MATCH(IFERROR('Glazing information'!$I155/('Glazing information'!$H155+'Glazing information'!$J155),0),$A$5:$A$65,1),1))),1)</f>
        <v>1</v>
      </c>
      <c r="AO14" s="418" t="str">
        <f>IFERROR((AN14*('Glazing information'!$H155+'Glazing information'!$J155)-AM14*'Glazing information'!$J155)/'Glazing information'!$H155,"")</f>
        <v/>
      </c>
      <c r="AP14" s="370">
        <f>IFERROR(IF('Glazing information'!$I176/'Glazing information'!$J176&gt;3,INDEX($A$5:$Q$65,MATCH(3,'Window calculation'!$A$5:$A$65,1),MATCH(AP$7,'Window calculation'!$A$5:$Q$5,0)),(INDEX($A$5:$Q$65,MATCH(IFERROR('Glazing information'!$I176/'Glazing information'!$J176,0),'Window calculation'!$A$5:$A$65,1),MATCH(AP$7,'Window calculation'!$A$5:$Q$5,0))+(INDEX($A$5:$Q$65,MATCH(3-IFERROR('Glazing information'!$I176/'Glazing information'!$J176,0),$R$5:$R$65,-1),MATCH(AP$7,'Window calculation'!$A$5:$Q$5,0))-INDEX($A$5:$Q$65,MATCH(IFERROR('Glazing information'!$I176/'Glazing information'!$J176,0),'Window calculation'!$A$5:$A$65,1),MATCH(AP$7,'Window calculation'!$A$5:$Q$5,0)))*(IFERROR('Glazing information'!$I176/'Glazing information'!$J176,0)-INDEX($A$5:$A$65,MATCH(IFERROR('Glazing information'!$I176/'Glazing information'!$J176,0),'Window calculation'!$A$5:$A$65,1),1))/(INDEX($A$5:$A$65,MATCH(3-IFERROR('Glazing information'!$I176/'Glazing information'!$J176,0),$R$5:$R$65,-1),1)-INDEX(V133:V193,MATCH(IFERROR('Glazing information'!$I176/'Glazing information'!$J176,0),'Window calculation'!$A$5:$A$65,1),1)))),1)</f>
        <v>1</v>
      </c>
      <c r="AQ14" s="417">
        <f>IFERROR(IF('Glazing information'!$I176/('Glazing information'!$H176+'Glazing information'!$J176)&gt;3,INDEX($A$5:$Q$65,MATCH(3,'Window calculation'!$A$5:$A$65,1),MATCH(AP$7,'Window calculation'!$A$5:$Q$5,0)),INDEX($A$5:$Q$65,MATCH(IFERROR('Glazing information'!$I176/('Glazing information'!$H176+'Glazing information'!$J176),0),$A$5:$A$65,1),MATCH(AP$7,$A$5:$Q$5,0))+(INDEX($A$5:$Q$65,MATCH(3-IFERROR('Glazing information'!$I176/('Glazing information'!$H176+'Glazing information'!$J176),0),$R$5:$R$65,-1),MATCH(AP$7,$A$5:$Q$5,0))-INDEX($A$5:$Q$65,MATCH(IFERROR('Glazing information'!$I176/('Glazing information'!$H176+'Glazing information'!$J176),0),$A$5:$A$65,1),MATCH(AP$7,$A$5:$Q$5,0)))*(IFERROR('Glazing information'!$I176/('Glazing information'!$H176+'Glazing information'!$J176),0)-INDEX($A$5:$A$65,MATCH(IFERROR('Glazing information'!$I176/('Glazing information'!$H176+'Glazing information'!$J176),0),$A$5:$A$65,1),1))/(INDEX($A$5:$A$65,MATCH(3-IFERROR('Glazing information'!$I176/('Glazing information'!$H176+'Glazing information'!$J176),0),$R$5:$R$65,-1),1)-INDEX($A$5:$A$65,MATCH(IFERROR('Glazing information'!$I176/('Glazing information'!$H176+'Glazing information'!$J176),0),$A$5:$A$65,1),1))),1)</f>
        <v>1</v>
      </c>
      <c r="AR14" s="418" t="str">
        <f>IFERROR((AQ14*('Glazing information'!$H176+'Glazing information'!$J176)-AP14*'Glazing information'!$J176)/'Glazing information'!$H176,"")</f>
        <v/>
      </c>
      <c r="AS14" s="75"/>
      <c r="AT14" s="57"/>
      <c r="AU14" s="96" t="s">
        <v>212</v>
      </c>
      <c r="AV14" s="68">
        <f>IF('Glazing information'!O29=0,'Window calculation'!V266,'Window calculation'!W266)</f>
        <v>1</v>
      </c>
      <c r="AW14" s="68">
        <f>IF('Glazing information'!O50=0,'Window calculation'!Y266,'Window calculation'!Z266)</f>
        <v>1</v>
      </c>
      <c r="AX14" s="68">
        <f>IF('Glazing information'!O71=0,'Window calculation'!AB266,'Window calculation'!AC266)</f>
        <v>1</v>
      </c>
      <c r="AY14" s="68">
        <f>IF('Glazing information'!O92=0,'Window calculation'!AE266,'Window calculation'!AF266)</f>
        <v>1</v>
      </c>
      <c r="AZ14" s="68">
        <f>IF('Glazing information'!O113=0,'Window calculation'!AH266,'Window calculation'!AI266)</f>
        <v>1</v>
      </c>
      <c r="BA14" s="68">
        <f>IF('Glazing information'!O134=0,'Window calculation'!AK266,'Window calculation'!AL266)</f>
        <v>1</v>
      </c>
      <c r="BB14" s="68">
        <f>IF('Glazing information'!O155=0,'Window calculation'!AN266,'Window calculation'!AO266)</f>
        <v>1</v>
      </c>
      <c r="BC14" s="68">
        <f>IF('Glazing information'!O176=0,'Window calculation'!AQ266,'Window calculation'!AR266)</f>
        <v>1</v>
      </c>
      <c r="BD14" s="57"/>
      <c r="BE14" s="57"/>
      <c r="BF14" s="57"/>
      <c r="BG14" s="57"/>
      <c r="BH14" s="57"/>
      <c r="BI14" s="57"/>
      <c r="BJ14" s="57"/>
      <c r="BK14" s="57"/>
    </row>
    <row r="15" spans="1:64" x14ac:dyDescent="0.25">
      <c r="A15" s="67">
        <v>0.5</v>
      </c>
      <c r="B15" s="68" t="b">
        <f>IF('OTTV Calculation'!$E$6="Hanoi",'Beta Database'!D16,IF('OTTV Calculation'!$E$6="Da Nang",'Beta Database'!U16,IF('OTTV Calculation'!$E$6="Buon Ma Thuot",'Beta Database'!AL16,IF('OTTV Calculation'!$E$6="HCMC",'Beta Database'!BC16))))</f>
        <v>0</v>
      </c>
      <c r="C15" s="68" t="b">
        <f>IF('OTTV Calculation'!$E$6="Hanoi",'Beta Database'!E16,IF('OTTV Calculation'!$E$6="Da Nang",'Beta Database'!V16,IF('OTTV Calculation'!$E$6="Buon Ma Thuot",'Beta Database'!AM16,IF('OTTV Calculation'!$E$6="HCMC",'Beta Database'!BD16))))</f>
        <v>0</v>
      </c>
      <c r="D15" s="68" t="b">
        <f>IF('OTTV Calculation'!$E$6="Hanoi",'Beta Database'!F16,IF('OTTV Calculation'!$E$6="Da Nang",'Beta Database'!W16,IF('OTTV Calculation'!$E$6="Buon Ma Thuot",'Beta Database'!AN16,IF('OTTV Calculation'!$E$6="HCMC",'Beta Database'!BE16))))</f>
        <v>0</v>
      </c>
      <c r="E15" s="68" t="b">
        <f>IF('OTTV Calculation'!$E$6="Hanoi",'Beta Database'!G16,IF('OTTV Calculation'!$E$6="Da Nang",'Beta Database'!X16,IF('OTTV Calculation'!$E$6="Buon Ma Thuot",'Beta Database'!AO16,IF('OTTV Calculation'!$E$6="HCMC",'Beta Database'!BF16))))</f>
        <v>0</v>
      </c>
      <c r="F15" s="79" t="b">
        <f>IF('OTTV Calculation'!$E$6="Hanoi",'Beta Database'!H16,IF('OTTV Calculation'!$E$6="Da Nang",'Beta Database'!Y16,IF('OTTV Calculation'!$E$6="Buon Ma Thuot",'Beta Database'!AP16,IF('OTTV Calculation'!$E$6="HCMC",'Beta Database'!BG16))))</f>
        <v>0</v>
      </c>
      <c r="G15" s="68" t="b">
        <f>IF('OTTV Calculation'!$E$6="Hanoi",'Beta Database'!I16,IF('OTTV Calculation'!$E$6="Da Nang",'Beta Database'!Z16,IF('OTTV Calculation'!$E$6="Buon Ma Thuot",'Beta Database'!AQ16,IF('OTTV Calculation'!$E$6="HCMC",'Beta Database'!BH16))))</f>
        <v>0</v>
      </c>
      <c r="H15" s="68" t="b">
        <f>IF('OTTV Calculation'!$E$6="Hanoi",'Beta Database'!J16,IF('OTTV Calculation'!$E$6="Da Nang",'Beta Database'!AA16,IF('OTTV Calculation'!$E$6="Buon Ma Thuot",'Beta Database'!AR16,IF('OTTV Calculation'!$E$6="HCMC",'Beta Database'!BI16))))</f>
        <v>0</v>
      </c>
      <c r="I15" s="68" t="b">
        <f>IF('OTTV Calculation'!$E$6="Hanoi",'Beta Database'!K16,IF('OTTV Calculation'!$E$6="Da Nang",'Beta Database'!AB16,IF('OTTV Calculation'!$E$6="Buon Ma Thuot",'Beta Database'!AS16,IF('OTTV Calculation'!$E$6="HCMC",'Beta Database'!BJ16))))</f>
        <v>0</v>
      </c>
      <c r="J15" s="68" t="b">
        <f>IF('OTTV Calculation'!$E$6="Hanoi",'Beta Database'!L16,IF('OTTV Calculation'!$E$6="Da Nang",'Beta Database'!AC16,IF('OTTV Calculation'!$E$6="Buon Ma Thuot",'Beta Database'!AT16,IF('OTTV Calculation'!$E$6="HCMC",'Beta Database'!BK16))))</f>
        <v>0</v>
      </c>
      <c r="K15" s="68" t="b">
        <f>IF('OTTV Calculation'!$E$6="Hanoi",'Beta Database'!M16,IF('OTTV Calculation'!$E$6="Da Nang",'Beta Database'!AD16,IF('OTTV Calculation'!$E$6="Buon Ma Thuot",'Beta Database'!AU16,IF('OTTV Calculation'!$E$6="HCMC",'Beta Database'!BL16))))</f>
        <v>0</v>
      </c>
      <c r="L15" s="68" t="b">
        <f>IF('OTTV Calculation'!$E$6="Hanoi",'Beta Database'!N16,IF('OTTV Calculation'!$E$6="Da Nang",'Beta Database'!AE16,IF('OTTV Calculation'!$E$6="Buon Ma Thuot",'Beta Database'!AV16,IF('OTTV Calculation'!$E$6="HCMC",'Beta Database'!BM16))))</f>
        <v>0</v>
      </c>
      <c r="M15" s="68" t="b">
        <f>IF('OTTV Calculation'!$E$6="Hanoi",'Beta Database'!O16,IF('OTTV Calculation'!$E$6="Da Nang",'Beta Database'!AF16,IF('OTTV Calculation'!$E$6="Buon Ma Thuot",'Beta Database'!AW16,IF('OTTV Calculation'!$E$6="HCMC",'Beta Database'!BN16))))</f>
        <v>0</v>
      </c>
      <c r="N15" s="68" t="b">
        <f>IF('OTTV Calculation'!$E$6="Hanoi",'Beta Database'!P16,IF('OTTV Calculation'!$E$6="Da Nang",'Beta Database'!AG16,IF('OTTV Calculation'!$E$6="Buon Ma Thuot",'Beta Database'!AX16,IF('OTTV Calculation'!$E$6="HCMC",'Beta Database'!BO16))))</f>
        <v>0</v>
      </c>
      <c r="O15" s="68" t="b">
        <f>IF('OTTV Calculation'!$E$6="Hanoi",'Beta Database'!Q16,IF('OTTV Calculation'!$E$6="Da Nang",'Beta Database'!AH16,IF('OTTV Calculation'!$E$6="Buon Ma Thuot",'Beta Database'!AY16,IF('OTTV Calculation'!$E$6="HCMC",'Beta Database'!BP16))))</f>
        <v>0</v>
      </c>
      <c r="P15" s="68" t="b">
        <f>IF('OTTV Calculation'!$E$6="Hanoi",'Beta Database'!R16,IF('OTTV Calculation'!$E$6="Da Nang",'Beta Database'!AI16,IF('OTTV Calculation'!$E$6="Buon Ma Thuot",'Beta Database'!AZ16,IF('OTTV Calculation'!$E$6="HCMC",'Beta Database'!BQ16))))</f>
        <v>0</v>
      </c>
      <c r="Q15" s="68" t="b">
        <f>IF('OTTV Calculation'!$E$6="Hanoi",'Beta Database'!S16,IF('OTTV Calculation'!$E$6="Da Nang",'Beta Database'!AJ16,IF('OTTV Calculation'!$E$6="Buon Ma Thuot",'Beta Database'!BA16,IF('OTTV Calculation'!$E$6="HCMC",'Beta Database'!BR16))))</f>
        <v>0</v>
      </c>
      <c r="R15" s="57">
        <v>2.5499999999999998</v>
      </c>
      <c r="S15" s="57"/>
      <c r="T15" s="90" t="s">
        <v>213</v>
      </c>
      <c r="U15" s="370">
        <f>IFERROR(IF('Glazing information'!$I30/'Glazing information'!$J30&gt;3,INDEX($A$5:$Q$65,MATCH(3,'Window calculation'!$A$5:$A$65,1),MATCH(U$7,'Window calculation'!$A$5:$Q$5,0)),(INDEX($A$5:$Q$65,MATCH(IFERROR('Glazing information'!$I30/'Glazing information'!$J30,0),'Window calculation'!$A$5:$A$65,1),MATCH(U$7,'Window calculation'!$A$5:$Q$5,0))+(INDEX($A$5:$Q$65,MATCH(3-IFERROR('Glazing information'!$I30/'Glazing information'!$J30,0),$R$5:$R$65,-1),MATCH(U$7,'Window calculation'!$A$5:$Q$5,0))-INDEX($A$5:$Q$65,MATCH(IFERROR('Glazing information'!$I30/'Glazing information'!$J30,0),'Window calculation'!$A$5:$A$65,1),MATCH(U$7,'Window calculation'!$A$5:$Q$5,0)))*(IFERROR('Glazing information'!$I30/'Glazing information'!$J30,0)-INDEX($A$5:$A$65,MATCH(IFERROR('Glazing information'!$I30/'Glazing information'!$J30,0),'Window calculation'!$A$5:$A$65,1),1))/(INDEX($A$5:$A$65,MATCH(3-IFERROR('Glazing information'!$I30/'Glazing information'!$J30,0),$R$5:$R$65,-1),1)-INDEX(A134:A194,MATCH(IFERROR('Glazing information'!$I30/'Glazing information'!$J30,0),'Window calculation'!$A$5:$A$65,1),1)))),1)</f>
        <v>1</v>
      </c>
      <c r="V15" s="417">
        <f>IFERROR(IF('Glazing information'!$I30/('Glazing information'!$H30+'Glazing information'!$J30)&gt;3,INDEX($A$5:$Q$65,MATCH(3,'Window calculation'!$A$5:$A$65,1),MATCH(U$7,'Window calculation'!$A$5:$Q$5,0)),INDEX($A$5:$Q$65,MATCH(IFERROR('Glazing information'!$I30/('Glazing information'!$H30+'Glazing information'!$J30),0),$A$5:$A$65,1),MATCH(U$7,$A$5:$Q$5,0))+(INDEX($A$5:$Q$65,MATCH(3-IFERROR('Glazing information'!$I30/('Glazing information'!$H30+'Glazing information'!$J30),0),$R$5:$R$65,-1),MATCH(U$7,$A$5:$Q$5,0))-INDEX($A$5:$Q$65,MATCH(IFERROR('Glazing information'!$I30/('Glazing information'!$H30+'Glazing information'!$J30),0),$A$5:$A$65,1),MATCH(U$7,$A$5:$Q$5,0)))*(IFERROR('Glazing information'!$I30/('Glazing information'!$H30+'Glazing information'!$J30),0)-INDEX($A$5:$A$65,MATCH(IFERROR('Glazing information'!$I30/('Glazing information'!$H30+'Glazing information'!$J30),0),$A$5:$A$65,1),1))/(INDEX($A$5:$A$65,MATCH(3-IFERROR('Glazing information'!$I30/('Glazing information'!$H30+'Glazing information'!$J30),0),$R$5:$R$65,-1),1)-INDEX($A$5:$A$65,MATCH(IFERROR('Glazing information'!$I30/('Glazing information'!$H30+'Glazing information'!$J30),0),$A$5:$A$65,1),1))),1)</f>
        <v>1</v>
      </c>
      <c r="W15" s="418" t="str">
        <f>IFERROR((V15*('Glazing information'!$H30+'Glazing information'!$J30)-U15*'Glazing information'!$J30)/'Glazing information'!$H30,"")</f>
        <v/>
      </c>
      <c r="X15" s="370">
        <f>IFERROR(IF('Glazing information'!$I51/'Glazing information'!$J51&gt;3,INDEX($A$5:$Q$65,MATCH(3,'Window calculation'!$A$5:$A$65,1),MATCH(X$7,'Window calculation'!$A$5:$Q$5,0)),(INDEX($A$5:$Q$65,MATCH(IFERROR('Glazing information'!$I51/'Glazing information'!$J51,0),'Window calculation'!$A$5:$A$65,1),MATCH(X$7,'Window calculation'!$A$5:$Q$5,0))+(INDEX($A$5:$Q$65,MATCH(3-IFERROR('Glazing information'!$I51/'Glazing information'!$J51,0),$R$5:$R$65,-1),MATCH(X$7,'Window calculation'!$A$5:$Q$5,0))-INDEX($A$5:$Q$65,MATCH(IFERROR('Glazing information'!$I51/'Glazing information'!$J51,0),'Window calculation'!$A$5:$A$65,1),MATCH(X$7,'Window calculation'!$A$5:$Q$5,0)))*(IFERROR('Glazing information'!$I51/'Glazing information'!$J51,0)-INDEX($A$5:$A$65,MATCH(IFERROR('Glazing information'!$I51/'Glazing information'!$J51,0),'Window calculation'!$A$5:$A$65,1),1))/(INDEX($A$5:$A$65,MATCH(3-IFERROR('Glazing information'!$I51/'Glazing information'!$J51,0),$R$5:$R$65,-1),1)-INDEX(D134:D194,MATCH(IFERROR('Glazing information'!$I51/'Glazing information'!$J51,0),'Window calculation'!$A$5:$A$65,1),1)))),1)</f>
        <v>1</v>
      </c>
      <c r="Y15" s="417">
        <f>IFERROR(IF('Glazing information'!$I51/('Glazing information'!$H51+'Glazing information'!$J51)&gt;3,INDEX($A$5:$Q$65,MATCH(3,'Window calculation'!$A$5:$A$65,1),MATCH(X$7,'Window calculation'!$A$5:$Q$5,0)),INDEX($A$5:$Q$65,MATCH(IFERROR('Glazing information'!$I51/('Glazing information'!$H51+'Glazing information'!$J51),0),$A$5:$A$65,1),MATCH(X$7,$A$5:$Q$5,0))+(INDEX($A$5:$Q$65,MATCH(3-IFERROR('Glazing information'!$I51/('Glazing information'!$H51+'Glazing information'!$J51),0),$R$5:$R$65,-1),MATCH(X$7,$A$5:$Q$5,0))-INDEX($A$5:$Q$65,MATCH(IFERROR('Glazing information'!$I51/('Glazing information'!$H51+'Glazing information'!$J51),0),$A$5:$A$65,1),MATCH(X$7,$A$5:$Q$5,0)))*(IFERROR('Glazing information'!$I51/('Glazing information'!$H51+'Glazing information'!$J51),0)-INDEX($A$5:$A$65,MATCH(IFERROR('Glazing information'!$I51/('Glazing information'!$H51+'Glazing information'!$J51),0),$A$5:$A$65,1),1))/(INDEX($A$5:$A$65,MATCH(3-IFERROR('Glazing information'!$I51/('Glazing information'!$H51+'Glazing information'!$J51),0),$R$5:$R$65,-1),1)-INDEX($A$5:$A$65,MATCH(IFERROR('Glazing information'!$I51/('Glazing information'!$H51+'Glazing information'!$J51),0),$A$5:$A$65,1),1))),1)</f>
        <v>1</v>
      </c>
      <c r="Z15" s="418" t="str">
        <f>IFERROR((Y15*('Glazing information'!$H51+'Glazing information'!$J51)-X15*'Glazing information'!$J51)/'Glazing information'!$H51,"")</f>
        <v/>
      </c>
      <c r="AA15" s="370">
        <f>IFERROR(IF('Glazing information'!$I72/'Glazing information'!$J72&gt;3,INDEX($A$5:$Q$65,MATCH(3,'Window calculation'!$A$5:$A$65,1),MATCH(AA$7,'Window calculation'!$A$5:$Q$5,0)),(INDEX($A$5:$Q$65,MATCH(IFERROR('Glazing information'!$I72/'Glazing information'!$J72,0),'Window calculation'!$A$5:$A$65,1),MATCH(AA$7,'Window calculation'!$A$5:$Q$5,0))+(INDEX($A$5:$Q$65,MATCH(3-IFERROR('Glazing information'!$I72/'Glazing information'!$J72,0),$R$5:$R$65,-1),MATCH(AA$7,'Window calculation'!$A$5:$Q$5,0))-INDEX($A$5:$Q$65,MATCH(IFERROR('Glazing information'!$I72/'Glazing information'!$J72,0),'Window calculation'!$A$5:$A$65,1),MATCH(AA$7,'Window calculation'!$A$5:$Q$5,0)))*(IFERROR('Glazing information'!$I72/'Glazing information'!$J72,0)-INDEX($A$5:$A$65,MATCH(IFERROR('Glazing information'!$I72/'Glazing information'!$J72,0),'Window calculation'!$A$5:$A$65,1),1))/(INDEX($A$5:$A$65,MATCH(3-IFERROR('Glazing information'!$I72/'Glazing information'!$J72,0),$R$5:$R$65,-1),1)-INDEX(G134:G194,MATCH(IFERROR('Glazing information'!$I72/'Glazing information'!$J72,0),'Window calculation'!$A$5:$A$65,1),1)))),1)</f>
        <v>1</v>
      </c>
      <c r="AB15" s="417">
        <f>IFERROR(IF('Glazing information'!$I72/('Glazing information'!$H72+'Glazing information'!$J72)&gt;3,INDEX($A$5:$Q$65,MATCH(3,'Window calculation'!$A$5:$A$65,1),MATCH(AA$7,'Window calculation'!$A$5:$Q$5,0)),INDEX($A$5:$Q$65,MATCH(IFERROR('Glazing information'!$I72/('Glazing information'!$H72+'Glazing information'!$J72),0),$A$5:$A$65,1),MATCH(AA$7,$A$5:$Q$5,0))+(INDEX($A$5:$Q$65,MATCH(3-IFERROR('Glazing information'!$I72/('Glazing information'!$H72+'Glazing information'!$J72),0),$R$5:$R$65,-1),MATCH(AA$7,$A$5:$Q$5,0))-INDEX($A$5:$Q$65,MATCH(IFERROR('Glazing information'!$I72/('Glazing information'!$H72+'Glazing information'!$J72),0),$A$5:$A$65,1),MATCH(AA$7,$A$5:$Q$5,0)))*(IFERROR('Glazing information'!$I72/('Glazing information'!$H72+'Glazing information'!$J72),0)-INDEX($A$5:$A$65,MATCH(IFERROR('Glazing information'!$I72/('Glazing information'!$H72+'Glazing information'!$J72),0),$A$5:$A$65,1),1))/(INDEX($A$5:$A$65,MATCH(3-IFERROR('Glazing information'!$I72/('Glazing information'!$H72+'Glazing information'!$J72),0),$R$5:$R$65,-1),1)-INDEX($A$5:$A$65,MATCH(IFERROR('Glazing information'!$I72/('Glazing information'!$H72+'Glazing information'!$J72),0),$A$5:$A$65,1),1))),1)</f>
        <v>1</v>
      </c>
      <c r="AC15" s="418" t="str">
        <f>IFERROR((AB15*('Glazing information'!$H72+'Glazing information'!$J72)-AA15*'Glazing information'!$J72)/'Glazing information'!$H72,"")</f>
        <v/>
      </c>
      <c r="AD15" s="370">
        <f>IFERROR(IF('Glazing information'!$I93/'Glazing information'!$J93&gt;3,INDEX($A$5:$Q$65,MATCH(3,'Window calculation'!$A$5:$A$65,1),MATCH(AD$7,'Window calculation'!$A$5:$Q$5,0)),(INDEX($A$5:$Q$65,MATCH(IFERROR('Glazing information'!$I93/'Glazing information'!$J93,0),'Window calculation'!$A$5:$A$65,1),MATCH(AD$7,'Window calculation'!$A$5:$Q$5,0))+(INDEX($A$5:$Q$65,MATCH(3-IFERROR('Glazing information'!$I93/'Glazing information'!$J93,0),$R$5:$R$65,-1),MATCH(AD$7,'Window calculation'!$A$5:$Q$5,0))-INDEX($A$5:$Q$65,MATCH(IFERROR('Glazing information'!$I93/'Glazing information'!$J93,0),'Window calculation'!$A$5:$A$65,1),MATCH(AD$7,'Window calculation'!$A$5:$Q$5,0)))*(IFERROR('Glazing information'!$I93/'Glazing information'!$J93,0)-INDEX($A$5:$A$65,MATCH(IFERROR('Glazing information'!$I93/'Glazing information'!$J93,0),'Window calculation'!$A$5:$A$65,1),1))/(INDEX($A$5:$A$65,MATCH(3-IFERROR('Glazing information'!$I93/'Glazing information'!$J93,0),$R$5:$R$65,-1),1)-INDEX(J134:J194,MATCH(IFERROR('Glazing information'!$I93/'Glazing information'!$J93,0),'Window calculation'!$A$5:$A$65,1),1)))),1)</f>
        <v>1</v>
      </c>
      <c r="AE15" s="417">
        <f>IFERROR(IF('Glazing information'!$I93/('Glazing information'!$H93+'Glazing information'!$J93)&gt;3,INDEX($A$5:$Q$65,MATCH(3,'Window calculation'!$A$5:$A$65,1),MATCH(AD$7,'Window calculation'!$A$5:$Q$5,0)),INDEX($A$5:$Q$65,MATCH(IFERROR('Glazing information'!$I93/('Glazing information'!$H93+'Glazing information'!$J93),0),$A$5:$A$65,1),MATCH(AD$7,$A$5:$Q$5,0))+(INDEX($A$5:$Q$65,MATCH(3-IFERROR('Glazing information'!$I93/('Glazing information'!$H93+'Glazing information'!$J93),0),$R$5:$R$65,-1),MATCH(AD$7,$A$5:$Q$5,0))-INDEX($A$5:$Q$65,MATCH(IFERROR('Glazing information'!$I93/('Glazing information'!$H93+'Glazing information'!$J93),0),$A$5:$A$65,1),MATCH(AD$7,$A$5:$Q$5,0)))*(IFERROR('Glazing information'!$I93/('Glazing information'!$H93+'Glazing information'!$J93),0)-INDEX($A$5:$A$65,MATCH(IFERROR('Glazing information'!$I93/('Glazing information'!$H93+'Glazing information'!$J93),0),$A$5:$A$65,1),1))/(INDEX($A$5:$A$65,MATCH(3-IFERROR('Glazing information'!$I93/('Glazing information'!$H93+'Glazing information'!$J93),0),$R$5:$R$65,-1),1)-INDEX($A$5:$A$65,MATCH(IFERROR('Glazing information'!$I93/('Glazing information'!$H93+'Glazing information'!$J93),0),$A$5:$A$65,1),1))),1)</f>
        <v>1</v>
      </c>
      <c r="AF15" s="418" t="str">
        <f>IFERROR((AE15*('Glazing information'!$H93+'Glazing information'!$J93)-AD15*'Glazing information'!$J93)/'Glazing information'!$H93,"")</f>
        <v/>
      </c>
      <c r="AG15" s="370">
        <f>IFERROR(IF('Glazing information'!$I114/'Glazing information'!$J114&gt;3,INDEX($A$5:$Q$65,MATCH(3,'Window calculation'!$A$5:$A$65,1),MATCH(AG$7,'Window calculation'!$A$5:$Q$5,0)),(INDEX($A$5:$Q$65,MATCH(IFERROR('Glazing information'!$I114/'Glazing information'!$J114,0),'Window calculation'!$A$5:$A$65,1),MATCH(AG$7,'Window calculation'!$A$5:$Q$5,0))+(INDEX($A$5:$Q$65,MATCH(3-IFERROR('Glazing information'!$I114/'Glazing information'!$J114,0),$R$5:$R$65,-1),MATCH(AG$7,'Window calculation'!$A$5:$Q$5,0))-INDEX($A$5:$Q$65,MATCH(IFERROR('Glazing information'!$I114/'Glazing information'!$J114,0),'Window calculation'!$A$5:$A$65,1),MATCH(AG$7,'Window calculation'!$A$5:$Q$5,0)))*(IFERROR('Glazing information'!$I114/'Glazing information'!$J114,0)-INDEX($A$5:$A$65,MATCH(IFERROR('Glazing information'!$I114/'Glazing information'!$J114,0),'Window calculation'!$A$5:$A$65,1),1))/(INDEX($A$5:$A$65,MATCH(3-IFERROR('Glazing information'!$I114/'Glazing information'!$J114,0),$R$5:$R$65,-1),1)-INDEX(M134:M194,MATCH(IFERROR('Glazing information'!$I114/'Glazing information'!$J114,0),'Window calculation'!$A$5:$A$65,1),1)))),1)</f>
        <v>1</v>
      </c>
      <c r="AH15" s="417">
        <f>IFERROR(IF('Glazing information'!$I114/('Glazing information'!$H114+'Glazing information'!$J114)&gt;3,INDEX($A$5:$Q$65,MATCH(3,'Window calculation'!$A$5:$A$65,1),MATCH(AG$7,'Window calculation'!$A$5:$Q$5,0)),INDEX($A$5:$Q$65,MATCH(IFERROR('Glazing information'!$I114/('Glazing information'!$H114+'Glazing information'!$J114),0),$A$5:$A$65,1),MATCH(AG$7,$A$5:$Q$5,0))+(INDEX($A$5:$Q$65,MATCH(3-IFERROR('Glazing information'!$I114/('Glazing information'!$H114+'Glazing information'!$J114),0),$R$5:$R$65,-1),MATCH(AG$7,$A$5:$Q$5,0))-INDEX($A$5:$Q$65,MATCH(IFERROR('Glazing information'!$I114/('Glazing information'!$H114+'Glazing information'!$J114),0),$A$5:$A$65,1),MATCH(AG$7,$A$5:$Q$5,0)))*(IFERROR('Glazing information'!$I114/('Glazing information'!$H114+'Glazing information'!$J114),0)-INDEX($A$5:$A$65,MATCH(IFERROR('Glazing information'!$I114/('Glazing information'!$H114+'Glazing information'!$J114),0),$A$5:$A$65,1),1))/(INDEX($A$5:$A$65,MATCH(3-IFERROR('Glazing information'!$I114/('Glazing information'!$H114+'Glazing information'!$J114),0),$R$5:$R$65,-1),1)-INDEX($A$5:$A$65,MATCH(IFERROR('Glazing information'!$I114/('Glazing information'!$H114+'Glazing information'!$J114),0),$A$5:$A$65,1),1))),1)</f>
        <v>1</v>
      </c>
      <c r="AI15" s="418" t="str">
        <f>IFERROR((AH15*('Glazing information'!$H114+'Glazing information'!$J114)-AG15*'Glazing information'!$J114)/'Glazing information'!$H114,"")</f>
        <v/>
      </c>
      <c r="AJ15" s="370">
        <f>IFERROR(IF('Glazing information'!$I135/'Glazing information'!$J135&gt;3,INDEX($A$5:$Q$65,MATCH(3,'Window calculation'!$A$5:$A$65,1),MATCH(AJ$7,'Window calculation'!$A$5:$Q$5,0)),(INDEX($A$5:$Q$65,MATCH(IFERROR('Glazing information'!$I135/'Glazing information'!$J135,0),'Window calculation'!$A$5:$A$65,1),MATCH(AJ$7,'Window calculation'!$A$5:$Q$5,0))+(INDEX($A$5:$Q$65,MATCH(3-IFERROR('Glazing information'!$I135/'Glazing information'!$J135,0),$R$5:$R$65,-1),MATCH(AJ$7,'Window calculation'!$A$5:$Q$5,0))-INDEX($A$5:$Q$65,MATCH(IFERROR('Glazing information'!$I135/'Glazing information'!$J135,0),'Window calculation'!$A$5:$A$65,1),MATCH(AJ$7,'Window calculation'!$A$5:$Q$5,0)))*(IFERROR('Glazing information'!$I135/'Glazing information'!$J135,0)-INDEX($A$5:$A$65,MATCH(IFERROR('Glazing information'!$I135/'Glazing information'!$J135,0),'Window calculation'!$A$5:$A$65,1),1))/(INDEX($A$5:$A$65,MATCH(3-IFERROR('Glazing information'!$I135/'Glazing information'!$J135,0),$R$5:$R$65,-1),1)-INDEX(P134:P194,MATCH(IFERROR('Glazing information'!$I135/'Glazing information'!$J135,0),'Window calculation'!$A$5:$A$65,1),1)))),1)</f>
        <v>1</v>
      </c>
      <c r="AK15" s="417">
        <f>IFERROR(IF('Glazing information'!$I135/('Glazing information'!$H135+'Glazing information'!$J135)&gt;3,INDEX($A$5:$Q$65,MATCH(3,'Window calculation'!$A$5:$A$65,1),MATCH(AJ$7,'Window calculation'!$A$5:$Q$5,0)),INDEX($A$5:$Q$65,MATCH(IFERROR('Glazing information'!$I135/('Glazing information'!$H135+'Glazing information'!$J135),0),$A$5:$A$65,1),MATCH(AJ$7,$A$5:$Q$5,0))+(INDEX($A$5:$Q$65,MATCH(3-IFERROR('Glazing information'!$I135/('Glazing information'!$H135+'Glazing information'!$J135),0),$R$5:$R$65,-1),MATCH(AJ$7,$A$5:$Q$5,0))-INDEX($A$5:$Q$65,MATCH(IFERROR('Glazing information'!$I135/('Glazing information'!$H135+'Glazing information'!$J135),0),$A$5:$A$65,1),MATCH(AJ$7,$A$5:$Q$5,0)))*(IFERROR('Glazing information'!$I135/('Glazing information'!$H135+'Glazing information'!$J135),0)-INDEX($A$5:$A$65,MATCH(IFERROR('Glazing information'!$I135/('Glazing information'!$H135+'Glazing information'!$J135),0),$A$5:$A$65,1),1))/(INDEX($A$5:$A$65,MATCH(3-IFERROR('Glazing information'!$I135/('Glazing information'!$H135+'Glazing information'!$J135),0),$R$5:$R$65,-1),1)-INDEX($A$5:$A$65,MATCH(IFERROR('Glazing information'!$I135/('Glazing information'!$H135+'Glazing information'!$J135),0),$A$5:$A$65,1),1))),1)</f>
        <v>1</v>
      </c>
      <c r="AL15" s="418" t="str">
        <f>IFERROR((AK15*('Glazing information'!$H135+'Glazing information'!$J135)-AJ15*'Glazing information'!$J135)/'Glazing information'!$H135,"")</f>
        <v/>
      </c>
      <c r="AM15" s="370">
        <f>IFERROR(IF('Glazing information'!$I156/'Glazing information'!$J156&gt;3,INDEX($A$5:$Q$65,MATCH(3,'Window calculation'!$A$5:$A$65,1),MATCH(AM$7,'Window calculation'!$A$5:$Q$5,0)),(INDEX($A$5:$Q$65,MATCH(IFERROR('Glazing information'!$I156/'Glazing information'!$J156,0),'Window calculation'!$A$5:$A$65,1),MATCH(AM$7,'Window calculation'!$A$5:$Q$5,0))+(INDEX($A$5:$Q$65,MATCH(3-IFERROR('Glazing information'!$I156/'Glazing information'!$J156,0),$R$5:$R$65,-1),MATCH(AM$7,'Window calculation'!$A$5:$Q$5,0))-INDEX($A$5:$Q$65,MATCH(IFERROR('Glazing information'!$I156/'Glazing information'!$J156,0),'Window calculation'!$A$5:$A$65,1),MATCH(AM$7,'Window calculation'!$A$5:$Q$5,0)))*(IFERROR('Glazing information'!$I156/'Glazing information'!$J156,0)-INDEX($A$5:$A$65,MATCH(IFERROR('Glazing information'!$I156/'Glazing information'!$J156,0),'Window calculation'!$A$5:$A$65,1),1))/(INDEX($A$5:$A$65,MATCH(3-IFERROR('Glazing information'!$I156/'Glazing information'!$J156,0),$R$5:$R$65,-1),1)-INDEX(S134:S194,MATCH(IFERROR('Glazing information'!$I156/'Glazing information'!$J156,0),'Window calculation'!$A$5:$A$65,1),1)))),1)</f>
        <v>1</v>
      </c>
      <c r="AN15" s="417">
        <f>IFERROR(IF('Glazing information'!$I156/('Glazing information'!$H156+'Glazing information'!$J156)&gt;3,INDEX($A$5:$Q$65,MATCH(3,'Window calculation'!$A$5:$A$65,1),MATCH(AM$7,'Window calculation'!$A$5:$Q$5,0)),INDEX($A$5:$Q$65,MATCH(IFERROR('Glazing information'!$I156/('Glazing information'!$H156+'Glazing information'!$J156),0),$A$5:$A$65,1),MATCH(AM$7,$A$5:$Q$5,0))+(INDEX($A$5:$Q$65,MATCH(3-IFERROR('Glazing information'!$I156/('Glazing information'!$H156+'Glazing information'!$J156),0),$R$5:$R$65,-1),MATCH(AM$7,$A$5:$Q$5,0))-INDEX($A$5:$Q$65,MATCH(IFERROR('Glazing information'!$I156/('Glazing information'!$H156+'Glazing information'!$J156),0),$A$5:$A$65,1),MATCH(AM$7,$A$5:$Q$5,0)))*(IFERROR('Glazing information'!$I156/('Glazing information'!$H156+'Glazing information'!$J156),0)-INDEX($A$5:$A$65,MATCH(IFERROR('Glazing information'!$I156/('Glazing information'!$H156+'Glazing information'!$J156),0),$A$5:$A$65,1),1))/(INDEX($A$5:$A$65,MATCH(3-IFERROR('Glazing information'!$I156/('Glazing information'!$H156+'Glazing information'!$J156),0),$R$5:$R$65,-1),1)-INDEX($A$5:$A$65,MATCH(IFERROR('Glazing information'!$I156/('Glazing information'!$H156+'Glazing information'!$J156),0),$A$5:$A$65,1),1))),1)</f>
        <v>1</v>
      </c>
      <c r="AO15" s="418" t="str">
        <f>IFERROR((AN15*('Glazing information'!$H156+'Glazing information'!$J156)-AM15*'Glazing information'!$J156)/'Glazing information'!$H156,"")</f>
        <v/>
      </c>
      <c r="AP15" s="370">
        <f>IFERROR(IF('Glazing information'!$I177/'Glazing information'!$J177&gt;3,INDEX($A$5:$Q$65,MATCH(3,'Window calculation'!$A$5:$A$65,1),MATCH(AP$7,'Window calculation'!$A$5:$Q$5,0)),(INDEX($A$5:$Q$65,MATCH(IFERROR('Glazing information'!$I177/'Glazing information'!$J177,0),'Window calculation'!$A$5:$A$65,1),MATCH(AP$7,'Window calculation'!$A$5:$Q$5,0))+(INDEX($A$5:$Q$65,MATCH(3-IFERROR('Glazing information'!$I177/'Glazing information'!$J177,0),$R$5:$R$65,-1),MATCH(AP$7,'Window calculation'!$A$5:$Q$5,0))-INDEX($A$5:$Q$65,MATCH(IFERROR('Glazing information'!$I177/'Glazing information'!$J177,0),'Window calculation'!$A$5:$A$65,1),MATCH(AP$7,'Window calculation'!$A$5:$Q$5,0)))*(IFERROR('Glazing information'!$I177/'Glazing information'!$J177,0)-INDEX($A$5:$A$65,MATCH(IFERROR('Glazing information'!$I177/'Glazing information'!$J177,0),'Window calculation'!$A$5:$A$65,1),1))/(INDEX($A$5:$A$65,MATCH(3-IFERROR('Glazing information'!$I177/'Glazing information'!$J177,0),$R$5:$R$65,-1),1)-INDEX(V134:V194,MATCH(IFERROR('Glazing information'!$I177/'Glazing information'!$J177,0),'Window calculation'!$A$5:$A$65,1),1)))),1)</f>
        <v>1</v>
      </c>
      <c r="AQ15" s="417">
        <f>IFERROR(IF('Glazing information'!$I177/('Glazing information'!$H177+'Glazing information'!$J177)&gt;3,INDEX($A$5:$Q$65,MATCH(3,'Window calculation'!$A$5:$A$65,1),MATCH(AP$7,'Window calculation'!$A$5:$Q$5,0)),INDEX($A$5:$Q$65,MATCH(IFERROR('Glazing information'!$I177/('Glazing information'!$H177+'Glazing information'!$J177),0),$A$5:$A$65,1),MATCH(AP$7,$A$5:$Q$5,0))+(INDEX($A$5:$Q$65,MATCH(3-IFERROR('Glazing information'!$I177/('Glazing information'!$H177+'Glazing information'!$J177),0),$R$5:$R$65,-1),MATCH(AP$7,$A$5:$Q$5,0))-INDEX($A$5:$Q$65,MATCH(IFERROR('Glazing information'!$I177/('Glazing information'!$H177+'Glazing information'!$J177),0),$A$5:$A$65,1),MATCH(AP$7,$A$5:$Q$5,0)))*(IFERROR('Glazing information'!$I177/('Glazing information'!$H177+'Glazing information'!$J177),0)-INDEX($A$5:$A$65,MATCH(IFERROR('Glazing information'!$I177/('Glazing information'!$H177+'Glazing information'!$J177),0),$A$5:$A$65,1),1))/(INDEX($A$5:$A$65,MATCH(3-IFERROR('Glazing information'!$I177/('Glazing information'!$H177+'Glazing information'!$J177),0),$R$5:$R$65,-1),1)-INDEX($A$5:$A$65,MATCH(IFERROR('Glazing information'!$I177/('Glazing information'!$H177+'Glazing information'!$J177),0),$A$5:$A$65,1),1))),1)</f>
        <v>1</v>
      </c>
      <c r="AR15" s="418" t="str">
        <f>IFERROR((AQ15*('Glazing information'!$H177+'Glazing information'!$J177)-AP15*'Glazing information'!$J177)/'Glazing information'!$H177,"")</f>
        <v/>
      </c>
      <c r="AS15" s="75"/>
      <c r="AT15" s="57"/>
      <c r="AU15" s="96" t="s">
        <v>213</v>
      </c>
      <c r="AV15" s="68">
        <f>IF('Glazing information'!O30=0,'Window calculation'!V267,'Window calculation'!W267)</f>
        <v>1</v>
      </c>
      <c r="AW15" s="68">
        <f>IF('Glazing information'!O51=0,'Window calculation'!Y267,'Window calculation'!Z267)</f>
        <v>1</v>
      </c>
      <c r="AX15" s="68">
        <f>IF('Glazing information'!O72=0,'Window calculation'!AB267,'Window calculation'!AC267)</f>
        <v>1</v>
      </c>
      <c r="AY15" s="68">
        <f>IF('Glazing information'!O93=0,'Window calculation'!AE267,'Window calculation'!AF267)</f>
        <v>1</v>
      </c>
      <c r="AZ15" s="68">
        <f>IF('Glazing information'!O114=0,'Window calculation'!AH267,'Window calculation'!AI267)</f>
        <v>1</v>
      </c>
      <c r="BA15" s="68">
        <f>IF('Glazing information'!O135=0,'Window calculation'!AK267,'Window calculation'!AL267)</f>
        <v>1</v>
      </c>
      <c r="BB15" s="68">
        <f>IF('Glazing information'!O156=0,'Window calculation'!AN267,'Window calculation'!AO267)</f>
        <v>1</v>
      </c>
      <c r="BC15" s="68">
        <f>IF('Glazing information'!O177=0,'Window calculation'!AQ267,'Window calculation'!AR267)</f>
        <v>1</v>
      </c>
      <c r="BD15" s="57"/>
      <c r="BE15" s="57"/>
      <c r="BF15" s="57"/>
      <c r="BG15" s="57"/>
      <c r="BH15" s="57"/>
      <c r="BI15" s="57"/>
      <c r="BJ15" s="57"/>
      <c r="BK15" s="57"/>
    </row>
    <row r="16" spans="1:64" x14ac:dyDescent="0.25">
      <c r="A16" s="67">
        <v>0.55000000000000004</v>
      </c>
      <c r="B16" s="68" t="b">
        <f>IF('OTTV Calculation'!$E$6="Hanoi",'Beta Database'!D17,IF('OTTV Calculation'!$E$6="Da Nang",'Beta Database'!U17,IF('OTTV Calculation'!$E$6="Buon Ma Thuot",'Beta Database'!AL17,IF('OTTV Calculation'!$E$6="HCMC",'Beta Database'!BC17))))</f>
        <v>0</v>
      </c>
      <c r="C16" s="68" t="b">
        <f>IF('OTTV Calculation'!$E$6="Hanoi",'Beta Database'!E17,IF('OTTV Calculation'!$E$6="Da Nang",'Beta Database'!V17,IF('OTTV Calculation'!$E$6="Buon Ma Thuot",'Beta Database'!AM17,IF('OTTV Calculation'!$E$6="HCMC",'Beta Database'!BD17))))</f>
        <v>0</v>
      </c>
      <c r="D16" s="68" t="b">
        <f>IF('OTTV Calculation'!$E$6="Hanoi",'Beta Database'!F17,IF('OTTV Calculation'!$E$6="Da Nang",'Beta Database'!W17,IF('OTTV Calculation'!$E$6="Buon Ma Thuot",'Beta Database'!AN17,IF('OTTV Calculation'!$E$6="HCMC",'Beta Database'!BE17))))</f>
        <v>0</v>
      </c>
      <c r="E16" s="68" t="b">
        <f>IF('OTTV Calculation'!$E$6="Hanoi",'Beta Database'!G17,IF('OTTV Calculation'!$E$6="Da Nang",'Beta Database'!X17,IF('OTTV Calculation'!$E$6="Buon Ma Thuot",'Beta Database'!AO17,IF('OTTV Calculation'!$E$6="HCMC",'Beta Database'!BF17))))</f>
        <v>0</v>
      </c>
      <c r="F16" s="79" t="b">
        <f>IF('OTTV Calculation'!$E$6="Hanoi",'Beta Database'!H17,IF('OTTV Calculation'!$E$6="Da Nang",'Beta Database'!Y17,IF('OTTV Calculation'!$E$6="Buon Ma Thuot",'Beta Database'!AP17,IF('OTTV Calculation'!$E$6="HCMC",'Beta Database'!BG17))))</f>
        <v>0</v>
      </c>
      <c r="G16" s="68" t="b">
        <f>IF('OTTV Calculation'!$E$6="Hanoi",'Beta Database'!I17,IF('OTTV Calculation'!$E$6="Da Nang",'Beta Database'!Z17,IF('OTTV Calculation'!$E$6="Buon Ma Thuot",'Beta Database'!AQ17,IF('OTTV Calculation'!$E$6="HCMC",'Beta Database'!BH17))))</f>
        <v>0</v>
      </c>
      <c r="H16" s="68" t="b">
        <f>IF('OTTV Calculation'!$E$6="Hanoi",'Beta Database'!J17,IF('OTTV Calculation'!$E$6="Da Nang",'Beta Database'!AA17,IF('OTTV Calculation'!$E$6="Buon Ma Thuot",'Beta Database'!AR17,IF('OTTV Calculation'!$E$6="HCMC",'Beta Database'!BI17))))</f>
        <v>0</v>
      </c>
      <c r="I16" s="68" t="b">
        <f>IF('OTTV Calculation'!$E$6="Hanoi",'Beta Database'!K17,IF('OTTV Calculation'!$E$6="Da Nang",'Beta Database'!AB17,IF('OTTV Calculation'!$E$6="Buon Ma Thuot",'Beta Database'!AS17,IF('OTTV Calculation'!$E$6="HCMC",'Beta Database'!BJ17))))</f>
        <v>0</v>
      </c>
      <c r="J16" s="68" t="b">
        <f>IF('OTTV Calculation'!$E$6="Hanoi",'Beta Database'!L17,IF('OTTV Calculation'!$E$6="Da Nang",'Beta Database'!AC17,IF('OTTV Calculation'!$E$6="Buon Ma Thuot",'Beta Database'!AT17,IF('OTTV Calculation'!$E$6="HCMC",'Beta Database'!BK17))))</f>
        <v>0</v>
      </c>
      <c r="K16" s="68" t="b">
        <f>IF('OTTV Calculation'!$E$6="Hanoi",'Beta Database'!M17,IF('OTTV Calculation'!$E$6="Da Nang",'Beta Database'!AD17,IF('OTTV Calculation'!$E$6="Buon Ma Thuot",'Beta Database'!AU17,IF('OTTV Calculation'!$E$6="HCMC",'Beta Database'!BL17))))</f>
        <v>0</v>
      </c>
      <c r="L16" s="68" t="b">
        <f>IF('OTTV Calculation'!$E$6="Hanoi",'Beta Database'!N17,IF('OTTV Calculation'!$E$6="Da Nang",'Beta Database'!AE17,IF('OTTV Calculation'!$E$6="Buon Ma Thuot",'Beta Database'!AV17,IF('OTTV Calculation'!$E$6="HCMC",'Beta Database'!BM17))))</f>
        <v>0</v>
      </c>
      <c r="M16" s="68" t="b">
        <f>IF('OTTV Calculation'!$E$6="Hanoi",'Beta Database'!O17,IF('OTTV Calculation'!$E$6="Da Nang",'Beta Database'!AF17,IF('OTTV Calculation'!$E$6="Buon Ma Thuot",'Beta Database'!AW17,IF('OTTV Calculation'!$E$6="HCMC",'Beta Database'!BN17))))</f>
        <v>0</v>
      </c>
      <c r="N16" s="68" t="b">
        <f>IF('OTTV Calculation'!$E$6="Hanoi",'Beta Database'!P17,IF('OTTV Calculation'!$E$6="Da Nang",'Beta Database'!AG17,IF('OTTV Calculation'!$E$6="Buon Ma Thuot",'Beta Database'!AX17,IF('OTTV Calculation'!$E$6="HCMC",'Beta Database'!BO17))))</f>
        <v>0</v>
      </c>
      <c r="O16" s="68" t="b">
        <f>IF('OTTV Calculation'!$E$6="Hanoi",'Beta Database'!Q17,IF('OTTV Calculation'!$E$6="Da Nang",'Beta Database'!AH17,IF('OTTV Calculation'!$E$6="Buon Ma Thuot",'Beta Database'!AY17,IF('OTTV Calculation'!$E$6="HCMC",'Beta Database'!BP17))))</f>
        <v>0</v>
      </c>
      <c r="P16" s="68" t="b">
        <f>IF('OTTV Calculation'!$E$6="Hanoi",'Beta Database'!R17,IF('OTTV Calculation'!$E$6="Da Nang",'Beta Database'!AI17,IF('OTTV Calculation'!$E$6="Buon Ma Thuot",'Beta Database'!AZ17,IF('OTTV Calculation'!$E$6="HCMC",'Beta Database'!BQ17))))</f>
        <v>0</v>
      </c>
      <c r="Q16" s="68" t="b">
        <f>IF('OTTV Calculation'!$E$6="Hanoi",'Beta Database'!S17,IF('OTTV Calculation'!$E$6="Da Nang",'Beta Database'!AJ17,IF('OTTV Calculation'!$E$6="Buon Ma Thuot",'Beta Database'!BA17,IF('OTTV Calculation'!$E$6="HCMC",'Beta Database'!BR17))))</f>
        <v>0</v>
      </c>
      <c r="R16" s="57">
        <v>2.5</v>
      </c>
      <c r="S16" s="57"/>
      <c r="T16" s="90" t="s">
        <v>214</v>
      </c>
      <c r="U16" s="370">
        <f>IFERROR(IF('Glazing information'!$I31/'Glazing information'!$J31&gt;3,INDEX($A$5:$Q$65,MATCH(3,'Window calculation'!$A$5:$A$65,1),MATCH(U$7,'Window calculation'!$A$5:$Q$5,0)),(INDEX($A$5:$Q$65,MATCH(IFERROR('Glazing information'!$I31/'Glazing information'!$J31,0),'Window calculation'!$A$5:$A$65,1),MATCH(U$7,'Window calculation'!$A$5:$Q$5,0))+(INDEX($A$5:$Q$65,MATCH(3-IFERROR('Glazing information'!$I31/'Glazing information'!$J31,0),$R$5:$R$65,-1),MATCH(U$7,'Window calculation'!$A$5:$Q$5,0))-INDEX($A$5:$Q$65,MATCH(IFERROR('Glazing information'!$I31/'Glazing information'!$J31,0),'Window calculation'!$A$5:$A$65,1),MATCH(U$7,'Window calculation'!$A$5:$Q$5,0)))*(IFERROR('Glazing information'!$I31/'Glazing information'!$J31,0)-INDEX($A$5:$A$65,MATCH(IFERROR('Glazing information'!$I31/'Glazing information'!$J31,0),'Window calculation'!$A$5:$A$65,1),1))/(INDEX($A$5:$A$65,MATCH(3-IFERROR('Glazing information'!$I31/'Glazing information'!$J31,0),$R$5:$R$65,-1),1)-INDEX(A135:A195,MATCH(IFERROR('Glazing information'!$I31/'Glazing information'!$J31,0),'Window calculation'!$A$5:$A$65,1),1)))),1)</f>
        <v>1</v>
      </c>
      <c r="V16" s="417">
        <f>IFERROR(IF('Glazing information'!$I31/('Glazing information'!$H31+'Glazing information'!$J31)&gt;3,INDEX($A$5:$Q$65,MATCH(3,'Window calculation'!$A$5:$A$65,1),MATCH(U$7,'Window calculation'!$A$5:$Q$5,0)),INDEX($A$5:$Q$65,MATCH(IFERROR('Glazing information'!$I31/('Glazing information'!$H31+'Glazing information'!$J31),0),$A$5:$A$65,1),MATCH(U$7,$A$5:$Q$5,0))+(INDEX($A$5:$Q$65,MATCH(3-IFERROR('Glazing information'!$I31/('Glazing information'!$H31+'Glazing information'!$J31),0),$R$5:$R$65,-1),MATCH(U$7,$A$5:$Q$5,0))-INDEX($A$5:$Q$65,MATCH(IFERROR('Glazing information'!$I31/('Glazing information'!$H31+'Glazing information'!$J31),0),$A$5:$A$65,1),MATCH(U$7,$A$5:$Q$5,0)))*(IFERROR('Glazing information'!$I31/('Glazing information'!$H31+'Glazing information'!$J31),0)-INDEX($A$5:$A$65,MATCH(IFERROR('Glazing information'!$I31/('Glazing information'!$H31+'Glazing information'!$J31),0),$A$5:$A$65,1),1))/(INDEX($A$5:$A$65,MATCH(3-IFERROR('Glazing information'!$I31/('Glazing information'!$H31+'Glazing information'!$J31),0),$R$5:$R$65,-1),1)-INDEX($A$5:$A$65,MATCH(IFERROR('Glazing information'!$I31/('Glazing information'!$H31+'Glazing information'!$J31),0),$A$5:$A$65,1),1))),1)</f>
        <v>1</v>
      </c>
      <c r="W16" s="418" t="str">
        <f>IFERROR((V16*('Glazing information'!$H31+'Glazing information'!$J31)-U16*'Glazing information'!$J31)/'Glazing information'!$H31,"")</f>
        <v/>
      </c>
      <c r="X16" s="370">
        <f>IFERROR(IF('Glazing information'!$I52/'Glazing information'!$J52&gt;3,INDEX($A$5:$Q$65,MATCH(3,'Window calculation'!$A$5:$A$65,1),MATCH(X$7,'Window calculation'!$A$5:$Q$5,0)),(INDEX($A$5:$Q$65,MATCH(IFERROR('Glazing information'!$I52/'Glazing information'!$J52,0),'Window calculation'!$A$5:$A$65,1),MATCH(X$7,'Window calculation'!$A$5:$Q$5,0))+(INDEX($A$5:$Q$65,MATCH(3-IFERROR('Glazing information'!$I52/'Glazing information'!$J52,0),$R$5:$R$65,-1),MATCH(X$7,'Window calculation'!$A$5:$Q$5,0))-INDEX($A$5:$Q$65,MATCH(IFERROR('Glazing information'!$I52/'Glazing information'!$J52,0),'Window calculation'!$A$5:$A$65,1),MATCH(X$7,'Window calculation'!$A$5:$Q$5,0)))*(IFERROR('Glazing information'!$I52/'Glazing information'!$J52,0)-INDEX($A$5:$A$65,MATCH(IFERROR('Glazing information'!$I52/'Glazing information'!$J52,0),'Window calculation'!$A$5:$A$65,1),1))/(INDEX($A$5:$A$65,MATCH(3-IFERROR('Glazing information'!$I52/'Glazing information'!$J52,0),$R$5:$R$65,-1),1)-INDEX(D135:D195,MATCH(IFERROR('Glazing information'!$I52/'Glazing information'!$J52,0),'Window calculation'!$A$5:$A$65,1),1)))),1)</f>
        <v>1</v>
      </c>
      <c r="Y16" s="417">
        <f>IFERROR(IF('Glazing information'!$I52/('Glazing information'!$H52+'Glazing information'!$J52)&gt;3,INDEX($A$5:$Q$65,MATCH(3,'Window calculation'!$A$5:$A$65,1),MATCH(X$7,'Window calculation'!$A$5:$Q$5,0)),INDEX($A$5:$Q$65,MATCH(IFERROR('Glazing information'!$I52/('Glazing information'!$H52+'Glazing information'!$J52),0),$A$5:$A$65,1),MATCH(X$7,$A$5:$Q$5,0))+(INDEX($A$5:$Q$65,MATCH(3-IFERROR('Glazing information'!$I52/('Glazing information'!$H52+'Glazing information'!$J52),0),$R$5:$R$65,-1),MATCH(X$7,$A$5:$Q$5,0))-INDEX($A$5:$Q$65,MATCH(IFERROR('Glazing information'!$I52/('Glazing information'!$H52+'Glazing information'!$J52),0),$A$5:$A$65,1),MATCH(X$7,$A$5:$Q$5,0)))*(IFERROR('Glazing information'!$I52/('Glazing information'!$H52+'Glazing information'!$J52),0)-INDEX($A$5:$A$65,MATCH(IFERROR('Glazing information'!$I52/('Glazing information'!$H52+'Glazing information'!$J52),0),$A$5:$A$65,1),1))/(INDEX($A$5:$A$65,MATCH(3-IFERROR('Glazing information'!$I52/('Glazing information'!$H52+'Glazing information'!$J52),0),$R$5:$R$65,-1),1)-INDEX($A$5:$A$65,MATCH(IFERROR('Glazing information'!$I52/('Glazing information'!$H52+'Glazing information'!$J52),0),$A$5:$A$65,1),1))),1)</f>
        <v>1</v>
      </c>
      <c r="Z16" s="418" t="str">
        <f>IFERROR((Y16*('Glazing information'!$H52+'Glazing information'!$J52)-X16*'Glazing information'!$J52)/'Glazing information'!$H52,"")</f>
        <v/>
      </c>
      <c r="AA16" s="370">
        <f>IFERROR(IF('Glazing information'!$I73/'Glazing information'!$J73&gt;3,INDEX($A$5:$Q$65,MATCH(3,'Window calculation'!$A$5:$A$65,1),MATCH(AA$7,'Window calculation'!$A$5:$Q$5,0)),(INDEX($A$5:$Q$65,MATCH(IFERROR('Glazing information'!$I73/'Glazing information'!$J73,0),'Window calculation'!$A$5:$A$65,1),MATCH(AA$7,'Window calculation'!$A$5:$Q$5,0))+(INDEX($A$5:$Q$65,MATCH(3-IFERROR('Glazing information'!$I73/'Glazing information'!$J73,0),$R$5:$R$65,-1),MATCH(AA$7,'Window calculation'!$A$5:$Q$5,0))-INDEX($A$5:$Q$65,MATCH(IFERROR('Glazing information'!$I73/'Glazing information'!$J73,0),'Window calculation'!$A$5:$A$65,1),MATCH(AA$7,'Window calculation'!$A$5:$Q$5,0)))*(IFERROR('Glazing information'!$I73/'Glazing information'!$J73,0)-INDEX($A$5:$A$65,MATCH(IFERROR('Glazing information'!$I73/'Glazing information'!$J73,0),'Window calculation'!$A$5:$A$65,1),1))/(INDEX($A$5:$A$65,MATCH(3-IFERROR('Glazing information'!$I73/'Glazing information'!$J73,0),$R$5:$R$65,-1),1)-INDEX(G135:G195,MATCH(IFERROR('Glazing information'!$I73/'Glazing information'!$J73,0),'Window calculation'!$A$5:$A$65,1),1)))),1)</f>
        <v>1</v>
      </c>
      <c r="AB16" s="417">
        <f>IFERROR(IF('Glazing information'!$I73/('Glazing information'!$H73+'Glazing information'!$J73)&gt;3,INDEX($A$5:$Q$65,MATCH(3,'Window calculation'!$A$5:$A$65,1),MATCH(AA$7,'Window calculation'!$A$5:$Q$5,0)),INDEX($A$5:$Q$65,MATCH(IFERROR('Glazing information'!$I73/('Glazing information'!$H73+'Glazing information'!$J73),0),$A$5:$A$65,1),MATCH(AA$7,$A$5:$Q$5,0))+(INDEX($A$5:$Q$65,MATCH(3-IFERROR('Glazing information'!$I73/('Glazing information'!$H73+'Glazing information'!$J73),0),$R$5:$R$65,-1),MATCH(AA$7,$A$5:$Q$5,0))-INDEX($A$5:$Q$65,MATCH(IFERROR('Glazing information'!$I73/('Glazing information'!$H73+'Glazing information'!$J73),0),$A$5:$A$65,1),MATCH(AA$7,$A$5:$Q$5,0)))*(IFERROR('Glazing information'!$I73/('Glazing information'!$H73+'Glazing information'!$J73),0)-INDEX($A$5:$A$65,MATCH(IFERROR('Glazing information'!$I73/('Glazing information'!$H73+'Glazing information'!$J73),0),$A$5:$A$65,1),1))/(INDEX($A$5:$A$65,MATCH(3-IFERROR('Glazing information'!$I73/('Glazing information'!$H73+'Glazing information'!$J73),0),$R$5:$R$65,-1),1)-INDEX($A$5:$A$65,MATCH(IFERROR('Glazing information'!$I73/('Glazing information'!$H73+'Glazing information'!$J73),0),$A$5:$A$65,1),1))),1)</f>
        <v>1</v>
      </c>
      <c r="AC16" s="418" t="str">
        <f>IFERROR((AB16*('Glazing information'!$H73+'Glazing information'!$J73)-AA16*'Glazing information'!$J73)/'Glazing information'!$H73,"")</f>
        <v/>
      </c>
      <c r="AD16" s="370">
        <f>IFERROR(IF('Glazing information'!$I94/'Glazing information'!$J94&gt;3,INDEX($A$5:$Q$65,MATCH(3,'Window calculation'!$A$5:$A$65,1),MATCH(AD$7,'Window calculation'!$A$5:$Q$5,0)),(INDEX($A$5:$Q$65,MATCH(IFERROR('Glazing information'!$I94/'Glazing information'!$J94,0),'Window calculation'!$A$5:$A$65,1),MATCH(AD$7,'Window calculation'!$A$5:$Q$5,0))+(INDEX($A$5:$Q$65,MATCH(3-IFERROR('Glazing information'!$I94/'Glazing information'!$J94,0),$R$5:$R$65,-1),MATCH(AD$7,'Window calculation'!$A$5:$Q$5,0))-INDEX($A$5:$Q$65,MATCH(IFERROR('Glazing information'!$I94/'Glazing information'!$J94,0),'Window calculation'!$A$5:$A$65,1),MATCH(AD$7,'Window calculation'!$A$5:$Q$5,0)))*(IFERROR('Glazing information'!$I94/'Glazing information'!$J94,0)-INDEX($A$5:$A$65,MATCH(IFERROR('Glazing information'!$I94/'Glazing information'!$J94,0),'Window calculation'!$A$5:$A$65,1),1))/(INDEX($A$5:$A$65,MATCH(3-IFERROR('Glazing information'!$I94/'Glazing information'!$J94,0),$R$5:$R$65,-1),1)-INDEX(J135:J195,MATCH(IFERROR('Glazing information'!$I94/'Glazing information'!$J94,0),'Window calculation'!$A$5:$A$65,1),1)))),1)</f>
        <v>1</v>
      </c>
      <c r="AE16" s="417">
        <f>IFERROR(IF('Glazing information'!$I94/('Glazing information'!$H94+'Glazing information'!$J94)&gt;3,INDEX($A$5:$Q$65,MATCH(3,'Window calculation'!$A$5:$A$65,1),MATCH(AD$7,'Window calculation'!$A$5:$Q$5,0)),INDEX($A$5:$Q$65,MATCH(IFERROR('Glazing information'!$I94/('Glazing information'!$H94+'Glazing information'!$J94),0),$A$5:$A$65,1),MATCH(AD$7,$A$5:$Q$5,0))+(INDEX($A$5:$Q$65,MATCH(3-IFERROR('Glazing information'!$I94/('Glazing information'!$H94+'Glazing information'!$J94),0),$R$5:$R$65,-1),MATCH(AD$7,$A$5:$Q$5,0))-INDEX($A$5:$Q$65,MATCH(IFERROR('Glazing information'!$I94/('Glazing information'!$H94+'Glazing information'!$J94),0),$A$5:$A$65,1),MATCH(AD$7,$A$5:$Q$5,0)))*(IFERROR('Glazing information'!$I94/('Glazing information'!$H94+'Glazing information'!$J94),0)-INDEX($A$5:$A$65,MATCH(IFERROR('Glazing information'!$I94/('Glazing information'!$H94+'Glazing information'!$J94),0),$A$5:$A$65,1),1))/(INDEX($A$5:$A$65,MATCH(3-IFERROR('Glazing information'!$I94/('Glazing information'!$H94+'Glazing information'!$J94),0),$R$5:$R$65,-1),1)-INDEX($A$5:$A$65,MATCH(IFERROR('Glazing information'!$I94/('Glazing information'!$H94+'Glazing information'!$J94),0),$A$5:$A$65,1),1))),1)</f>
        <v>1</v>
      </c>
      <c r="AF16" s="418" t="str">
        <f>IFERROR((AE16*('Glazing information'!$H94+'Glazing information'!$J94)-AD16*'Glazing information'!$J94)/'Glazing information'!$H94,"")</f>
        <v/>
      </c>
      <c r="AG16" s="370">
        <f>IFERROR(IF('Glazing information'!$I115/'Glazing information'!$J115&gt;3,INDEX($A$5:$Q$65,MATCH(3,'Window calculation'!$A$5:$A$65,1),MATCH(AG$7,'Window calculation'!$A$5:$Q$5,0)),(INDEX($A$5:$Q$65,MATCH(IFERROR('Glazing information'!$I115/'Glazing information'!$J115,0),'Window calculation'!$A$5:$A$65,1),MATCH(AG$7,'Window calculation'!$A$5:$Q$5,0))+(INDEX($A$5:$Q$65,MATCH(3-IFERROR('Glazing information'!$I115/'Glazing information'!$J115,0),$R$5:$R$65,-1),MATCH(AG$7,'Window calculation'!$A$5:$Q$5,0))-INDEX($A$5:$Q$65,MATCH(IFERROR('Glazing information'!$I115/'Glazing information'!$J115,0),'Window calculation'!$A$5:$A$65,1),MATCH(AG$7,'Window calculation'!$A$5:$Q$5,0)))*(IFERROR('Glazing information'!$I115/'Glazing information'!$J115,0)-INDEX($A$5:$A$65,MATCH(IFERROR('Glazing information'!$I115/'Glazing information'!$J115,0),'Window calculation'!$A$5:$A$65,1),1))/(INDEX($A$5:$A$65,MATCH(3-IFERROR('Glazing information'!$I115/'Glazing information'!$J115,0),$R$5:$R$65,-1),1)-INDEX(M135:M195,MATCH(IFERROR('Glazing information'!$I115/'Glazing information'!$J115,0),'Window calculation'!$A$5:$A$65,1),1)))),1)</f>
        <v>1</v>
      </c>
      <c r="AH16" s="417">
        <f>IFERROR(IF('Glazing information'!$I115/('Glazing information'!$H115+'Glazing information'!$J115)&gt;3,INDEX($A$5:$Q$65,MATCH(3,'Window calculation'!$A$5:$A$65,1),MATCH(AG$7,'Window calculation'!$A$5:$Q$5,0)),INDEX($A$5:$Q$65,MATCH(IFERROR('Glazing information'!$I115/('Glazing information'!$H115+'Glazing information'!$J115),0),$A$5:$A$65,1),MATCH(AG$7,$A$5:$Q$5,0))+(INDEX($A$5:$Q$65,MATCH(3-IFERROR('Glazing information'!$I115/('Glazing information'!$H115+'Glazing information'!$J115),0),$R$5:$R$65,-1),MATCH(AG$7,$A$5:$Q$5,0))-INDEX($A$5:$Q$65,MATCH(IFERROR('Glazing information'!$I115/('Glazing information'!$H115+'Glazing information'!$J115),0),$A$5:$A$65,1),MATCH(AG$7,$A$5:$Q$5,0)))*(IFERROR('Glazing information'!$I115/('Glazing information'!$H115+'Glazing information'!$J115),0)-INDEX($A$5:$A$65,MATCH(IFERROR('Glazing information'!$I115/('Glazing information'!$H115+'Glazing information'!$J115),0),$A$5:$A$65,1),1))/(INDEX($A$5:$A$65,MATCH(3-IFERROR('Glazing information'!$I115/('Glazing information'!$H115+'Glazing information'!$J115),0),$R$5:$R$65,-1),1)-INDEX($A$5:$A$65,MATCH(IFERROR('Glazing information'!$I115/('Glazing information'!$H115+'Glazing information'!$J115),0),$A$5:$A$65,1),1))),1)</f>
        <v>1</v>
      </c>
      <c r="AI16" s="418" t="str">
        <f>IFERROR((AH16*('Glazing information'!$H115+'Glazing information'!$J115)-AG16*'Glazing information'!$J115)/'Glazing information'!$H115,"")</f>
        <v/>
      </c>
      <c r="AJ16" s="370">
        <f>IFERROR(IF('Glazing information'!$I136/'Glazing information'!$J136&gt;3,INDEX($A$5:$Q$65,MATCH(3,'Window calculation'!$A$5:$A$65,1),MATCH(AJ$7,'Window calculation'!$A$5:$Q$5,0)),(INDEX($A$5:$Q$65,MATCH(IFERROR('Glazing information'!$I136/'Glazing information'!$J136,0),'Window calculation'!$A$5:$A$65,1),MATCH(AJ$7,'Window calculation'!$A$5:$Q$5,0))+(INDEX($A$5:$Q$65,MATCH(3-IFERROR('Glazing information'!$I136/'Glazing information'!$J136,0),$R$5:$R$65,-1),MATCH(AJ$7,'Window calculation'!$A$5:$Q$5,0))-INDEX($A$5:$Q$65,MATCH(IFERROR('Glazing information'!$I136/'Glazing information'!$J136,0),'Window calculation'!$A$5:$A$65,1),MATCH(AJ$7,'Window calculation'!$A$5:$Q$5,0)))*(IFERROR('Glazing information'!$I136/'Glazing information'!$J136,0)-INDEX($A$5:$A$65,MATCH(IFERROR('Glazing information'!$I136/'Glazing information'!$J136,0),'Window calculation'!$A$5:$A$65,1),1))/(INDEX($A$5:$A$65,MATCH(3-IFERROR('Glazing information'!$I136/'Glazing information'!$J136,0),$R$5:$R$65,-1),1)-INDEX(P135:P195,MATCH(IFERROR('Glazing information'!$I136/'Glazing information'!$J136,0),'Window calculation'!$A$5:$A$65,1),1)))),1)</f>
        <v>1</v>
      </c>
      <c r="AK16" s="417">
        <f>IFERROR(IF('Glazing information'!$I136/('Glazing information'!$H136+'Glazing information'!$J136)&gt;3,INDEX($A$5:$Q$65,MATCH(3,'Window calculation'!$A$5:$A$65,1),MATCH(AJ$7,'Window calculation'!$A$5:$Q$5,0)),INDEX($A$5:$Q$65,MATCH(IFERROR('Glazing information'!$I136/('Glazing information'!$H136+'Glazing information'!$J136),0),$A$5:$A$65,1),MATCH(AJ$7,$A$5:$Q$5,0))+(INDEX($A$5:$Q$65,MATCH(3-IFERROR('Glazing information'!$I136/('Glazing information'!$H136+'Glazing information'!$J136),0),$R$5:$R$65,-1),MATCH(AJ$7,$A$5:$Q$5,0))-INDEX($A$5:$Q$65,MATCH(IFERROR('Glazing information'!$I136/('Glazing information'!$H136+'Glazing information'!$J136),0),$A$5:$A$65,1),MATCH(AJ$7,$A$5:$Q$5,0)))*(IFERROR('Glazing information'!$I136/('Glazing information'!$H136+'Glazing information'!$J136),0)-INDEX($A$5:$A$65,MATCH(IFERROR('Glazing information'!$I136/('Glazing information'!$H136+'Glazing information'!$J136),0),$A$5:$A$65,1),1))/(INDEX($A$5:$A$65,MATCH(3-IFERROR('Glazing information'!$I136/('Glazing information'!$H136+'Glazing information'!$J136),0),$R$5:$R$65,-1),1)-INDEX($A$5:$A$65,MATCH(IFERROR('Glazing information'!$I136/('Glazing information'!$H136+'Glazing information'!$J136),0),$A$5:$A$65,1),1))),1)</f>
        <v>1</v>
      </c>
      <c r="AL16" s="418" t="str">
        <f>IFERROR((AK16*('Glazing information'!$H136+'Glazing information'!$J136)-AJ16*'Glazing information'!$J136)/'Glazing information'!$H136,"")</f>
        <v/>
      </c>
      <c r="AM16" s="370">
        <f>IFERROR(IF('Glazing information'!$I157/'Glazing information'!$J157&gt;3,INDEX($A$5:$Q$65,MATCH(3,'Window calculation'!$A$5:$A$65,1),MATCH(AM$7,'Window calculation'!$A$5:$Q$5,0)),(INDEX($A$5:$Q$65,MATCH(IFERROR('Glazing information'!$I157/'Glazing information'!$J157,0),'Window calculation'!$A$5:$A$65,1),MATCH(AM$7,'Window calculation'!$A$5:$Q$5,0))+(INDEX($A$5:$Q$65,MATCH(3-IFERROR('Glazing information'!$I157/'Glazing information'!$J157,0),$R$5:$R$65,-1),MATCH(AM$7,'Window calculation'!$A$5:$Q$5,0))-INDEX($A$5:$Q$65,MATCH(IFERROR('Glazing information'!$I157/'Glazing information'!$J157,0),'Window calculation'!$A$5:$A$65,1),MATCH(AM$7,'Window calculation'!$A$5:$Q$5,0)))*(IFERROR('Glazing information'!$I157/'Glazing information'!$J157,0)-INDEX($A$5:$A$65,MATCH(IFERROR('Glazing information'!$I157/'Glazing information'!$J157,0),'Window calculation'!$A$5:$A$65,1),1))/(INDEX($A$5:$A$65,MATCH(3-IFERROR('Glazing information'!$I157/'Glazing information'!$J157,0),$R$5:$R$65,-1),1)-INDEX(S135:S195,MATCH(IFERROR('Glazing information'!$I157/'Glazing information'!$J157,0),'Window calculation'!$A$5:$A$65,1),1)))),1)</f>
        <v>1</v>
      </c>
      <c r="AN16" s="417">
        <f>IFERROR(IF('Glazing information'!$I157/('Glazing information'!$H157+'Glazing information'!$J157)&gt;3,INDEX($A$5:$Q$65,MATCH(3,'Window calculation'!$A$5:$A$65,1),MATCH(AM$7,'Window calculation'!$A$5:$Q$5,0)),INDEX($A$5:$Q$65,MATCH(IFERROR('Glazing information'!$I157/('Glazing information'!$H157+'Glazing information'!$J157),0),$A$5:$A$65,1),MATCH(AM$7,$A$5:$Q$5,0))+(INDEX($A$5:$Q$65,MATCH(3-IFERROR('Glazing information'!$I157/('Glazing information'!$H157+'Glazing information'!$J157),0),$R$5:$R$65,-1),MATCH(AM$7,$A$5:$Q$5,0))-INDEX($A$5:$Q$65,MATCH(IFERROR('Glazing information'!$I157/('Glazing information'!$H157+'Glazing information'!$J157),0),$A$5:$A$65,1),MATCH(AM$7,$A$5:$Q$5,0)))*(IFERROR('Glazing information'!$I157/('Glazing information'!$H157+'Glazing information'!$J157),0)-INDEX($A$5:$A$65,MATCH(IFERROR('Glazing information'!$I157/('Glazing information'!$H157+'Glazing information'!$J157),0),$A$5:$A$65,1),1))/(INDEX($A$5:$A$65,MATCH(3-IFERROR('Glazing information'!$I157/('Glazing information'!$H157+'Glazing information'!$J157),0),$R$5:$R$65,-1),1)-INDEX($A$5:$A$65,MATCH(IFERROR('Glazing information'!$I157/('Glazing information'!$H157+'Glazing information'!$J157),0),$A$5:$A$65,1),1))),1)</f>
        <v>1</v>
      </c>
      <c r="AO16" s="418" t="str">
        <f>IFERROR((AN16*('Glazing information'!$H157+'Glazing information'!$J157)-AM16*'Glazing information'!$J157)/'Glazing information'!$H157,"")</f>
        <v/>
      </c>
      <c r="AP16" s="370">
        <f>IFERROR(IF('Glazing information'!$I178/'Glazing information'!$J178&gt;3,INDEX($A$5:$Q$65,MATCH(3,'Window calculation'!$A$5:$A$65,1),MATCH(AP$7,'Window calculation'!$A$5:$Q$5,0)),(INDEX($A$5:$Q$65,MATCH(IFERROR('Glazing information'!$I178/'Glazing information'!$J178,0),'Window calculation'!$A$5:$A$65,1),MATCH(AP$7,'Window calculation'!$A$5:$Q$5,0))+(INDEX($A$5:$Q$65,MATCH(3-IFERROR('Glazing information'!$I178/'Glazing information'!$J178,0),$R$5:$R$65,-1),MATCH(AP$7,'Window calculation'!$A$5:$Q$5,0))-INDEX($A$5:$Q$65,MATCH(IFERROR('Glazing information'!$I178/'Glazing information'!$J178,0),'Window calculation'!$A$5:$A$65,1),MATCH(AP$7,'Window calculation'!$A$5:$Q$5,0)))*(IFERROR('Glazing information'!$I178/'Glazing information'!$J178,0)-INDEX($A$5:$A$65,MATCH(IFERROR('Glazing information'!$I178/'Glazing information'!$J178,0),'Window calculation'!$A$5:$A$65,1),1))/(INDEX($A$5:$A$65,MATCH(3-IFERROR('Glazing information'!$I178/'Glazing information'!$J178,0),$R$5:$R$65,-1),1)-INDEX(V135:V195,MATCH(IFERROR('Glazing information'!$I178/'Glazing information'!$J178,0),'Window calculation'!$A$5:$A$65,1),1)))),1)</f>
        <v>1</v>
      </c>
      <c r="AQ16" s="417">
        <f>IFERROR(IF('Glazing information'!$I178/('Glazing information'!$H178+'Glazing information'!$J178)&gt;3,INDEX($A$5:$Q$65,MATCH(3,'Window calculation'!$A$5:$A$65,1),MATCH(AP$7,'Window calculation'!$A$5:$Q$5,0)),INDEX($A$5:$Q$65,MATCH(IFERROR('Glazing information'!$I178/('Glazing information'!$H178+'Glazing information'!$J178),0),$A$5:$A$65,1),MATCH(AP$7,$A$5:$Q$5,0))+(INDEX($A$5:$Q$65,MATCH(3-IFERROR('Glazing information'!$I178/('Glazing information'!$H178+'Glazing information'!$J178),0),$R$5:$R$65,-1),MATCH(AP$7,$A$5:$Q$5,0))-INDEX($A$5:$Q$65,MATCH(IFERROR('Glazing information'!$I178/('Glazing information'!$H178+'Glazing information'!$J178),0),$A$5:$A$65,1),MATCH(AP$7,$A$5:$Q$5,0)))*(IFERROR('Glazing information'!$I178/('Glazing information'!$H178+'Glazing information'!$J178),0)-INDEX($A$5:$A$65,MATCH(IFERROR('Glazing information'!$I178/('Glazing information'!$H178+'Glazing information'!$J178),0),$A$5:$A$65,1),1))/(INDEX($A$5:$A$65,MATCH(3-IFERROR('Glazing information'!$I178/('Glazing information'!$H178+'Glazing information'!$J178),0),$R$5:$R$65,-1),1)-INDEX($A$5:$A$65,MATCH(IFERROR('Glazing information'!$I178/('Glazing information'!$H178+'Glazing information'!$J178),0),$A$5:$A$65,1),1))),1)</f>
        <v>1</v>
      </c>
      <c r="AR16" s="418" t="str">
        <f>IFERROR((AQ16*('Glazing information'!$H178+'Glazing information'!$J178)-AP16*'Glazing information'!$J178)/'Glazing information'!$H178,"")</f>
        <v/>
      </c>
      <c r="AS16" s="75"/>
      <c r="AT16" s="57"/>
      <c r="AU16" s="96" t="s">
        <v>214</v>
      </c>
      <c r="AV16" s="68">
        <f>IF('Glazing information'!O31=0,'Window calculation'!V268,'Window calculation'!W268)</f>
        <v>1</v>
      </c>
      <c r="AW16" s="68">
        <f>IF('Glazing information'!O52=0,'Window calculation'!Y268,'Window calculation'!Z268)</f>
        <v>1</v>
      </c>
      <c r="AX16" s="68">
        <f>IF('Glazing information'!O73=0,'Window calculation'!AB268,'Window calculation'!AC268)</f>
        <v>1</v>
      </c>
      <c r="AY16" s="68">
        <f>IF('Glazing information'!O94=0,'Window calculation'!AE268,'Window calculation'!AF268)</f>
        <v>1</v>
      </c>
      <c r="AZ16" s="68">
        <f>IF('Glazing information'!O115=0,'Window calculation'!AH268,'Window calculation'!AI268)</f>
        <v>1</v>
      </c>
      <c r="BA16" s="68">
        <f>IF('Glazing information'!O136=0,'Window calculation'!AK268,'Window calculation'!AL268)</f>
        <v>1</v>
      </c>
      <c r="BB16" s="68">
        <f>IF('Glazing information'!O157=0,'Window calculation'!AN268,'Window calculation'!AO268)</f>
        <v>1</v>
      </c>
      <c r="BC16" s="68">
        <f>IF('Glazing information'!O178=0,'Window calculation'!AQ268,'Window calculation'!AR268)</f>
        <v>1</v>
      </c>
      <c r="BD16" s="57"/>
      <c r="BE16" s="57"/>
      <c r="BF16" s="57"/>
      <c r="BG16" s="57"/>
      <c r="BH16" s="57"/>
      <c r="BI16" s="57"/>
      <c r="BJ16" s="57"/>
      <c r="BK16" s="57"/>
    </row>
    <row r="17" spans="1:63" x14ac:dyDescent="0.25">
      <c r="A17" s="67">
        <v>0.6</v>
      </c>
      <c r="B17" s="68" t="b">
        <f>IF('OTTV Calculation'!$E$6="Hanoi",'Beta Database'!D18,IF('OTTV Calculation'!$E$6="Da Nang",'Beta Database'!U18,IF('OTTV Calculation'!$E$6="Buon Ma Thuot",'Beta Database'!AL18,IF('OTTV Calculation'!$E$6="HCMC",'Beta Database'!BC18))))</f>
        <v>0</v>
      </c>
      <c r="C17" s="68" t="b">
        <f>IF('OTTV Calculation'!$E$6="Hanoi",'Beta Database'!E18,IF('OTTV Calculation'!$E$6="Da Nang",'Beta Database'!V18,IF('OTTV Calculation'!$E$6="Buon Ma Thuot",'Beta Database'!AM18,IF('OTTV Calculation'!$E$6="HCMC",'Beta Database'!BD18))))</f>
        <v>0</v>
      </c>
      <c r="D17" s="68" t="b">
        <f>IF('OTTV Calculation'!$E$6="Hanoi",'Beta Database'!F18,IF('OTTV Calculation'!$E$6="Da Nang",'Beta Database'!W18,IF('OTTV Calculation'!$E$6="Buon Ma Thuot",'Beta Database'!AN18,IF('OTTV Calculation'!$E$6="HCMC",'Beta Database'!BE18))))</f>
        <v>0</v>
      </c>
      <c r="E17" s="68" t="b">
        <f>IF('OTTV Calculation'!$E$6="Hanoi",'Beta Database'!G18,IF('OTTV Calculation'!$E$6="Da Nang",'Beta Database'!X18,IF('OTTV Calculation'!$E$6="Buon Ma Thuot",'Beta Database'!AO18,IF('OTTV Calculation'!$E$6="HCMC",'Beta Database'!BF18))))</f>
        <v>0</v>
      </c>
      <c r="F17" s="79" t="b">
        <f>IF('OTTV Calculation'!$E$6="Hanoi",'Beta Database'!H18,IF('OTTV Calculation'!$E$6="Da Nang",'Beta Database'!Y18,IF('OTTV Calculation'!$E$6="Buon Ma Thuot",'Beta Database'!AP18,IF('OTTV Calculation'!$E$6="HCMC",'Beta Database'!BG18))))</f>
        <v>0</v>
      </c>
      <c r="G17" s="68" t="b">
        <f>IF('OTTV Calculation'!$E$6="Hanoi",'Beta Database'!I18,IF('OTTV Calculation'!$E$6="Da Nang",'Beta Database'!Z18,IF('OTTV Calculation'!$E$6="Buon Ma Thuot",'Beta Database'!AQ18,IF('OTTV Calculation'!$E$6="HCMC",'Beta Database'!BH18))))</f>
        <v>0</v>
      </c>
      <c r="H17" s="68" t="b">
        <f>IF('OTTV Calculation'!$E$6="Hanoi",'Beta Database'!J18,IF('OTTV Calculation'!$E$6="Da Nang",'Beta Database'!AA18,IF('OTTV Calculation'!$E$6="Buon Ma Thuot",'Beta Database'!AR18,IF('OTTV Calculation'!$E$6="HCMC",'Beta Database'!BI18))))</f>
        <v>0</v>
      </c>
      <c r="I17" s="68" t="b">
        <f>IF('OTTV Calculation'!$E$6="Hanoi",'Beta Database'!K18,IF('OTTV Calculation'!$E$6="Da Nang",'Beta Database'!AB18,IF('OTTV Calculation'!$E$6="Buon Ma Thuot",'Beta Database'!AS18,IF('OTTV Calculation'!$E$6="HCMC",'Beta Database'!BJ18))))</f>
        <v>0</v>
      </c>
      <c r="J17" s="68" t="b">
        <f>IF('OTTV Calculation'!$E$6="Hanoi",'Beta Database'!L18,IF('OTTV Calculation'!$E$6="Da Nang",'Beta Database'!AC18,IF('OTTV Calculation'!$E$6="Buon Ma Thuot",'Beta Database'!AT18,IF('OTTV Calculation'!$E$6="HCMC",'Beta Database'!BK18))))</f>
        <v>0</v>
      </c>
      <c r="K17" s="68" t="b">
        <f>IF('OTTV Calculation'!$E$6="Hanoi",'Beta Database'!M18,IF('OTTV Calculation'!$E$6="Da Nang",'Beta Database'!AD18,IF('OTTV Calculation'!$E$6="Buon Ma Thuot",'Beta Database'!AU18,IF('OTTV Calculation'!$E$6="HCMC",'Beta Database'!BL18))))</f>
        <v>0</v>
      </c>
      <c r="L17" s="68" t="b">
        <f>IF('OTTV Calculation'!$E$6="Hanoi",'Beta Database'!N18,IF('OTTV Calculation'!$E$6="Da Nang",'Beta Database'!AE18,IF('OTTV Calculation'!$E$6="Buon Ma Thuot",'Beta Database'!AV18,IF('OTTV Calculation'!$E$6="HCMC",'Beta Database'!BM18))))</f>
        <v>0</v>
      </c>
      <c r="M17" s="68" t="b">
        <f>IF('OTTV Calculation'!$E$6="Hanoi",'Beta Database'!O18,IF('OTTV Calculation'!$E$6="Da Nang",'Beta Database'!AF18,IF('OTTV Calculation'!$E$6="Buon Ma Thuot",'Beta Database'!AW18,IF('OTTV Calculation'!$E$6="HCMC",'Beta Database'!BN18))))</f>
        <v>0</v>
      </c>
      <c r="N17" s="68" t="b">
        <f>IF('OTTV Calculation'!$E$6="Hanoi",'Beta Database'!P18,IF('OTTV Calculation'!$E$6="Da Nang",'Beta Database'!AG18,IF('OTTV Calculation'!$E$6="Buon Ma Thuot",'Beta Database'!AX18,IF('OTTV Calculation'!$E$6="HCMC",'Beta Database'!BO18))))</f>
        <v>0</v>
      </c>
      <c r="O17" s="68" t="b">
        <f>IF('OTTV Calculation'!$E$6="Hanoi",'Beta Database'!Q18,IF('OTTV Calculation'!$E$6="Da Nang",'Beta Database'!AH18,IF('OTTV Calculation'!$E$6="Buon Ma Thuot",'Beta Database'!AY18,IF('OTTV Calculation'!$E$6="HCMC",'Beta Database'!BP18))))</f>
        <v>0</v>
      </c>
      <c r="P17" s="68" t="b">
        <f>IF('OTTV Calculation'!$E$6="Hanoi",'Beta Database'!R18,IF('OTTV Calculation'!$E$6="Da Nang",'Beta Database'!AI18,IF('OTTV Calculation'!$E$6="Buon Ma Thuot",'Beta Database'!AZ18,IF('OTTV Calculation'!$E$6="HCMC",'Beta Database'!BQ18))))</f>
        <v>0</v>
      </c>
      <c r="Q17" s="68" t="b">
        <f>IF('OTTV Calculation'!$E$6="Hanoi",'Beta Database'!S18,IF('OTTV Calculation'!$E$6="Da Nang",'Beta Database'!AJ18,IF('OTTV Calculation'!$E$6="Buon Ma Thuot",'Beta Database'!BA18,IF('OTTV Calculation'!$E$6="HCMC",'Beta Database'!BR18))))</f>
        <v>0</v>
      </c>
      <c r="R17" s="57">
        <v>2.4500000000000002</v>
      </c>
      <c r="S17" s="57"/>
      <c r="T17" s="90" t="s">
        <v>215</v>
      </c>
      <c r="U17" s="370">
        <f>IFERROR(IF('Glazing information'!$I32/'Glazing information'!$J32&gt;3,INDEX($A$5:$Q$65,MATCH(3,'Window calculation'!$A$5:$A$65,1),MATCH(U$7,'Window calculation'!$A$5:$Q$5,0)),(INDEX($A$5:$Q$65,MATCH(IFERROR('Glazing information'!$I32/'Glazing information'!$J32,0),'Window calculation'!$A$5:$A$65,1),MATCH(U$7,'Window calculation'!$A$5:$Q$5,0))+(INDEX($A$5:$Q$65,MATCH(3-IFERROR('Glazing information'!$I32/'Glazing information'!$J32,0),$R$5:$R$65,-1),MATCH(U$7,'Window calculation'!$A$5:$Q$5,0))-INDEX($A$5:$Q$65,MATCH(IFERROR('Glazing information'!$I32/'Glazing information'!$J32,0),'Window calculation'!$A$5:$A$65,1),MATCH(U$7,'Window calculation'!$A$5:$Q$5,0)))*(IFERROR('Glazing information'!$I32/'Glazing information'!$J32,0)-INDEX($A$5:$A$65,MATCH(IFERROR('Glazing information'!$I32/'Glazing information'!$J32,0),'Window calculation'!$A$5:$A$65,1),1))/(INDEX($A$5:$A$65,MATCH(3-IFERROR('Glazing information'!$I32/'Glazing information'!$J32,0),$R$5:$R$65,-1),1)-INDEX(A136:A196,MATCH(IFERROR('Glazing information'!$I32/'Glazing information'!$J32,0),'Window calculation'!$A$5:$A$65,1),1)))),1)</f>
        <v>1</v>
      </c>
      <c r="V17" s="417">
        <f>IFERROR(IF('Glazing information'!$I32/('Glazing information'!$H32+'Glazing information'!$J32)&gt;3,INDEX($A$5:$Q$65,MATCH(3,'Window calculation'!$A$5:$A$65,1),MATCH(U$7,'Window calculation'!$A$5:$Q$5,0)),INDEX($A$5:$Q$65,MATCH(IFERROR('Glazing information'!$I32/('Glazing information'!$H32+'Glazing information'!$J32),0),$A$5:$A$65,1),MATCH(U$7,$A$5:$Q$5,0))+(INDEX($A$5:$Q$65,MATCH(3-IFERROR('Glazing information'!$I32/('Glazing information'!$H32+'Glazing information'!$J32),0),$R$5:$R$65,-1),MATCH(U$7,$A$5:$Q$5,0))-INDEX($A$5:$Q$65,MATCH(IFERROR('Glazing information'!$I32/('Glazing information'!$H32+'Glazing information'!$J32),0),$A$5:$A$65,1),MATCH(U$7,$A$5:$Q$5,0)))*(IFERROR('Glazing information'!$I32/('Glazing information'!$H32+'Glazing information'!$J32),0)-INDEX($A$5:$A$65,MATCH(IFERROR('Glazing information'!$I32/('Glazing information'!$H32+'Glazing information'!$J32),0),$A$5:$A$65,1),1))/(INDEX($A$5:$A$65,MATCH(3-IFERROR('Glazing information'!$I32/('Glazing information'!$H32+'Glazing information'!$J32),0),$R$5:$R$65,-1),1)-INDEX($A$5:$A$65,MATCH(IFERROR('Glazing information'!$I32/('Glazing information'!$H32+'Glazing information'!$J32),0),$A$5:$A$65,1),1))),1)</f>
        <v>1</v>
      </c>
      <c r="W17" s="418" t="str">
        <f>IFERROR((V17*('Glazing information'!$H32+'Glazing information'!$J32)-U17*'Glazing information'!$J32)/'Glazing information'!$H32,"")</f>
        <v/>
      </c>
      <c r="X17" s="370">
        <f>IFERROR(IF('Glazing information'!$I53/'Glazing information'!$J53&gt;3,INDEX($A$5:$Q$65,MATCH(3,'Window calculation'!$A$5:$A$65,1),MATCH(X$7,'Window calculation'!$A$5:$Q$5,0)),(INDEX($A$5:$Q$65,MATCH(IFERROR('Glazing information'!$I53/'Glazing information'!$J53,0),'Window calculation'!$A$5:$A$65,1),MATCH(X$7,'Window calculation'!$A$5:$Q$5,0))+(INDEX($A$5:$Q$65,MATCH(3-IFERROR('Glazing information'!$I53/'Glazing information'!$J53,0),$R$5:$R$65,-1),MATCH(X$7,'Window calculation'!$A$5:$Q$5,0))-INDEX($A$5:$Q$65,MATCH(IFERROR('Glazing information'!$I53/'Glazing information'!$J53,0),'Window calculation'!$A$5:$A$65,1),MATCH(X$7,'Window calculation'!$A$5:$Q$5,0)))*(IFERROR('Glazing information'!$I53/'Glazing information'!$J53,0)-INDEX($A$5:$A$65,MATCH(IFERROR('Glazing information'!$I53/'Glazing information'!$J53,0),'Window calculation'!$A$5:$A$65,1),1))/(INDEX($A$5:$A$65,MATCH(3-IFERROR('Glazing information'!$I53/'Glazing information'!$J53,0),$R$5:$R$65,-1),1)-INDEX(D136:D196,MATCH(IFERROR('Glazing information'!$I53/'Glazing information'!$J53,0),'Window calculation'!$A$5:$A$65,1),1)))),1)</f>
        <v>1</v>
      </c>
      <c r="Y17" s="417">
        <f>IFERROR(IF('Glazing information'!$I53/('Glazing information'!$H53+'Glazing information'!$J53)&gt;3,INDEX($A$5:$Q$65,MATCH(3,'Window calculation'!$A$5:$A$65,1),MATCH(X$7,'Window calculation'!$A$5:$Q$5,0)),INDEX($A$5:$Q$65,MATCH(IFERROR('Glazing information'!$I53/('Glazing information'!$H53+'Glazing information'!$J53),0),$A$5:$A$65,1),MATCH(X$7,$A$5:$Q$5,0))+(INDEX($A$5:$Q$65,MATCH(3-IFERROR('Glazing information'!$I53/('Glazing information'!$H53+'Glazing information'!$J53),0),$R$5:$R$65,-1),MATCH(X$7,$A$5:$Q$5,0))-INDEX($A$5:$Q$65,MATCH(IFERROR('Glazing information'!$I53/('Glazing information'!$H53+'Glazing information'!$J53),0),$A$5:$A$65,1),MATCH(X$7,$A$5:$Q$5,0)))*(IFERROR('Glazing information'!$I53/('Glazing information'!$H53+'Glazing information'!$J53),0)-INDEX($A$5:$A$65,MATCH(IFERROR('Glazing information'!$I53/('Glazing information'!$H53+'Glazing information'!$J53),0),$A$5:$A$65,1),1))/(INDEX($A$5:$A$65,MATCH(3-IFERROR('Glazing information'!$I53/('Glazing information'!$H53+'Glazing information'!$J53),0),$R$5:$R$65,-1),1)-INDEX($A$5:$A$65,MATCH(IFERROR('Glazing information'!$I53/('Glazing information'!$H53+'Glazing information'!$J53),0),$A$5:$A$65,1),1))),1)</f>
        <v>1</v>
      </c>
      <c r="Z17" s="418" t="str">
        <f>IFERROR((Y17*('Glazing information'!$H53+'Glazing information'!$J53)-X17*'Glazing information'!$J53)/'Glazing information'!$H53,"")</f>
        <v/>
      </c>
      <c r="AA17" s="370">
        <f>IFERROR(IF('Glazing information'!$I74/'Glazing information'!$J74&gt;3,INDEX($A$5:$Q$65,MATCH(3,'Window calculation'!$A$5:$A$65,1),MATCH(AA$7,'Window calculation'!$A$5:$Q$5,0)),(INDEX($A$5:$Q$65,MATCH(IFERROR('Glazing information'!$I74/'Glazing information'!$J74,0),'Window calculation'!$A$5:$A$65,1),MATCH(AA$7,'Window calculation'!$A$5:$Q$5,0))+(INDEX($A$5:$Q$65,MATCH(3-IFERROR('Glazing information'!$I74/'Glazing information'!$J74,0),$R$5:$R$65,-1),MATCH(AA$7,'Window calculation'!$A$5:$Q$5,0))-INDEX($A$5:$Q$65,MATCH(IFERROR('Glazing information'!$I74/'Glazing information'!$J74,0),'Window calculation'!$A$5:$A$65,1),MATCH(AA$7,'Window calculation'!$A$5:$Q$5,0)))*(IFERROR('Glazing information'!$I74/'Glazing information'!$J74,0)-INDEX($A$5:$A$65,MATCH(IFERROR('Glazing information'!$I74/'Glazing information'!$J74,0),'Window calculation'!$A$5:$A$65,1),1))/(INDEX($A$5:$A$65,MATCH(3-IFERROR('Glazing information'!$I74/'Glazing information'!$J74,0),$R$5:$R$65,-1),1)-INDEX(G136:G196,MATCH(IFERROR('Glazing information'!$I74/'Glazing information'!$J74,0),'Window calculation'!$A$5:$A$65,1),1)))),1)</f>
        <v>1</v>
      </c>
      <c r="AB17" s="417">
        <f>IFERROR(IF('Glazing information'!$I74/('Glazing information'!$H74+'Glazing information'!$J74)&gt;3,INDEX($A$5:$Q$65,MATCH(3,'Window calculation'!$A$5:$A$65,1),MATCH(AA$7,'Window calculation'!$A$5:$Q$5,0)),INDEX($A$5:$Q$65,MATCH(IFERROR('Glazing information'!$I74/('Glazing information'!$H74+'Glazing information'!$J74),0),$A$5:$A$65,1),MATCH(AA$7,$A$5:$Q$5,0))+(INDEX($A$5:$Q$65,MATCH(3-IFERROR('Glazing information'!$I74/('Glazing information'!$H74+'Glazing information'!$J74),0),$R$5:$R$65,-1),MATCH(AA$7,$A$5:$Q$5,0))-INDEX($A$5:$Q$65,MATCH(IFERROR('Glazing information'!$I74/('Glazing information'!$H74+'Glazing information'!$J74),0),$A$5:$A$65,1),MATCH(AA$7,$A$5:$Q$5,0)))*(IFERROR('Glazing information'!$I74/('Glazing information'!$H74+'Glazing information'!$J74),0)-INDEX($A$5:$A$65,MATCH(IFERROR('Glazing information'!$I74/('Glazing information'!$H74+'Glazing information'!$J74),0),$A$5:$A$65,1),1))/(INDEX($A$5:$A$65,MATCH(3-IFERROR('Glazing information'!$I74/('Glazing information'!$H74+'Glazing information'!$J74),0),$R$5:$R$65,-1),1)-INDEX($A$5:$A$65,MATCH(IFERROR('Glazing information'!$I74/('Glazing information'!$H74+'Glazing information'!$J74),0),$A$5:$A$65,1),1))),1)</f>
        <v>1</v>
      </c>
      <c r="AC17" s="418" t="str">
        <f>IFERROR((AB17*('Glazing information'!$H74+'Glazing information'!$J74)-AA17*'Glazing information'!$J74)/'Glazing information'!$H74,"")</f>
        <v/>
      </c>
      <c r="AD17" s="370">
        <f>IFERROR(IF('Glazing information'!$I95/'Glazing information'!$J95&gt;3,INDEX($A$5:$Q$65,MATCH(3,'Window calculation'!$A$5:$A$65,1),MATCH(AD$7,'Window calculation'!$A$5:$Q$5,0)),(INDEX($A$5:$Q$65,MATCH(IFERROR('Glazing information'!$I95/'Glazing information'!$J95,0),'Window calculation'!$A$5:$A$65,1),MATCH(AD$7,'Window calculation'!$A$5:$Q$5,0))+(INDEX($A$5:$Q$65,MATCH(3-IFERROR('Glazing information'!$I95/'Glazing information'!$J95,0),$R$5:$R$65,-1),MATCH(AD$7,'Window calculation'!$A$5:$Q$5,0))-INDEX($A$5:$Q$65,MATCH(IFERROR('Glazing information'!$I95/'Glazing information'!$J95,0),'Window calculation'!$A$5:$A$65,1),MATCH(AD$7,'Window calculation'!$A$5:$Q$5,0)))*(IFERROR('Glazing information'!$I95/'Glazing information'!$J95,0)-INDEX($A$5:$A$65,MATCH(IFERROR('Glazing information'!$I95/'Glazing information'!$J95,0),'Window calculation'!$A$5:$A$65,1),1))/(INDEX($A$5:$A$65,MATCH(3-IFERROR('Glazing information'!$I95/'Glazing information'!$J95,0),$R$5:$R$65,-1),1)-INDEX(J136:J196,MATCH(IFERROR('Glazing information'!$I95/'Glazing information'!$J95,0),'Window calculation'!$A$5:$A$65,1),1)))),1)</f>
        <v>1</v>
      </c>
      <c r="AE17" s="417">
        <f>IFERROR(IF('Glazing information'!$I95/('Glazing information'!$H95+'Glazing information'!$J95)&gt;3,INDEX($A$5:$Q$65,MATCH(3,'Window calculation'!$A$5:$A$65,1),MATCH(AD$7,'Window calculation'!$A$5:$Q$5,0)),INDEX($A$5:$Q$65,MATCH(IFERROR('Glazing information'!$I95/('Glazing information'!$H95+'Glazing information'!$J95),0),$A$5:$A$65,1),MATCH(AD$7,$A$5:$Q$5,0))+(INDEX($A$5:$Q$65,MATCH(3-IFERROR('Glazing information'!$I95/('Glazing information'!$H95+'Glazing information'!$J95),0),$R$5:$R$65,-1),MATCH(AD$7,$A$5:$Q$5,0))-INDEX($A$5:$Q$65,MATCH(IFERROR('Glazing information'!$I95/('Glazing information'!$H95+'Glazing information'!$J95),0),$A$5:$A$65,1),MATCH(AD$7,$A$5:$Q$5,0)))*(IFERROR('Glazing information'!$I95/('Glazing information'!$H95+'Glazing information'!$J95),0)-INDEX($A$5:$A$65,MATCH(IFERROR('Glazing information'!$I95/('Glazing information'!$H95+'Glazing information'!$J95),0),$A$5:$A$65,1),1))/(INDEX($A$5:$A$65,MATCH(3-IFERROR('Glazing information'!$I95/('Glazing information'!$H95+'Glazing information'!$J95),0),$R$5:$R$65,-1),1)-INDEX($A$5:$A$65,MATCH(IFERROR('Glazing information'!$I95/('Glazing information'!$H95+'Glazing information'!$J95),0),$A$5:$A$65,1),1))),1)</f>
        <v>1</v>
      </c>
      <c r="AF17" s="418" t="str">
        <f>IFERROR((AE17*('Glazing information'!$H95+'Glazing information'!$J95)-AD17*'Glazing information'!$J95)/'Glazing information'!$H95,"")</f>
        <v/>
      </c>
      <c r="AG17" s="370">
        <f>IFERROR(IF('Glazing information'!$I116/'Glazing information'!$J116&gt;3,INDEX($A$5:$Q$65,MATCH(3,'Window calculation'!$A$5:$A$65,1),MATCH(AG$7,'Window calculation'!$A$5:$Q$5,0)),(INDEX($A$5:$Q$65,MATCH(IFERROR('Glazing information'!$I116/'Glazing information'!$J116,0),'Window calculation'!$A$5:$A$65,1),MATCH(AG$7,'Window calculation'!$A$5:$Q$5,0))+(INDEX($A$5:$Q$65,MATCH(3-IFERROR('Glazing information'!$I116/'Glazing information'!$J116,0),$R$5:$R$65,-1),MATCH(AG$7,'Window calculation'!$A$5:$Q$5,0))-INDEX($A$5:$Q$65,MATCH(IFERROR('Glazing information'!$I116/'Glazing information'!$J116,0),'Window calculation'!$A$5:$A$65,1),MATCH(AG$7,'Window calculation'!$A$5:$Q$5,0)))*(IFERROR('Glazing information'!$I116/'Glazing information'!$J116,0)-INDEX($A$5:$A$65,MATCH(IFERROR('Glazing information'!$I116/'Glazing information'!$J116,0),'Window calculation'!$A$5:$A$65,1),1))/(INDEX($A$5:$A$65,MATCH(3-IFERROR('Glazing information'!$I116/'Glazing information'!$J116,0),$R$5:$R$65,-1),1)-INDEX(M136:M196,MATCH(IFERROR('Glazing information'!$I116/'Glazing information'!$J116,0),'Window calculation'!$A$5:$A$65,1),1)))),1)</f>
        <v>1</v>
      </c>
      <c r="AH17" s="417">
        <f>IFERROR(IF('Glazing information'!$I116/('Glazing information'!$H116+'Glazing information'!$J116)&gt;3,INDEX($A$5:$Q$65,MATCH(3,'Window calculation'!$A$5:$A$65,1),MATCH(AG$7,'Window calculation'!$A$5:$Q$5,0)),INDEX($A$5:$Q$65,MATCH(IFERROR('Glazing information'!$I116/('Glazing information'!$H116+'Glazing information'!$J116),0),$A$5:$A$65,1),MATCH(AG$7,$A$5:$Q$5,0))+(INDEX($A$5:$Q$65,MATCH(3-IFERROR('Glazing information'!$I116/('Glazing information'!$H116+'Glazing information'!$J116),0),$R$5:$R$65,-1),MATCH(AG$7,$A$5:$Q$5,0))-INDEX($A$5:$Q$65,MATCH(IFERROR('Glazing information'!$I116/('Glazing information'!$H116+'Glazing information'!$J116),0),$A$5:$A$65,1),MATCH(AG$7,$A$5:$Q$5,0)))*(IFERROR('Glazing information'!$I116/('Glazing information'!$H116+'Glazing information'!$J116),0)-INDEX($A$5:$A$65,MATCH(IFERROR('Glazing information'!$I116/('Glazing information'!$H116+'Glazing information'!$J116),0),$A$5:$A$65,1),1))/(INDEX($A$5:$A$65,MATCH(3-IFERROR('Glazing information'!$I116/('Glazing information'!$H116+'Glazing information'!$J116),0),$R$5:$R$65,-1),1)-INDEX($A$5:$A$65,MATCH(IFERROR('Glazing information'!$I116/('Glazing information'!$H116+'Glazing information'!$J116),0),$A$5:$A$65,1),1))),1)</f>
        <v>1</v>
      </c>
      <c r="AI17" s="418" t="str">
        <f>IFERROR((AH17*('Glazing information'!$H116+'Glazing information'!$J116)-AG17*'Glazing information'!$J116)/'Glazing information'!$H116,"")</f>
        <v/>
      </c>
      <c r="AJ17" s="370">
        <f>IFERROR(IF('Glazing information'!$I137/'Glazing information'!$J137&gt;3,INDEX($A$5:$Q$65,MATCH(3,'Window calculation'!$A$5:$A$65,1),MATCH(AJ$7,'Window calculation'!$A$5:$Q$5,0)),(INDEX($A$5:$Q$65,MATCH(IFERROR('Glazing information'!$I137/'Glazing information'!$J137,0),'Window calculation'!$A$5:$A$65,1),MATCH(AJ$7,'Window calculation'!$A$5:$Q$5,0))+(INDEX($A$5:$Q$65,MATCH(3-IFERROR('Glazing information'!$I137/'Glazing information'!$J137,0),$R$5:$R$65,-1),MATCH(AJ$7,'Window calculation'!$A$5:$Q$5,0))-INDEX($A$5:$Q$65,MATCH(IFERROR('Glazing information'!$I137/'Glazing information'!$J137,0),'Window calculation'!$A$5:$A$65,1),MATCH(AJ$7,'Window calculation'!$A$5:$Q$5,0)))*(IFERROR('Glazing information'!$I137/'Glazing information'!$J137,0)-INDEX($A$5:$A$65,MATCH(IFERROR('Glazing information'!$I137/'Glazing information'!$J137,0),'Window calculation'!$A$5:$A$65,1),1))/(INDEX($A$5:$A$65,MATCH(3-IFERROR('Glazing information'!$I137/'Glazing information'!$J137,0),$R$5:$R$65,-1),1)-INDEX(P136:P196,MATCH(IFERROR('Glazing information'!$I137/'Glazing information'!$J137,0),'Window calculation'!$A$5:$A$65,1),1)))),1)</f>
        <v>1</v>
      </c>
      <c r="AK17" s="417">
        <f>IFERROR(IF('Glazing information'!$I137/('Glazing information'!$H137+'Glazing information'!$J137)&gt;3,INDEX($A$5:$Q$65,MATCH(3,'Window calculation'!$A$5:$A$65,1),MATCH(AJ$7,'Window calculation'!$A$5:$Q$5,0)),INDEX($A$5:$Q$65,MATCH(IFERROR('Glazing information'!$I137/('Glazing information'!$H137+'Glazing information'!$J137),0),$A$5:$A$65,1),MATCH(AJ$7,$A$5:$Q$5,0))+(INDEX($A$5:$Q$65,MATCH(3-IFERROR('Glazing information'!$I137/('Glazing information'!$H137+'Glazing information'!$J137),0),$R$5:$R$65,-1),MATCH(AJ$7,$A$5:$Q$5,0))-INDEX($A$5:$Q$65,MATCH(IFERROR('Glazing information'!$I137/('Glazing information'!$H137+'Glazing information'!$J137),0),$A$5:$A$65,1),MATCH(AJ$7,$A$5:$Q$5,0)))*(IFERROR('Glazing information'!$I137/('Glazing information'!$H137+'Glazing information'!$J137),0)-INDEX($A$5:$A$65,MATCH(IFERROR('Glazing information'!$I137/('Glazing information'!$H137+'Glazing information'!$J137),0),$A$5:$A$65,1),1))/(INDEX($A$5:$A$65,MATCH(3-IFERROR('Glazing information'!$I137/('Glazing information'!$H137+'Glazing information'!$J137),0),$R$5:$R$65,-1),1)-INDEX($A$5:$A$65,MATCH(IFERROR('Glazing information'!$I137/('Glazing information'!$H137+'Glazing information'!$J137),0),$A$5:$A$65,1),1))),1)</f>
        <v>1</v>
      </c>
      <c r="AL17" s="418" t="str">
        <f>IFERROR((AK17*('Glazing information'!$H137+'Glazing information'!$J137)-AJ17*'Glazing information'!$J137)/'Glazing information'!$H137,"")</f>
        <v/>
      </c>
      <c r="AM17" s="370">
        <f>IFERROR(IF('Glazing information'!$I158/'Glazing information'!$J158&gt;3,INDEX($A$5:$Q$65,MATCH(3,'Window calculation'!$A$5:$A$65,1),MATCH(AM$7,'Window calculation'!$A$5:$Q$5,0)),(INDEX($A$5:$Q$65,MATCH(IFERROR('Glazing information'!$I158/'Glazing information'!$J158,0),'Window calculation'!$A$5:$A$65,1),MATCH(AM$7,'Window calculation'!$A$5:$Q$5,0))+(INDEX($A$5:$Q$65,MATCH(3-IFERROR('Glazing information'!$I158/'Glazing information'!$J158,0),$R$5:$R$65,-1),MATCH(AM$7,'Window calculation'!$A$5:$Q$5,0))-INDEX($A$5:$Q$65,MATCH(IFERROR('Glazing information'!$I158/'Glazing information'!$J158,0),'Window calculation'!$A$5:$A$65,1),MATCH(AM$7,'Window calculation'!$A$5:$Q$5,0)))*(IFERROR('Glazing information'!$I158/'Glazing information'!$J158,0)-INDEX($A$5:$A$65,MATCH(IFERROR('Glazing information'!$I158/'Glazing information'!$J158,0),'Window calculation'!$A$5:$A$65,1),1))/(INDEX($A$5:$A$65,MATCH(3-IFERROR('Glazing information'!$I158/'Glazing information'!$J158,0),$R$5:$R$65,-1),1)-INDEX(S136:S196,MATCH(IFERROR('Glazing information'!$I158/'Glazing information'!$J158,0),'Window calculation'!$A$5:$A$65,1),1)))),1)</f>
        <v>1</v>
      </c>
      <c r="AN17" s="417">
        <f>IFERROR(IF('Glazing information'!$I158/('Glazing information'!$H158+'Glazing information'!$J158)&gt;3,INDEX($A$5:$Q$65,MATCH(3,'Window calculation'!$A$5:$A$65,1),MATCH(AM$7,'Window calculation'!$A$5:$Q$5,0)),INDEX($A$5:$Q$65,MATCH(IFERROR('Glazing information'!$I158/('Glazing information'!$H158+'Glazing information'!$J158),0),$A$5:$A$65,1),MATCH(AM$7,$A$5:$Q$5,0))+(INDEX($A$5:$Q$65,MATCH(3-IFERROR('Glazing information'!$I158/('Glazing information'!$H158+'Glazing information'!$J158),0),$R$5:$R$65,-1),MATCH(AM$7,$A$5:$Q$5,0))-INDEX($A$5:$Q$65,MATCH(IFERROR('Glazing information'!$I158/('Glazing information'!$H158+'Glazing information'!$J158),0),$A$5:$A$65,1),MATCH(AM$7,$A$5:$Q$5,0)))*(IFERROR('Glazing information'!$I158/('Glazing information'!$H158+'Glazing information'!$J158),0)-INDEX($A$5:$A$65,MATCH(IFERROR('Glazing information'!$I158/('Glazing information'!$H158+'Glazing information'!$J158),0),$A$5:$A$65,1),1))/(INDEX($A$5:$A$65,MATCH(3-IFERROR('Glazing information'!$I158/('Glazing information'!$H158+'Glazing information'!$J158),0),$R$5:$R$65,-1),1)-INDEX($A$5:$A$65,MATCH(IFERROR('Glazing information'!$I158/('Glazing information'!$H158+'Glazing information'!$J158),0),$A$5:$A$65,1),1))),1)</f>
        <v>1</v>
      </c>
      <c r="AO17" s="418" t="str">
        <f>IFERROR((AN17*('Glazing information'!$H158+'Glazing information'!$J158)-AM17*'Glazing information'!$J158)/'Glazing information'!$H158,"")</f>
        <v/>
      </c>
      <c r="AP17" s="370">
        <f>IFERROR(IF('Glazing information'!$I179/'Glazing information'!$J179&gt;3,INDEX($A$5:$Q$65,MATCH(3,'Window calculation'!$A$5:$A$65,1),MATCH(AP$7,'Window calculation'!$A$5:$Q$5,0)),(INDEX($A$5:$Q$65,MATCH(IFERROR('Glazing information'!$I179/'Glazing information'!$J179,0),'Window calculation'!$A$5:$A$65,1),MATCH(AP$7,'Window calculation'!$A$5:$Q$5,0))+(INDEX($A$5:$Q$65,MATCH(3-IFERROR('Glazing information'!$I179/'Glazing information'!$J179,0),$R$5:$R$65,-1),MATCH(AP$7,'Window calculation'!$A$5:$Q$5,0))-INDEX($A$5:$Q$65,MATCH(IFERROR('Glazing information'!$I179/'Glazing information'!$J179,0),'Window calculation'!$A$5:$A$65,1),MATCH(AP$7,'Window calculation'!$A$5:$Q$5,0)))*(IFERROR('Glazing information'!$I179/'Glazing information'!$J179,0)-INDEX($A$5:$A$65,MATCH(IFERROR('Glazing information'!$I179/'Glazing information'!$J179,0),'Window calculation'!$A$5:$A$65,1),1))/(INDEX($A$5:$A$65,MATCH(3-IFERROR('Glazing information'!$I179/'Glazing information'!$J179,0),$R$5:$R$65,-1),1)-INDEX(V136:V196,MATCH(IFERROR('Glazing information'!$I179/'Glazing information'!$J179,0),'Window calculation'!$A$5:$A$65,1),1)))),1)</f>
        <v>1</v>
      </c>
      <c r="AQ17" s="417">
        <f>IFERROR(IF('Glazing information'!$I179/('Glazing information'!$H179+'Glazing information'!$J179)&gt;3,INDEX($A$5:$Q$65,MATCH(3,'Window calculation'!$A$5:$A$65,1),MATCH(AP$7,'Window calculation'!$A$5:$Q$5,0)),INDEX($A$5:$Q$65,MATCH(IFERROR('Glazing information'!$I179/('Glazing information'!$H179+'Glazing information'!$J179),0),$A$5:$A$65,1),MATCH(AP$7,$A$5:$Q$5,0))+(INDEX($A$5:$Q$65,MATCH(3-IFERROR('Glazing information'!$I179/('Glazing information'!$H179+'Glazing information'!$J179),0),$R$5:$R$65,-1),MATCH(AP$7,$A$5:$Q$5,0))-INDEX($A$5:$Q$65,MATCH(IFERROR('Glazing information'!$I179/('Glazing information'!$H179+'Glazing information'!$J179),0),$A$5:$A$65,1),MATCH(AP$7,$A$5:$Q$5,0)))*(IFERROR('Glazing information'!$I179/('Glazing information'!$H179+'Glazing information'!$J179),0)-INDEX($A$5:$A$65,MATCH(IFERROR('Glazing information'!$I179/('Glazing information'!$H179+'Glazing information'!$J179),0),$A$5:$A$65,1),1))/(INDEX($A$5:$A$65,MATCH(3-IFERROR('Glazing information'!$I179/('Glazing information'!$H179+'Glazing information'!$J179),0),$R$5:$R$65,-1),1)-INDEX($A$5:$A$65,MATCH(IFERROR('Glazing information'!$I179/('Glazing information'!$H179+'Glazing information'!$J179),0),$A$5:$A$65,1),1))),1)</f>
        <v>1</v>
      </c>
      <c r="AR17" s="418" t="str">
        <f>IFERROR((AQ17*('Glazing information'!$H179+'Glazing information'!$J179)-AP17*'Glazing information'!$J179)/'Glazing information'!$H179,"")</f>
        <v/>
      </c>
      <c r="AS17" s="75"/>
      <c r="AT17" s="57"/>
      <c r="AU17" s="96" t="s">
        <v>215</v>
      </c>
      <c r="AV17" s="68">
        <f>IF('Glazing information'!O32=0,'Window calculation'!V269,'Window calculation'!W269)</f>
        <v>1</v>
      </c>
      <c r="AW17" s="68">
        <f>IF('Glazing information'!O53=0,'Window calculation'!Y269,'Window calculation'!Z269)</f>
        <v>1</v>
      </c>
      <c r="AX17" s="68">
        <f>IF('Glazing information'!O74=0,'Window calculation'!AB269,'Window calculation'!AC269)</f>
        <v>1</v>
      </c>
      <c r="AY17" s="68">
        <f>IF('Glazing information'!O95=0,'Window calculation'!AE269,'Window calculation'!AF269)</f>
        <v>1</v>
      </c>
      <c r="AZ17" s="68">
        <f>IF('Glazing information'!O116=0,'Window calculation'!AH269,'Window calculation'!AI269)</f>
        <v>1</v>
      </c>
      <c r="BA17" s="68">
        <f>IF('Glazing information'!O137=0,'Window calculation'!AK269,'Window calculation'!AL269)</f>
        <v>1</v>
      </c>
      <c r="BB17" s="68">
        <f>IF('Glazing information'!O158=0,'Window calculation'!AN269,'Window calculation'!AO269)</f>
        <v>1</v>
      </c>
      <c r="BC17" s="68">
        <f>IF('Glazing information'!O179=0,'Window calculation'!AQ269,'Window calculation'!AR269)</f>
        <v>1</v>
      </c>
      <c r="BD17" s="57"/>
      <c r="BE17" s="57"/>
      <c r="BF17" s="57"/>
      <c r="BG17" s="57"/>
      <c r="BH17" s="57"/>
      <c r="BI17" s="57"/>
      <c r="BJ17" s="57"/>
      <c r="BK17" s="57"/>
    </row>
    <row r="18" spans="1:63" x14ac:dyDescent="0.25">
      <c r="A18" s="67">
        <v>0.65</v>
      </c>
      <c r="B18" s="68" t="b">
        <f>IF('OTTV Calculation'!$E$6="Hanoi",'Beta Database'!D19,IF('OTTV Calculation'!$E$6="Da Nang",'Beta Database'!U19,IF('OTTV Calculation'!$E$6="Buon Ma Thuot",'Beta Database'!AL19,IF('OTTV Calculation'!$E$6="HCMC",'Beta Database'!BC19))))</f>
        <v>0</v>
      </c>
      <c r="C18" s="68" t="b">
        <f>IF('OTTV Calculation'!$E$6="Hanoi",'Beta Database'!E19,IF('OTTV Calculation'!$E$6="Da Nang",'Beta Database'!V19,IF('OTTV Calculation'!$E$6="Buon Ma Thuot",'Beta Database'!AM19,IF('OTTV Calculation'!$E$6="HCMC",'Beta Database'!BD19))))</f>
        <v>0</v>
      </c>
      <c r="D18" s="68" t="b">
        <f>IF('OTTV Calculation'!$E$6="Hanoi",'Beta Database'!F19,IF('OTTV Calculation'!$E$6="Da Nang",'Beta Database'!W19,IF('OTTV Calculation'!$E$6="Buon Ma Thuot",'Beta Database'!AN19,IF('OTTV Calculation'!$E$6="HCMC",'Beta Database'!BE19))))</f>
        <v>0</v>
      </c>
      <c r="E18" s="68" t="b">
        <f>IF('OTTV Calculation'!$E$6="Hanoi",'Beta Database'!G19,IF('OTTV Calculation'!$E$6="Da Nang",'Beta Database'!X19,IF('OTTV Calculation'!$E$6="Buon Ma Thuot",'Beta Database'!AO19,IF('OTTV Calculation'!$E$6="HCMC",'Beta Database'!BF19))))</f>
        <v>0</v>
      </c>
      <c r="F18" s="79" t="b">
        <f>IF('OTTV Calculation'!$E$6="Hanoi",'Beta Database'!H19,IF('OTTV Calculation'!$E$6="Da Nang",'Beta Database'!Y19,IF('OTTV Calculation'!$E$6="Buon Ma Thuot",'Beta Database'!AP19,IF('OTTV Calculation'!$E$6="HCMC",'Beta Database'!BG19))))</f>
        <v>0</v>
      </c>
      <c r="G18" s="68" t="b">
        <f>IF('OTTV Calculation'!$E$6="Hanoi",'Beta Database'!I19,IF('OTTV Calculation'!$E$6="Da Nang",'Beta Database'!Z19,IF('OTTV Calculation'!$E$6="Buon Ma Thuot",'Beta Database'!AQ19,IF('OTTV Calculation'!$E$6="HCMC",'Beta Database'!BH19))))</f>
        <v>0</v>
      </c>
      <c r="H18" s="68" t="b">
        <f>IF('OTTV Calculation'!$E$6="Hanoi",'Beta Database'!J19,IF('OTTV Calculation'!$E$6="Da Nang",'Beta Database'!AA19,IF('OTTV Calculation'!$E$6="Buon Ma Thuot",'Beta Database'!AR19,IF('OTTV Calculation'!$E$6="HCMC",'Beta Database'!BI19))))</f>
        <v>0</v>
      </c>
      <c r="I18" s="68" t="b">
        <f>IF('OTTV Calculation'!$E$6="Hanoi",'Beta Database'!K19,IF('OTTV Calculation'!$E$6="Da Nang",'Beta Database'!AB19,IF('OTTV Calculation'!$E$6="Buon Ma Thuot",'Beta Database'!AS19,IF('OTTV Calculation'!$E$6="HCMC",'Beta Database'!BJ19))))</f>
        <v>0</v>
      </c>
      <c r="J18" s="68" t="b">
        <f>IF('OTTV Calculation'!$E$6="Hanoi",'Beta Database'!L19,IF('OTTV Calculation'!$E$6="Da Nang",'Beta Database'!AC19,IF('OTTV Calculation'!$E$6="Buon Ma Thuot",'Beta Database'!AT19,IF('OTTV Calculation'!$E$6="HCMC",'Beta Database'!BK19))))</f>
        <v>0</v>
      </c>
      <c r="K18" s="68" t="b">
        <f>IF('OTTV Calculation'!$E$6="Hanoi",'Beta Database'!M19,IF('OTTV Calculation'!$E$6="Da Nang",'Beta Database'!AD19,IF('OTTV Calculation'!$E$6="Buon Ma Thuot",'Beta Database'!AU19,IF('OTTV Calculation'!$E$6="HCMC",'Beta Database'!BL19))))</f>
        <v>0</v>
      </c>
      <c r="L18" s="68" t="b">
        <f>IF('OTTV Calculation'!$E$6="Hanoi",'Beta Database'!N19,IF('OTTV Calculation'!$E$6="Da Nang",'Beta Database'!AE19,IF('OTTV Calculation'!$E$6="Buon Ma Thuot",'Beta Database'!AV19,IF('OTTV Calculation'!$E$6="HCMC",'Beta Database'!BM19))))</f>
        <v>0</v>
      </c>
      <c r="M18" s="68" t="b">
        <f>IF('OTTV Calculation'!$E$6="Hanoi",'Beta Database'!O19,IF('OTTV Calculation'!$E$6="Da Nang",'Beta Database'!AF19,IF('OTTV Calculation'!$E$6="Buon Ma Thuot",'Beta Database'!AW19,IF('OTTV Calculation'!$E$6="HCMC",'Beta Database'!BN19))))</f>
        <v>0</v>
      </c>
      <c r="N18" s="68" t="b">
        <f>IF('OTTV Calculation'!$E$6="Hanoi",'Beta Database'!P19,IF('OTTV Calculation'!$E$6="Da Nang",'Beta Database'!AG19,IF('OTTV Calculation'!$E$6="Buon Ma Thuot",'Beta Database'!AX19,IF('OTTV Calculation'!$E$6="HCMC",'Beta Database'!BO19))))</f>
        <v>0</v>
      </c>
      <c r="O18" s="68" t="b">
        <f>IF('OTTV Calculation'!$E$6="Hanoi",'Beta Database'!Q19,IF('OTTV Calculation'!$E$6="Da Nang",'Beta Database'!AH19,IF('OTTV Calculation'!$E$6="Buon Ma Thuot",'Beta Database'!AY19,IF('OTTV Calculation'!$E$6="HCMC",'Beta Database'!BP19))))</f>
        <v>0</v>
      </c>
      <c r="P18" s="68" t="b">
        <f>IF('OTTV Calculation'!$E$6="Hanoi",'Beta Database'!R19,IF('OTTV Calculation'!$E$6="Da Nang",'Beta Database'!AI19,IF('OTTV Calculation'!$E$6="Buon Ma Thuot",'Beta Database'!AZ19,IF('OTTV Calculation'!$E$6="HCMC",'Beta Database'!BQ19))))</f>
        <v>0</v>
      </c>
      <c r="Q18" s="68" t="b">
        <f>IF('OTTV Calculation'!$E$6="Hanoi",'Beta Database'!S19,IF('OTTV Calculation'!$E$6="Da Nang",'Beta Database'!AJ19,IF('OTTV Calculation'!$E$6="Buon Ma Thuot",'Beta Database'!BA19,IF('OTTV Calculation'!$E$6="HCMC",'Beta Database'!BR19))))</f>
        <v>0</v>
      </c>
      <c r="R18" s="57">
        <v>2.4</v>
      </c>
      <c r="S18" s="57"/>
      <c r="T18" s="90" t="s">
        <v>216</v>
      </c>
      <c r="U18" s="370">
        <f>IFERROR(IF('Glazing information'!$I33/'Glazing information'!$J33&gt;3,INDEX($A$5:$Q$65,MATCH(3,'Window calculation'!$A$5:$A$65,1),MATCH(U$7,'Window calculation'!$A$5:$Q$5,0)),(INDEX($A$5:$Q$65,MATCH(IFERROR('Glazing information'!$I33/'Glazing information'!$J33,0),'Window calculation'!$A$5:$A$65,1),MATCH(U$7,'Window calculation'!$A$5:$Q$5,0))+(INDEX($A$5:$Q$65,MATCH(3-IFERROR('Glazing information'!$I33/'Glazing information'!$J33,0),$R$5:$R$65,-1),MATCH(U$7,'Window calculation'!$A$5:$Q$5,0))-INDEX($A$5:$Q$65,MATCH(IFERROR('Glazing information'!$I33/'Glazing information'!$J33,0),'Window calculation'!$A$5:$A$65,1),MATCH(U$7,'Window calculation'!$A$5:$Q$5,0)))*(IFERROR('Glazing information'!$I33/'Glazing information'!$J33,0)-INDEX($A$5:$A$65,MATCH(IFERROR('Glazing information'!$I33/'Glazing information'!$J33,0),'Window calculation'!$A$5:$A$65,1),1))/(INDEX($A$5:$A$65,MATCH(3-IFERROR('Glazing information'!$I33/'Glazing information'!$J33,0),$R$5:$R$65,-1),1)-INDEX(A137:A197,MATCH(IFERROR('Glazing information'!$I33/'Glazing information'!$J33,0),'Window calculation'!$A$5:$A$65,1),1)))),1)</f>
        <v>1</v>
      </c>
      <c r="V18" s="417">
        <f>IFERROR(IF('Glazing information'!$I33/('Glazing information'!$H33+'Glazing information'!$J33)&gt;3,INDEX($A$5:$Q$65,MATCH(3,'Window calculation'!$A$5:$A$65,1),MATCH(U$7,'Window calculation'!$A$5:$Q$5,0)),INDEX($A$5:$Q$65,MATCH(IFERROR('Glazing information'!$I33/('Glazing information'!$H33+'Glazing information'!$J33),0),$A$5:$A$65,1),MATCH(U$7,$A$5:$Q$5,0))+(INDEX($A$5:$Q$65,MATCH(3-IFERROR('Glazing information'!$I33/('Glazing information'!$H33+'Glazing information'!$J33),0),$R$5:$R$65,-1),MATCH(U$7,$A$5:$Q$5,0))-INDEX($A$5:$Q$65,MATCH(IFERROR('Glazing information'!$I33/('Glazing information'!$H33+'Glazing information'!$J33),0),$A$5:$A$65,1),MATCH(U$7,$A$5:$Q$5,0)))*(IFERROR('Glazing information'!$I33/('Glazing information'!$H33+'Glazing information'!$J33),0)-INDEX($A$5:$A$65,MATCH(IFERROR('Glazing information'!$I33/('Glazing information'!$H33+'Glazing information'!$J33),0),$A$5:$A$65,1),1))/(INDEX($A$5:$A$65,MATCH(3-IFERROR('Glazing information'!$I33/('Glazing information'!$H33+'Glazing information'!$J33),0),$R$5:$R$65,-1),1)-INDEX($A$5:$A$65,MATCH(IFERROR('Glazing information'!$I33/('Glazing information'!$H33+'Glazing information'!$J33),0),$A$5:$A$65,1),1))),1)</f>
        <v>1</v>
      </c>
      <c r="W18" s="418" t="str">
        <f>IFERROR((V18*('Glazing information'!$H33+'Glazing information'!$J33)-U18*'Glazing information'!$J33)/'Glazing information'!$H33,"")</f>
        <v/>
      </c>
      <c r="X18" s="370">
        <f>IFERROR(IF('Glazing information'!$I54/'Glazing information'!$J54&gt;3,INDEX($A$5:$Q$65,MATCH(3,'Window calculation'!$A$5:$A$65,1),MATCH(X$7,'Window calculation'!$A$5:$Q$5,0)),(INDEX($A$5:$Q$65,MATCH(IFERROR('Glazing information'!$I54/'Glazing information'!$J54,0),'Window calculation'!$A$5:$A$65,1),MATCH(X$7,'Window calculation'!$A$5:$Q$5,0))+(INDEX($A$5:$Q$65,MATCH(3-IFERROR('Glazing information'!$I54/'Glazing information'!$J54,0),$R$5:$R$65,-1),MATCH(X$7,'Window calculation'!$A$5:$Q$5,0))-INDEX($A$5:$Q$65,MATCH(IFERROR('Glazing information'!$I54/'Glazing information'!$J54,0),'Window calculation'!$A$5:$A$65,1),MATCH(X$7,'Window calculation'!$A$5:$Q$5,0)))*(IFERROR('Glazing information'!$I54/'Glazing information'!$J54,0)-INDEX($A$5:$A$65,MATCH(IFERROR('Glazing information'!$I54/'Glazing information'!$J54,0),'Window calculation'!$A$5:$A$65,1),1))/(INDEX($A$5:$A$65,MATCH(3-IFERROR('Glazing information'!$I54/'Glazing information'!$J54,0),$R$5:$R$65,-1),1)-INDEX(D137:D197,MATCH(IFERROR('Glazing information'!$I54/'Glazing information'!$J54,0),'Window calculation'!$A$5:$A$65,1),1)))),1)</f>
        <v>1</v>
      </c>
      <c r="Y18" s="417">
        <f>IFERROR(IF('Glazing information'!$I54/('Glazing information'!$H54+'Glazing information'!$J54)&gt;3,INDEX($A$5:$Q$65,MATCH(3,'Window calculation'!$A$5:$A$65,1),MATCH(X$7,'Window calculation'!$A$5:$Q$5,0)),INDEX($A$5:$Q$65,MATCH(IFERROR('Glazing information'!$I54/('Glazing information'!$H54+'Glazing information'!$J54),0),$A$5:$A$65,1),MATCH(X$7,$A$5:$Q$5,0))+(INDEX($A$5:$Q$65,MATCH(3-IFERROR('Glazing information'!$I54/('Glazing information'!$H54+'Glazing information'!$J54),0),$R$5:$R$65,-1),MATCH(X$7,$A$5:$Q$5,0))-INDEX($A$5:$Q$65,MATCH(IFERROR('Glazing information'!$I54/('Glazing information'!$H54+'Glazing information'!$J54),0),$A$5:$A$65,1),MATCH(X$7,$A$5:$Q$5,0)))*(IFERROR('Glazing information'!$I54/('Glazing information'!$H54+'Glazing information'!$J54),0)-INDEX($A$5:$A$65,MATCH(IFERROR('Glazing information'!$I54/('Glazing information'!$H54+'Glazing information'!$J54),0),$A$5:$A$65,1),1))/(INDEX($A$5:$A$65,MATCH(3-IFERROR('Glazing information'!$I54/('Glazing information'!$H54+'Glazing information'!$J54),0),$R$5:$R$65,-1),1)-INDEX($A$5:$A$65,MATCH(IFERROR('Glazing information'!$I54/('Glazing information'!$H54+'Glazing information'!$J54),0),$A$5:$A$65,1),1))),1)</f>
        <v>1</v>
      </c>
      <c r="Z18" s="418" t="str">
        <f>IFERROR((Y18*('Glazing information'!$H54+'Glazing information'!$J54)-X18*'Glazing information'!$J54)/'Glazing information'!$H54,"")</f>
        <v/>
      </c>
      <c r="AA18" s="370">
        <f>IFERROR(IF('Glazing information'!$I75/'Glazing information'!$J75&gt;3,INDEX($A$5:$Q$65,MATCH(3,'Window calculation'!$A$5:$A$65,1),MATCH(AA$7,'Window calculation'!$A$5:$Q$5,0)),(INDEX($A$5:$Q$65,MATCH(IFERROR('Glazing information'!$I75/'Glazing information'!$J75,0),'Window calculation'!$A$5:$A$65,1),MATCH(AA$7,'Window calculation'!$A$5:$Q$5,0))+(INDEX($A$5:$Q$65,MATCH(3-IFERROR('Glazing information'!$I75/'Glazing information'!$J75,0),$R$5:$R$65,-1),MATCH(AA$7,'Window calculation'!$A$5:$Q$5,0))-INDEX($A$5:$Q$65,MATCH(IFERROR('Glazing information'!$I75/'Glazing information'!$J75,0),'Window calculation'!$A$5:$A$65,1),MATCH(AA$7,'Window calculation'!$A$5:$Q$5,0)))*(IFERROR('Glazing information'!$I75/'Glazing information'!$J75,0)-INDEX($A$5:$A$65,MATCH(IFERROR('Glazing information'!$I75/'Glazing information'!$J75,0),'Window calculation'!$A$5:$A$65,1),1))/(INDEX($A$5:$A$65,MATCH(3-IFERROR('Glazing information'!$I75/'Glazing information'!$J75,0),$R$5:$R$65,-1),1)-INDEX(G137:G197,MATCH(IFERROR('Glazing information'!$I75/'Glazing information'!$J75,0),'Window calculation'!$A$5:$A$65,1),1)))),1)</f>
        <v>1</v>
      </c>
      <c r="AB18" s="417">
        <f>IFERROR(IF('Glazing information'!$I75/('Glazing information'!$H75+'Glazing information'!$J75)&gt;3,INDEX($A$5:$Q$65,MATCH(3,'Window calculation'!$A$5:$A$65,1),MATCH(AA$7,'Window calculation'!$A$5:$Q$5,0)),INDEX($A$5:$Q$65,MATCH(IFERROR('Glazing information'!$I75/('Glazing information'!$H75+'Glazing information'!$J75),0),$A$5:$A$65,1),MATCH(AA$7,$A$5:$Q$5,0))+(INDEX($A$5:$Q$65,MATCH(3-IFERROR('Glazing information'!$I75/('Glazing information'!$H75+'Glazing information'!$J75),0),$R$5:$R$65,-1),MATCH(AA$7,$A$5:$Q$5,0))-INDEX($A$5:$Q$65,MATCH(IFERROR('Glazing information'!$I75/('Glazing information'!$H75+'Glazing information'!$J75),0),$A$5:$A$65,1),MATCH(AA$7,$A$5:$Q$5,0)))*(IFERROR('Glazing information'!$I75/('Glazing information'!$H75+'Glazing information'!$J75),0)-INDEX($A$5:$A$65,MATCH(IFERROR('Glazing information'!$I75/('Glazing information'!$H75+'Glazing information'!$J75),0),$A$5:$A$65,1),1))/(INDEX($A$5:$A$65,MATCH(3-IFERROR('Glazing information'!$I75/('Glazing information'!$H75+'Glazing information'!$J75),0),$R$5:$R$65,-1),1)-INDEX($A$5:$A$65,MATCH(IFERROR('Glazing information'!$I75/('Glazing information'!$H75+'Glazing information'!$J75),0),$A$5:$A$65,1),1))),1)</f>
        <v>1</v>
      </c>
      <c r="AC18" s="418" t="str">
        <f>IFERROR((AB18*('Glazing information'!$H75+'Glazing information'!$J75)-AA18*'Glazing information'!$J75)/'Glazing information'!$H75,"")</f>
        <v/>
      </c>
      <c r="AD18" s="370">
        <f>IFERROR(IF('Glazing information'!$I96/'Glazing information'!$J96&gt;3,INDEX($A$5:$Q$65,MATCH(3,'Window calculation'!$A$5:$A$65,1),MATCH(AD$7,'Window calculation'!$A$5:$Q$5,0)),(INDEX($A$5:$Q$65,MATCH(IFERROR('Glazing information'!$I96/'Glazing information'!$J96,0),'Window calculation'!$A$5:$A$65,1),MATCH(AD$7,'Window calculation'!$A$5:$Q$5,0))+(INDEX($A$5:$Q$65,MATCH(3-IFERROR('Glazing information'!$I96/'Glazing information'!$J96,0),$R$5:$R$65,-1),MATCH(AD$7,'Window calculation'!$A$5:$Q$5,0))-INDEX($A$5:$Q$65,MATCH(IFERROR('Glazing information'!$I96/'Glazing information'!$J96,0),'Window calculation'!$A$5:$A$65,1),MATCH(AD$7,'Window calculation'!$A$5:$Q$5,0)))*(IFERROR('Glazing information'!$I96/'Glazing information'!$J96,0)-INDEX($A$5:$A$65,MATCH(IFERROR('Glazing information'!$I96/'Glazing information'!$J96,0),'Window calculation'!$A$5:$A$65,1),1))/(INDEX($A$5:$A$65,MATCH(3-IFERROR('Glazing information'!$I96/'Glazing information'!$J96,0),$R$5:$R$65,-1),1)-INDEX(J137:J197,MATCH(IFERROR('Glazing information'!$I96/'Glazing information'!$J96,0),'Window calculation'!$A$5:$A$65,1),1)))),1)</f>
        <v>1</v>
      </c>
      <c r="AE18" s="417">
        <f>IFERROR(IF('Glazing information'!$I96/('Glazing information'!$H96+'Glazing information'!$J96)&gt;3,INDEX($A$5:$Q$65,MATCH(3,'Window calculation'!$A$5:$A$65,1),MATCH(AD$7,'Window calculation'!$A$5:$Q$5,0)),INDEX($A$5:$Q$65,MATCH(IFERROR('Glazing information'!$I96/('Glazing information'!$H96+'Glazing information'!$J96),0),$A$5:$A$65,1),MATCH(AD$7,$A$5:$Q$5,0))+(INDEX($A$5:$Q$65,MATCH(3-IFERROR('Glazing information'!$I96/('Glazing information'!$H96+'Glazing information'!$J96),0),$R$5:$R$65,-1),MATCH(AD$7,$A$5:$Q$5,0))-INDEX($A$5:$Q$65,MATCH(IFERROR('Glazing information'!$I96/('Glazing information'!$H96+'Glazing information'!$J96),0),$A$5:$A$65,1),MATCH(AD$7,$A$5:$Q$5,0)))*(IFERROR('Glazing information'!$I96/('Glazing information'!$H96+'Glazing information'!$J96),0)-INDEX($A$5:$A$65,MATCH(IFERROR('Glazing information'!$I96/('Glazing information'!$H96+'Glazing information'!$J96),0),$A$5:$A$65,1),1))/(INDEX($A$5:$A$65,MATCH(3-IFERROR('Glazing information'!$I96/('Glazing information'!$H96+'Glazing information'!$J96),0),$R$5:$R$65,-1),1)-INDEX($A$5:$A$65,MATCH(IFERROR('Glazing information'!$I96/('Glazing information'!$H96+'Glazing information'!$J96),0),$A$5:$A$65,1),1))),1)</f>
        <v>1</v>
      </c>
      <c r="AF18" s="418" t="str">
        <f>IFERROR((AE18*('Glazing information'!$H96+'Glazing information'!$J96)-AD18*'Glazing information'!$J96)/'Glazing information'!$H96,"")</f>
        <v/>
      </c>
      <c r="AG18" s="370">
        <f>IFERROR(IF('Glazing information'!$I117/'Glazing information'!$J117&gt;3,INDEX($A$5:$Q$65,MATCH(3,'Window calculation'!$A$5:$A$65,1),MATCH(AG$7,'Window calculation'!$A$5:$Q$5,0)),(INDEX($A$5:$Q$65,MATCH(IFERROR('Glazing information'!$I117/'Glazing information'!$J117,0),'Window calculation'!$A$5:$A$65,1),MATCH(AG$7,'Window calculation'!$A$5:$Q$5,0))+(INDEX($A$5:$Q$65,MATCH(3-IFERROR('Glazing information'!$I117/'Glazing information'!$J117,0),$R$5:$R$65,-1),MATCH(AG$7,'Window calculation'!$A$5:$Q$5,0))-INDEX($A$5:$Q$65,MATCH(IFERROR('Glazing information'!$I117/'Glazing information'!$J117,0),'Window calculation'!$A$5:$A$65,1),MATCH(AG$7,'Window calculation'!$A$5:$Q$5,0)))*(IFERROR('Glazing information'!$I117/'Glazing information'!$J117,0)-INDEX($A$5:$A$65,MATCH(IFERROR('Glazing information'!$I117/'Glazing information'!$J117,0),'Window calculation'!$A$5:$A$65,1),1))/(INDEX($A$5:$A$65,MATCH(3-IFERROR('Glazing information'!$I117/'Glazing information'!$J117,0),$R$5:$R$65,-1),1)-INDEX(M137:M197,MATCH(IFERROR('Glazing information'!$I117/'Glazing information'!$J117,0),'Window calculation'!$A$5:$A$65,1),1)))),1)</f>
        <v>1</v>
      </c>
      <c r="AH18" s="417">
        <f>IFERROR(IF('Glazing information'!$I117/('Glazing information'!$H117+'Glazing information'!$J117)&gt;3,INDEX($A$5:$Q$65,MATCH(3,'Window calculation'!$A$5:$A$65,1),MATCH(AG$7,'Window calculation'!$A$5:$Q$5,0)),INDEX($A$5:$Q$65,MATCH(IFERROR('Glazing information'!$I117/('Glazing information'!$H117+'Glazing information'!$J117),0),$A$5:$A$65,1),MATCH(AG$7,$A$5:$Q$5,0))+(INDEX($A$5:$Q$65,MATCH(3-IFERROR('Glazing information'!$I117/('Glazing information'!$H117+'Glazing information'!$J117),0),$R$5:$R$65,-1),MATCH(AG$7,$A$5:$Q$5,0))-INDEX($A$5:$Q$65,MATCH(IFERROR('Glazing information'!$I117/('Glazing information'!$H117+'Glazing information'!$J117),0),$A$5:$A$65,1),MATCH(AG$7,$A$5:$Q$5,0)))*(IFERROR('Glazing information'!$I117/('Glazing information'!$H117+'Glazing information'!$J117),0)-INDEX($A$5:$A$65,MATCH(IFERROR('Glazing information'!$I117/('Glazing information'!$H117+'Glazing information'!$J117),0),$A$5:$A$65,1),1))/(INDEX($A$5:$A$65,MATCH(3-IFERROR('Glazing information'!$I117/('Glazing information'!$H117+'Glazing information'!$J117),0),$R$5:$R$65,-1),1)-INDEX($A$5:$A$65,MATCH(IFERROR('Glazing information'!$I117/('Glazing information'!$H117+'Glazing information'!$J117),0),$A$5:$A$65,1),1))),1)</f>
        <v>1</v>
      </c>
      <c r="AI18" s="418" t="str">
        <f>IFERROR((AH18*('Glazing information'!$H117+'Glazing information'!$J117)-AG18*'Glazing information'!$J117)/'Glazing information'!$H117,"")</f>
        <v/>
      </c>
      <c r="AJ18" s="370">
        <f>IFERROR(IF('Glazing information'!$I138/'Glazing information'!$J138&gt;3,INDEX($A$5:$Q$65,MATCH(3,'Window calculation'!$A$5:$A$65,1),MATCH(AJ$7,'Window calculation'!$A$5:$Q$5,0)),(INDEX($A$5:$Q$65,MATCH(IFERROR('Glazing information'!$I138/'Glazing information'!$J138,0),'Window calculation'!$A$5:$A$65,1),MATCH(AJ$7,'Window calculation'!$A$5:$Q$5,0))+(INDEX($A$5:$Q$65,MATCH(3-IFERROR('Glazing information'!$I138/'Glazing information'!$J138,0),$R$5:$R$65,-1),MATCH(AJ$7,'Window calculation'!$A$5:$Q$5,0))-INDEX($A$5:$Q$65,MATCH(IFERROR('Glazing information'!$I138/'Glazing information'!$J138,0),'Window calculation'!$A$5:$A$65,1),MATCH(AJ$7,'Window calculation'!$A$5:$Q$5,0)))*(IFERROR('Glazing information'!$I138/'Glazing information'!$J138,0)-INDEX($A$5:$A$65,MATCH(IFERROR('Glazing information'!$I138/'Glazing information'!$J138,0),'Window calculation'!$A$5:$A$65,1),1))/(INDEX($A$5:$A$65,MATCH(3-IFERROR('Glazing information'!$I138/'Glazing information'!$J138,0),$R$5:$R$65,-1),1)-INDEX(P137:P197,MATCH(IFERROR('Glazing information'!$I138/'Glazing information'!$J138,0),'Window calculation'!$A$5:$A$65,1),1)))),1)</f>
        <v>1</v>
      </c>
      <c r="AK18" s="417">
        <f>IFERROR(IF('Glazing information'!$I138/('Glazing information'!$H138+'Glazing information'!$J138)&gt;3,INDEX($A$5:$Q$65,MATCH(3,'Window calculation'!$A$5:$A$65,1),MATCH(AJ$7,'Window calculation'!$A$5:$Q$5,0)),INDEX($A$5:$Q$65,MATCH(IFERROR('Glazing information'!$I138/('Glazing information'!$H138+'Glazing information'!$J138),0),$A$5:$A$65,1),MATCH(AJ$7,$A$5:$Q$5,0))+(INDEX($A$5:$Q$65,MATCH(3-IFERROR('Glazing information'!$I138/('Glazing information'!$H138+'Glazing information'!$J138),0),$R$5:$R$65,-1),MATCH(AJ$7,$A$5:$Q$5,0))-INDEX($A$5:$Q$65,MATCH(IFERROR('Glazing information'!$I138/('Glazing information'!$H138+'Glazing information'!$J138),0),$A$5:$A$65,1),MATCH(AJ$7,$A$5:$Q$5,0)))*(IFERROR('Glazing information'!$I138/('Glazing information'!$H138+'Glazing information'!$J138),0)-INDEX($A$5:$A$65,MATCH(IFERROR('Glazing information'!$I138/('Glazing information'!$H138+'Glazing information'!$J138),0),$A$5:$A$65,1),1))/(INDEX($A$5:$A$65,MATCH(3-IFERROR('Glazing information'!$I138/('Glazing information'!$H138+'Glazing information'!$J138),0),$R$5:$R$65,-1),1)-INDEX($A$5:$A$65,MATCH(IFERROR('Glazing information'!$I138/('Glazing information'!$H138+'Glazing information'!$J138),0),$A$5:$A$65,1),1))),1)</f>
        <v>1</v>
      </c>
      <c r="AL18" s="418" t="str">
        <f>IFERROR((AK18*('Glazing information'!$H138+'Glazing information'!$J138)-AJ18*'Glazing information'!$J138)/'Glazing information'!$H138,"")</f>
        <v/>
      </c>
      <c r="AM18" s="370">
        <f>IFERROR(IF('Glazing information'!$I159/'Glazing information'!$J159&gt;3,INDEX($A$5:$Q$65,MATCH(3,'Window calculation'!$A$5:$A$65,1),MATCH(AM$7,'Window calculation'!$A$5:$Q$5,0)),(INDEX($A$5:$Q$65,MATCH(IFERROR('Glazing information'!$I159/'Glazing information'!$J159,0),'Window calculation'!$A$5:$A$65,1),MATCH(AM$7,'Window calculation'!$A$5:$Q$5,0))+(INDEX($A$5:$Q$65,MATCH(3-IFERROR('Glazing information'!$I159/'Glazing information'!$J159,0),$R$5:$R$65,-1),MATCH(AM$7,'Window calculation'!$A$5:$Q$5,0))-INDEX($A$5:$Q$65,MATCH(IFERROR('Glazing information'!$I159/'Glazing information'!$J159,0),'Window calculation'!$A$5:$A$65,1),MATCH(AM$7,'Window calculation'!$A$5:$Q$5,0)))*(IFERROR('Glazing information'!$I159/'Glazing information'!$J159,0)-INDEX($A$5:$A$65,MATCH(IFERROR('Glazing information'!$I159/'Glazing information'!$J159,0),'Window calculation'!$A$5:$A$65,1),1))/(INDEX($A$5:$A$65,MATCH(3-IFERROR('Glazing information'!$I159/'Glazing information'!$J159,0),$R$5:$R$65,-1),1)-INDEX(S137:S197,MATCH(IFERROR('Glazing information'!$I159/'Glazing information'!$J159,0),'Window calculation'!$A$5:$A$65,1),1)))),1)</f>
        <v>1</v>
      </c>
      <c r="AN18" s="417">
        <f>IFERROR(IF('Glazing information'!$I159/('Glazing information'!$H159+'Glazing information'!$J159)&gt;3,INDEX($A$5:$Q$65,MATCH(3,'Window calculation'!$A$5:$A$65,1),MATCH(AM$7,'Window calculation'!$A$5:$Q$5,0)),INDEX($A$5:$Q$65,MATCH(IFERROR('Glazing information'!$I159/('Glazing information'!$H159+'Glazing information'!$J159),0),$A$5:$A$65,1),MATCH(AM$7,$A$5:$Q$5,0))+(INDEX($A$5:$Q$65,MATCH(3-IFERROR('Glazing information'!$I159/('Glazing information'!$H159+'Glazing information'!$J159),0),$R$5:$R$65,-1),MATCH(AM$7,$A$5:$Q$5,0))-INDEX($A$5:$Q$65,MATCH(IFERROR('Glazing information'!$I159/('Glazing information'!$H159+'Glazing information'!$J159),0),$A$5:$A$65,1),MATCH(AM$7,$A$5:$Q$5,0)))*(IFERROR('Glazing information'!$I159/('Glazing information'!$H159+'Glazing information'!$J159),0)-INDEX($A$5:$A$65,MATCH(IFERROR('Glazing information'!$I159/('Glazing information'!$H159+'Glazing information'!$J159),0),$A$5:$A$65,1),1))/(INDEX($A$5:$A$65,MATCH(3-IFERROR('Glazing information'!$I159/('Glazing information'!$H159+'Glazing information'!$J159),0),$R$5:$R$65,-1),1)-INDEX($A$5:$A$65,MATCH(IFERROR('Glazing information'!$I159/('Glazing information'!$H159+'Glazing information'!$J159),0),$A$5:$A$65,1),1))),1)</f>
        <v>1</v>
      </c>
      <c r="AO18" s="418" t="str">
        <f>IFERROR((AN18*('Glazing information'!$H159+'Glazing information'!$J159)-AM18*'Glazing information'!$J159)/'Glazing information'!$H159,"")</f>
        <v/>
      </c>
      <c r="AP18" s="370">
        <f>IFERROR(IF('Glazing information'!$I180/'Glazing information'!$J180&gt;3,INDEX($A$5:$Q$65,MATCH(3,'Window calculation'!$A$5:$A$65,1),MATCH(AP$7,'Window calculation'!$A$5:$Q$5,0)),(INDEX($A$5:$Q$65,MATCH(IFERROR('Glazing information'!$I180/'Glazing information'!$J180,0),'Window calculation'!$A$5:$A$65,1),MATCH(AP$7,'Window calculation'!$A$5:$Q$5,0))+(INDEX($A$5:$Q$65,MATCH(3-IFERROR('Glazing information'!$I180/'Glazing information'!$J180,0),$R$5:$R$65,-1),MATCH(AP$7,'Window calculation'!$A$5:$Q$5,0))-INDEX($A$5:$Q$65,MATCH(IFERROR('Glazing information'!$I180/'Glazing information'!$J180,0),'Window calculation'!$A$5:$A$65,1),MATCH(AP$7,'Window calculation'!$A$5:$Q$5,0)))*(IFERROR('Glazing information'!$I180/'Glazing information'!$J180,0)-INDEX($A$5:$A$65,MATCH(IFERROR('Glazing information'!$I180/'Glazing information'!$J180,0),'Window calculation'!$A$5:$A$65,1),1))/(INDEX($A$5:$A$65,MATCH(3-IFERROR('Glazing information'!$I180/'Glazing information'!$J180,0),$R$5:$R$65,-1),1)-INDEX(V137:V197,MATCH(IFERROR('Glazing information'!$I180/'Glazing information'!$J180,0),'Window calculation'!$A$5:$A$65,1),1)))),1)</f>
        <v>1</v>
      </c>
      <c r="AQ18" s="417">
        <f>IFERROR(IF('Glazing information'!$I180/('Glazing information'!$H180+'Glazing information'!$J180)&gt;3,INDEX($A$5:$Q$65,MATCH(3,'Window calculation'!$A$5:$A$65,1),MATCH(AP$7,'Window calculation'!$A$5:$Q$5,0)),INDEX($A$5:$Q$65,MATCH(IFERROR('Glazing information'!$I180/('Glazing information'!$H180+'Glazing information'!$J180),0),$A$5:$A$65,1),MATCH(AP$7,$A$5:$Q$5,0))+(INDEX($A$5:$Q$65,MATCH(3-IFERROR('Glazing information'!$I180/('Glazing information'!$H180+'Glazing information'!$J180),0),$R$5:$R$65,-1),MATCH(AP$7,$A$5:$Q$5,0))-INDEX($A$5:$Q$65,MATCH(IFERROR('Glazing information'!$I180/('Glazing information'!$H180+'Glazing information'!$J180),0),$A$5:$A$65,1),MATCH(AP$7,$A$5:$Q$5,0)))*(IFERROR('Glazing information'!$I180/('Glazing information'!$H180+'Glazing information'!$J180),0)-INDEX($A$5:$A$65,MATCH(IFERROR('Glazing information'!$I180/('Glazing information'!$H180+'Glazing information'!$J180),0),$A$5:$A$65,1),1))/(INDEX($A$5:$A$65,MATCH(3-IFERROR('Glazing information'!$I180/('Glazing information'!$H180+'Glazing information'!$J180),0),$R$5:$R$65,-1),1)-INDEX($A$5:$A$65,MATCH(IFERROR('Glazing information'!$I180/('Glazing information'!$H180+'Glazing information'!$J180),0),$A$5:$A$65,1),1))),1)</f>
        <v>1</v>
      </c>
      <c r="AR18" s="418" t="str">
        <f>IFERROR((AQ18*('Glazing information'!$H180+'Glazing information'!$J180)-AP18*'Glazing information'!$J180)/'Glazing information'!$H180,"")</f>
        <v/>
      </c>
      <c r="AS18" s="75"/>
      <c r="AT18" s="57"/>
      <c r="AU18" s="96" t="s">
        <v>216</v>
      </c>
      <c r="AV18" s="68">
        <f>IF('Glazing information'!O33=0,'Window calculation'!V270,'Window calculation'!W270)</f>
        <v>1</v>
      </c>
      <c r="AW18" s="68">
        <f>IF('Glazing information'!O54=0,'Window calculation'!Y270,'Window calculation'!Z270)</f>
        <v>1</v>
      </c>
      <c r="AX18" s="68">
        <f>IF('Glazing information'!O75=0,'Window calculation'!AB270,'Window calculation'!AC270)</f>
        <v>1</v>
      </c>
      <c r="AY18" s="68">
        <f>IF('Glazing information'!O96=0,'Window calculation'!AE270,'Window calculation'!AF270)</f>
        <v>1</v>
      </c>
      <c r="AZ18" s="68">
        <f>IF('Glazing information'!O117=0,'Window calculation'!AH270,'Window calculation'!AI270)</f>
        <v>1</v>
      </c>
      <c r="BA18" s="68">
        <f>IF('Glazing information'!O138=0,'Window calculation'!AK270,'Window calculation'!AL270)</f>
        <v>1</v>
      </c>
      <c r="BB18" s="68">
        <f>IF('Glazing information'!O159=0,'Window calculation'!AN270,'Window calculation'!AO270)</f>
        <v>1</v>
      </c>
      <c r="BC18" s="68">
        <f>IF('Glazing information'!O180=0,'Window calculation'!AQ270,'Window calculation'!AR270)</f>
        <v>1</v>
      </c>
      <c r="BD18" s="57"/>
      <c r="BE18" s="57"/>
      <c r="BF18" s="57"/>
      <c r="BG18" s="57"/>
      <c r="BH18" s="57"/>
      <c r="BI18" s="57"/>
      <c r="BJ18" s="57"/>
      <c r="BK18" s="57"/>
    </row>
    <row r="19" spans="1:63" x14ac:dyDescent="0.25">
      <c r="A19" s="67">
        <v>0.7</v>
      </c>
      <c r="B19" s="68" t="b">
        <f>IF('OTTV Calculation'!$E$6="Hanoi",'Beta Database'!D20,IF('OTTV Calculation'!$E$6="Da Nang",'Beta Database'!U20,IF('OTTV Calculation'!$E$6="Buon Ma Thuot",'Beta Database'!AL20,IF('OTTV Calculation'!$E$6="HCMC",'Beta Database'!BC20))))</f>
        <v>0</v>
      </c>
      <c r="C19" s="68" t="b">
        <f>IF('OTTV Calculation'!$E$6="Hanoi",'Beta Database'!E20,IF('OTTV Calculation'!$E$6="Da Nang",'Beta Database'!V20,IF('OTTV Calculation'!$E$6="Buon Ma Thuot",'Beta Database'!AM20,IF('OTTV Calculation'!$E$6="HCMC",'Beta Database'!BD20))))</f>
        <v>0</v>
      </c>
      <c r="D19" s="68" t="b">
        <f>IF('OTTV Calculation'!$E$6="Hanoi",'Beta Database'!F20,IF('OTTV Calculation'!$E$6="Da Nang",'Beta Database'!W20,IF('OTTV Calculation'!$E$6="Buon Ma Thuot",'Beta Database'!AN20,IF('OTTV Calculation'!$E$6="HCMC",'Beta Database'!BE20))))</f>
        <v>0</v>
      </c>
      <c r="E19" s="68" t="b">
        <f>IF('OTTV Calculation'!$E$6="Hanoi",'Beta Database'!G20,IF('OTTV Calculation'!$E$6="Da Nang",'Beta Database'!X20,IF('OTTV Calculation'!$E$6="Buon Ma Thuot",'Beta Database'!AO20,IF('OTTV Calculation'!$E$6="HCMC",'Beta Database'!BF20))))</f>
        <v>0</v>
      </c>
      <c r="F19" s="79" t="b">
        <f>IF('OTTV Calculation'!$E$6="Hanoi",'Beta Database'!H20,IF('OTTV Calculation'!$E$6="Da Nang",'Beta Database'!Y20,IF('OTTV Calculation'!$E$6="Buon Ma Thuot",'Beta Database'!AP20,IF('OTTV Calculation'!$E$6="HCMC",'Beta Database'!BG20))))</f>
        <v>0</v>
      </c>
      <c r="G19" s="68" t="b">
        <f>IF('OTTV Calculation'!$E$6="Hanoi",'Beta Database'!I20,IF('OTTV Calculation'!$E$6="Da Nang",'Beta Database'!Z20,IF('OTTV Calculation'!$E$6="Buon Ma Thuot",'Beta Database'!AQ20,IF('OTTV Calculation'!$E$6="HCMC",'Beta Database'!BH20))))</f>
        <v>0</v>
      </c>
      <c r="H19" s="68" t="b">
        <f>IF('OTTV Calculation'!$E$6="Hanoi",'Beta Database'!J20,IF('OTTV Calculation'!$E$6="Da Nang",'Beta Database'!AA20,IF('OTTV Calculation'!$E$6="Buon Ma Thuot",'Beta Database'!AR20,IF('OTTV Calculation'!$E$6="HCMC",'Beta Database'!BI20))))</f>
        <v>0</v>
      </c>
      <c r="I19" s="68" t="b">
        <f>IF('OTTV Calculation'!$E$6="Hanoi",'Beta Database'!K20,IF('OTTV Calculation'!$E$6="Da Nang",'Beta Database'!AB20,IF('OTTV Calculation'!$E$6="Buon Ma Thuot",'Beta Database'!AS20,IF('OTTV Calculation'!$E$6="HCMC",'Beta Database'!BJ20))))</f>
        <v>0</v>
      </c>
      <c r="J19" s="68" t="b">
        <f>IF('OTTV Calculation'!$E$6="Hanoi",'Beta Database'!L20,IF('OTTV Calculation'!$E$6="Da Nang",'Beta Database'!AC20,IF('OTTV Calculation'!$E$6="Buon Ma Thuot",'Beta Database'!AT20,IF('OTTV Calculation'!$E$6="HCMC",'Beta Database'!BK20))))</f>
        <v>0</v>
      </c>
      <c r="K19" s="68" t="b">
        <f>IF('OTTV Calculation'!$E$6="Hanoi",'Beta Database'!M20,IF('OTTV Calculation'!$E$6="Da Nang",'Beta Database'!AD20,IF('OTTV Calculation'!$E$6="Buon Ma Thuot",'Beta Database'!AU20,IF('OTTV Calculation'!$E$6="HCMC",'Beta Database'!BL20))))</f>
        <v>0</v>
      </c>
      <c r="L19" s="68" t="b">
        <f>IF('OTTV Calculation'!$E$6="Hanoi",'Beta Database'!N20,IF('OTTV Calculation'!$E$6="Da Nang",'Beta Database'!AE20,IF('OTTV Calculation'!$E$6="Buon Ma Thuot",'Beta Database'!AV20,IF('OTTV Calculation'!$E$6="HCMC",'Beta Database'!BM20))))</f>
        <v>0</v>
      </c>
      <c r="M19" s="68" t="b">
        <f>IF('OTTV Calculation'!$E$6="Hanoi",'Beta Database'!O20,IF('OTTV Calculation'!$E$6="Da Nang",'Beta Database'!AF20,IF('OTTV Calculation'!$E$6="Buon Ma Thuot",'Beta Database'!AW20,IF('OTTV Calculation'!$E$6="HCMC",'Beta Database'!BN20))))</f>
        <v>0</v>
      </c>
      <c r="N19" s="68" t="b">
        <f>IF('OTTV Calculation'!$E$6="Hanoi",'Beta Database'!P20,IF('OTTV Calculation'!$E$6="Da Nang",'Beta Database'!AG20,IF('OTTV Calculation'!$E$6="Buon Ma Thuot",'Beta Database'!AX20,IF('OTTV Calculation'!$E$6="HCMC",'Beta Database'!BO20))))</f>
        <v>0</v>
      </c>
      <c r="O19" s="68" t="b">
        <f>IF('OTTV Calculation'!$E$6="Hanoi",'Beta Database'!Q20,IF('OTTV Calculation'!$E$6="Da Nang",'Beta Database'!AH20,IF('OTTV Calculation'!$E$6="Buon Ma Thuot",'Beta Database'!AY20,IF('OTTV Calculation'!$E$6="HCMC",'Beta Database'!BP20))))</f>
        <v>0</v>
      </c>
      <c r="P19" s="68" t="b">
        <f>IF('OTTV Calculation'!$E$6="Hanoi",'Beta Database'!R20,IF('OTTV Calculation'!$E$6="Da Nang",'Beta Database'!AI20,IF('OTTV Calculation'!$E$6="Buon Ma Thuot",'Beta Database'!AZ20,IF('OTTV Calculation'!$E$6="HCMC",'Beta Database'!BQ20))))</f>
        <v>0</v>
      </c>
      <c r="Q19" s="68" t="b">
        <f>IF('OTTV Calculation'!$E$6="Hanoi",'Beta Database'!S20,IF('OTTV Calculation'!$E$6="Da Nang",'Beta Database'!AJ20,IF('OTTV Calculation'!$E$6="Buon Ma Thuot",'Beta Database'!BA20,IF('OTTV Calculation'!$E$6="HCMC",'Beta Database'!BR20))))</f>
        <v>0</v>
      </c>
      <c r="R19" s="57">
        <v>2.35</v>
      </c>
      <c r="S19" s="57"/>
      <c r="T19" s="90" t="s">
        <v>218</v>
      </c>
      <c r="U19" s="370">
        <f>IFERROR(IF('Glazing information'!$I34/'Glazing information'!$J34&gt;3,INDEX($A$5:$Q$65,MATCH(3,'Window calculation'!$A$5:$A$65,1),MATCH(U$7,'Window calculation'!$A$5:$Q$5,0)),(INDEX($A$5:$Q$65,MATCH(IFERROR('Glazing information'!$I34/'Glazing information'!$J34,0),'Window calculation'!$A$5:$A$65,1),MATCH(U$7,'Window calculation'!$A$5:$Q$5,0))+(INDEX($A$5:$Q$65,MATCH(3-IFERROR('Glazing information'!$I34/'Glazing information'!$J34,0),$R$5:$R$65,-1),MATCH(U$7,'Window calculation'!$A$5:$Q$5,0))-INDEX($A$5:$Q$65,MATCH(IFERROR('Glazing information'!$I34/'Glazing information'!$J34,0),'Window calculation'!$A$5:$A$65,1),MATCH(U$7,'Window calculation'!$A$5:$Q$5,0)))*(IFERROR('Glazing information'!$I34/'Glazing information'!$J34,0)-INDEX($A$5:$A$65,MATCH(IFERROR('Glazing information'!$I34/'Glazing information'!$J34,0),'Window calculation'!$A$5:$A$65,1),1))/(INDEX($A$5:$A$65,MATCH(3-IFERROR('Glazing information'!$I34/'Glazing information'!$J34,0),$R$5:$R$65,-1),1)-INDEX(A138:A198,MATCH(IFERROR('Glazing information'!$I34/'Glazing information'!$J34,0),'Window calculation'!$A$5:$A$65,1),1)))),1)</f>
        <v>1</v>
      </c>
      <c r="V19" s="417">
        <f>IFERROR(IF('Glazing information'!$I34/('Glazing information'!$H34+'Glazing information'!$J34)&gt;3,INDEX($A$5:$Q$65,MATCH(3,'Window calculation'!$A$5:$A$65,1),MATCH(U$7,'Window calculation'!$A$5:$Q$5,0)),INDEX($A$5:$Q$65,MATCH(IFERROR('Glazing information'!$I34/('Glazing information'!$H34+'Glazing information'!$J34),0),$A$5:$A$65,1),MATCH(U$7,$A$5:$Q$5,0))+(INDEX($A$5:$Q$65,MATCH(3-IFERROR('Glazing information'!$I34/('Glazing information'!$H34+'Glazing information'!$J34),0),$R$5:$R$65,-1),MATCH(U$7,$A$5:$Q$5,0))-INDEX($A$5:$Q$65,MATCH(IFERROR('Glazing information'!$I34/('Glazing information'!$H34+'Glazing information'!$J34),0),$A$5:$A$65,1),MATCH(U$7,$A$5:$Q$5,0)))*(IFERROR('Glazing information'!$I34/('Glazing information'!$H34+'Glazing information'!$J34),0)-INDEX($A$5:$A$65,MATCH(IFERROR('Glazing information'!$I34/('Glazing information'!$H34+'Glazing information'!$J34),0),$A$5:$A$65,1),1))/(INDEX($A$5:$A$65,MATCH(3-IFERROR('Glazing information'!$I34/('Glazing information'!$H34+'Glazing information'!$J34),0),$R$5:$R$65,-1),1)-INDEX($A$5:$A$65,MATCH(IFERROR('Glazing information'!$I34/('Glazing information'!$H34+'Glazing information'!$J34),0),$A$5:$A$65,1),1))),1)</f>
        <v>1</v>
      </c>
      <c r="W19" s="418" t="str">
        <f>IFERROR((V19*('Glazing information'!$H34+'Glazing information'!$J34)-U19*'Glazing information'!$J34)/'Glazing information'!$H34,"")</f>
        <v/>
      </c>
      <c r="X19" s="370">
        <f>IFERROR(IF('Glazing information'!$I55/'Glazing information'!$J55&gt;3,INDEX($A$5:$Q$65,MATCH(3,'Window calculation'!$A$5:$A$65,1),MATCH(X$7,'Window calculation'!$A$5:$Q$5,0)),(INDEX($A$5:$Q$65,MATCH(IFERROR('Glazing information'!$I55/'Glazing information'!$J55,0),'Window calculation'!$A$5:$A$65,1),MATCH(X$7,'Window calculation'!$A$5:$Q$5,0))+(INDEX($A$5:$Q$65,MATCH(3-IFERROR('Glazing information'!$I55/'Glazing information'!$J55,0),$R$5:$R$65,-1),MATCH(X$7,'Window calculation'!$A$5:$Q$5,0))-INDEX($A$5:$Q$65,MATCH(IFERROR('Glazing information'!$I55/'Glazing information'!$J55,0),'Window calculation'!$A$5:$A$65,1),MATCH(X$7,'Window calculation'!$A$5:$Q$5,0)))*(IFERROR('Glazing information'!$I55/'Glazing information'!$J55,0)-INDEX($A$5:$A$65,MATCH(IFERROR('Glazing information'!$I55/'Glazing information'!$J55,0),'Window calculation'!$A$5:$A$65,1),1))/(INDEX($A$5:$A$65,MATCH(3-IFERROR('Glazing information'!$I55/'Glazing information'!$J55,0),$R$5:$R$65,-1),1)-INDEX(D138:D198,MATCH(IFERROR('Glazing information'!$I55/'Glazing information'!$J55,0),'Window calculation'!$A$5:$A$65,1),1)))),1)</f>
        <v>1</v>
      </c>
      <c r="Y19" s="417">
        <f>IFERROR(IF('Glazing information'!$I55/('Glazing information'!$H55+'Glazing information'!$J55)&gt;3,INDEX($A$5:$Q$65,MATCH(3,'Window calculation'!$A$5:$A$65,1),MATCH(X$7,'Window calculation'!$A$5:$Q$5,0)),INDEX($A$5:$Q$65,MATCH(IFERROR('Glazing information'!$I55/('Glazing information'!$H55+'Glazing information'!$J55),0),$A$5:$A$65,1),MATCH(X$7,$A$5:$Q$5,0))+(INDEX($A$5:$Q$65,MATCH(3-IFERROR('Glazing information'!$I55/('Glazing information'!$H55+'Glazing information'!$J55),0),$R$5:$R$65,-1),MATCH(X$7,$A$5:$Q$5,0))-INDEX($A$5:$Q$65,MATCH(IFERROR('Glazing information'!$I55/('Glazing information'!$H55+'Glazing information'!$J55),0),$A$5:$A$65,1),MATCH(X$7,$A$5:$Q$5,0)))*(IFERROR('Glazing information'!$I55/('Glazing information'!$H55+'Glazing information'!$J55),0)-INDEX($A$5:$A$65,MATCH(IFERROR('Glazing information'!$I55/('Glazing information'!$H55+'Glazing information'!$J55),0),$A$5:$A$65,1),1))/(INDEX($A$5:$A$65,MATCH(3-IFERROR('Glazing information'!$I55/('Glazing information'!$H55+'Glazing information'!$J55),0),$R$5:$R$65,-1),1)-INDEX($A$5:$A$65,MATCH(IFERROR('Glazing information'!$I55/('Glazing information'!$H55+'Glazing information'!$J55),0),$A$5:$A$65,1),1))),1)</f>
        <v>1</v>
      </c>
      <c r="Z19" s="418" t="str">
        <f>IFERROR((Y19*('Glazing information'!$H55+'Glazing information'!$J55)-X19*'Glazing information'!$J55)/'Glazing information'!$H55,"")</f>
        <v/>
      </c>
      <c r="AA19" s="370">
        <f>IFERROR(IF('Glazing information'!$I76/'Glazing information'!$J76&gt;3,INDEX($A$5:$Q$65,MATCH(3,'Window calculation'!$A$5:$A$65,1),MATCH(AA$7,'Window calculation'!$A$5:$Q$5,0)),(INDEX($A$5:$Q$65,MATCH(IFERROR('Glazing information'!$I76/'Glazing information'!$J76,0),'Window calculation'!$A$5:$A$65,1),MATCH(AA$7,'Window calculation'!$A$5:$Q$5,0))+(INDEX($A$5:$Q$65,MATCH(3-IFERROR('Glazing information'!$I76/'Glazing information'!$J76,0),$R$5:$R$65,-1),MATCH(AA$7,'Window calculation'!$A$5:$Q$5,0))-INDEX($A$5:$Q$65,MATCH(IFERROR('Glazing information'!$I76/'Glazing information'!$J76,0),'Window calculation'!$A$5:$A$65,1),MATCH(AA$7,'Window calculation'!$A$5:$Q$5,0)))*(IFERROR('Glazing information'!$I76/'Glazing information'!$J76,0)-INDEX($A$5:$A$65,MATCH(IFERROR('Glazing information'!$I76/'Glazing information'!$J76,0),'Window calculation'!$A$5:$A$65,1),1))/(INDEX($A$5:$A$65,MATCH(3-IFERROR('Glazing information'!$I76/'Glazing information'!$J76,0),$R$5:$R$65,-1),1)-INDEX(G138:G198,MATCH(IFERROR('Glazing information'!$I76/'Glazing information'!$J76,0),'Window calculation'!$A$5:$A$65,1),1)))),1)</f>
        <v>1</v>
      </c>
      <c r="AB19" s="417">
        <f>IFERROR(IF('Glazing information'!$I76/('Glazing information'!$H76+'Glazing information'!$J76)&gt;3,INDEX($A$5:$Q$65,MATCH(3,'Window calculation'!$A$5:$A$65,1),MATCH(AA$7,'Window calculation'!$A$5:$Q$5,0)),INDEX($A$5:$Q$65,MATCH(IFERROR('Glazing information'!$I76/('Glazing information'!$H76+'Glazing information'!$J76),0),$A$5:$A$65,1),MATCH(AA$7,$A$5:$Q$5,0))+(INDEX($A$5:$Q$65,MATCH(3-IFERROR('Glazing information'!$I76/('Glazing information'!$H76+'Glazing information'!$J76),0),$R$5:$R$65,-1),MATCH(AA$7,$A$5:$Q$5,0))-INDEX($A$5:$Q$65,MATCH(IFERROR('Glazing information'!$I76/('Glazing information'!$H76+'Glazing information'!$J76),0),$A$5:$A$65,1),MATCH(AA$7,$A$5:$Q$5,0)))*(IFERROR('Glazing information'!$I76/('Glazing information'!$H76+'Glazing information'!$J76),0)-INDEX($A$5:$A$65,MATCH(IFERROR('Glazing information'!$I76/('Glazing information'!$H76+'Glazing information'!$J76),0),$A$5:$A$65,1),1))/(INDEX($A$5:$A$65,MATCH(3-IFERROR('Glazing information'!$I76/('Glazing information'!$H76+'Glazing information'!$J76),0),$R$5:$R$65,-1),1)-INDEX($A$5:$A$65,MATCH(IFERROR('Glazing information'!$I76/('Glazing information'!$H76+'Glazing information'!$J76),0),$A$5:$A$65,1),1))),1)</f>
        <v>1</v>
      </c>
      <c r="AC19" s="418" t="str">
        <f>IFERROR((AB19*('Glazing information'!$H76+'Glazing information'!$J76)-AA19*'Glazing information'!$J76)/'Glazing information'!$H76,"")</f>
        <v/>
      </c>
      <c r="AD19" s="370">
        <f>IFERROR(IF('Glazing information'!$I97/'Glazing information'!$J97&gt;3,INDEX($A$5:$Q$65,MATCH(3,'Window calculation'!$A$5:$A$65,1),MATCH(AD$7,'Window calculation'!$A$5:$Q$5,0)),(INDEX($A$5:$Q$65,MATCH(IFERROR('Glazing information'!$I97/'Glazing information'!$J97,0),'Window calculation'!$A$5:$A$65,1),MATCH(AD$7,'Window calculation'!$A$5:$Q$5,0))+(INDEX($A$5:$Q$65,MATCH(3-IFERROR('Glazing information'!$I97/'Glazing information'!$J97,0),$R$5:$R$65,-1),MATCH(AD$7,'Window calculation'!$A$5:$Q$5,0))-INDEX($A$5:$Q$65,MATCH(IFERROR('Glazing information'!$I97/'Glazing information'!$J97,0),'Window calculation'!$A$5:$A$65,1),MATCH(AD$7,'Window calculation'!$A$5:$Q$5,0)))*(IFERROR('Glazing information'!$I97/'Glazing information'!$J97,0)-INDEX($A$5:$A$65,MATCH(IFERROR('Glazing information'!$I97/'Glazing information'!$J97,0),'Window calculation'!$A$5:$A$65,1),1))/(INDEX($A$5:$A$65,MATCH(3-IFERROR('Glazing information'!$I97/'Glazing information'!$J97,0),$R$5:$R$65,-1),1)-INDEX(J138:J198,MATCH(IFERROR('Glazing information'!$I97/'Glazing information'!$J97,0),'Window calculation'!$A$5:$A$65,1),1)))),1)</f>
        <v>1</v>
      </c>
      <c r="AE19" s="417">
        <f>IFERROR(IF('Glazing information'!$I97/('Glazing information'!$H97+'Glazing information'!$J97)&gt;3,INDEX($A$5:$Q$65,MATCH(3,'Window calculation'!$A$5:$A$65,1),MATCH(AD$7,'Window calculation'!$A$5:$Q$5,0)),INDEX($A$5:$Q$65,MATCH(IFERROR('Glazing information'!$I97/('Glazing information'!$H97+'Glazing information'!$J97),0),$A$5:$A$65,1),MATCH(AD$7,$A$5:$Q$5,0))+(INDEX($A$5:$Q$65,MATCH(3-IFERROR('Glazing information'!$I97/('Glazing information'!$H97+'Glazing information'!$J97),0),$R$5:$R$65,-1),MATCH(AD$7,$A$5:$Q$5,0))-INDEX($A$5:$Q$65,MATCH(IFERROR('Glazing information'!$I97/('Glazing information'!$H97+'Glazing information'!$J97),0),$A$5:$A$65,1),MATCH(AD$7,$A$5:$Q$5,0)))*(IFERROR('Glazing information'!$I97/('Glazing information'!$H97+'Glazing information'!$J97),0)-INDEX($A$5:$A$65,MATCH(IFERROR('Glazing information'!$I97/('Glazing information'!$H97+'Glazing information'!$J97),0),$A$5:$A$65,1),1))/(INDEX($A$5:$A$65,MATCH(3-IFERROR('Glazing information'!$I97/('Glazing information'!$H97+'Glazing information'!$J97),0),$R$5:$R$65,-1),1)-INDEX($A$5:$A$65,MATCH(IFERROR('Glazing information'!$I97/('Glazing information'!$H97+'Glazing information'!$J97),0),$A$5:$A$65,1),1))),1)</f>
        <v>1</v>
      </c>
      <c r="AF19" s="418" t="str">
        <f>IFERROR((AE19*('Glazing information'!$H97+'Glazing information'!$J97)-AD19*'Glazing information'!$J97)/'Glazing information'!$H97,"")</f>
        <v/>
      </c>
      <c r="AG19" s="370">
        <f>IFERROR(IF('Glazing information'!$I118/'Glazing information'!$J118&gt;3,INDEX($A$5:$Q$65,MATCH(3,'Window calculation'!$A$5:$A$65,1),MATCH(AG$7,'Window calculation'!$A$5:$Q$5,0)),(INDEX($A$5:$Q$65,MATCH(IFERROR('Glazing information'!$I118/'Glazing information'!$J118,0),'Window calculation'!$A$5:$A$65,1),MATCH(AG$7,'Window calculation'!$A$5:$Q$5,0))+(INDEX($A$5:$Q$65,MATCH(3-IFERROR('Glazing information'!$I118/'Glazing information'!$J118,0),$R$5:$R$65,-1),MATCH(AG$7,'Window calculation'!$A$5:$Q$5,0))-INDEX($A$5:$Q$65,MATCH(IFERROR('Glazing information'!$I118/'Glazing information'!$J118,0),'Window calculation'!$A$5:$A$65,1),MATCH(AG$7,'Window calculation'!$A$5:$Q$5,0)))*(IFERROR('Glazing information'!$I118/'Glazing information'!$J118,0)-INDEX($A$5:$A$65,MATCH(IFERROR('Glazing information'!$I118/'Glazing information'!$J118,0),'Window calculation'!$A$5:$A$65,1),1))/(INDEX($A$5:$A$65,MATCH(3-IFERROR('Glazing information'!$I118/'Glazing information'!$J118,0),$R$5:$R$65,-1),1)-INDEX(M138:M198,MATCH(IFERROR('Glazing information'!$I118/'Glazing information'!$J118,0),'Window calculation'!$A$5:$A$65,1),1)))),1)</f>
        <v>1</v>
      </c>
      <c r="AH19" s="417">
        <f>IFERROR(IF('Glazing information'!$I118/('Glazing information'!$H118+'Glazing information'!$J118)&gt;3,INDEX($A$5:$Q$65,MATCH(3,'Window calculation'!$A$5:$A$65,1),MATCH(AG$7,'Window calculation'!$A$5:$Q$5,0)),INDEX($A$5:$Q$65,MATCH(IFERROR('Glazing information'!$I118/('Glazing information'!$H118+'Glazing information'!$J118),0),$A$5:$A$65,1),MATCH(AG$7,$A$5:$Q$5,0))+(INDEX($A$5:$Q$65,MATCH(3-IFERROR('Glazing information'!$I118/('Glazing information'!$H118+'Glazing information'!$J118),0),$R$5:$R$65,-1),MATCH(AG$7,$A$5:$Q$5,0))-INDEX($A$5:$Q$65,MATCH(IFERROR('Glazing information'!$I118/('Glazing information'!$H118+'Glazing information'!$J118),0),$A$5:$A$65,1),MATCH(AG$7,$A$5:$Q$5,0)))*(IFERROR('Glazing information'!$I118/('Glazing information'!$H118+'Glazing information'!$J118),0)-INDEX($A$5:$A$65,MATCH(IFERROR('Glazing information'!$I118/('Glazing information'!$H118+'Glazing information'!$J118),0),$A$5:$A$65,1),1))/(INDEX($A$5:$A$65,MATCH(3-IFERROR('Glazing information'!$I118/('Glazing information'!$H118+'Glazing information'!$J118),0),$R$5:$R$65,-1),1)-INDEX($A$5:$A$65,MATCH(IFERROR('Glazing information'!$I118/('Glazing information'!$H118+'Glazing information'!$J118),0),$A$5:$A$65,1),1))),1)</f>
        <v>1</v>
      </c>
      <c r="AI19" s="418" t="str">
        <f>IFERROR((AH19*('Glazing information'!$H118+'Glazing information'!$J118)-AG19*'Glazing information'!$J118)/'Glazing information'!$H118,"")</f>
        <v/>
      </c>
      <c r="AJ19" s="370">
        <f>IFERROR(IF('Glazing information'!$I139/'Glazing information'!$J139&gt;3,INDEX($A$5:$Q$65,MATCH(3,'Window calculation'!$A$5:$A$65,1),MATCH(AJ$7,'Window calculation'!$A$5:$Q$5,0)),(INDEX($A$5:$Q$65,MATCH(IFERROR('Glazing information'!$I139/'Glazing information'!$J139,0),'Window calculation'!$A$5:$A$65,1),MATCH(AJ$7,'Window calculation'!$A$5:$Q$5,0))+(INDEX($A$5:$Q$65,MATCH(3-IFERROR('Glazing information'!$I139/'Glazing information'!$J139,0),$R$5:$R$65,-1),MATCH(AJ$7,'Window calculation'!$A$5:$Q$5,0))-INDEX($A$5:$Q$65,MATCH(IFERROR('Glazing information'!$I139/'Glazing information'!$J139,0),'Window calculation'!$A$5:$A$65,1),MATCH(AJ$7,'Window calculation'!$A$5:$Q$5,0)))*(IFERROR('Glazing information'!$I139/'Glazing information'!$J139,0)-INDEX($A$5:$A$65,MATCH(IFERROR('Glazing information'!$I139/'Glazing information'!$J139,0),'Window calculation'!$A$5:$A$65,1),1))/(INDEX($A$5:$A$65,MATCH(3-IFERROR('Glazing information'!$I139/'Glazing information'!$J139,0),$R$5:$R$65,-1),1)-INDEX(P138:P198,MATCH(IFERROR('Glazing information'!$I139/'Glazing information'!$J139,0),'Window calculation'!$A$5:$A$65,1),1)))),1)</f>
        <v>1</v>
      </c>
      <c r="AK19" s="417">
        <f>IFERROR(IF('Glazing information'!$I139/('Glazing information'!$H139+'Glazing information'!$J139)&gt;3,INDEX($A$5:$Q$65,MATCH(3,'Window calculation'!$A$5:$A$65,1),MATCH(AJ$7,'Window calculation'!$A$5:$Q$5,0)),INDEX($A$5:$Q$65,MATCH(IFERROR('Glazing information'!$I139/('Glazing information'!$H139+'Glazing information'!$J139),0),$A$5:$A$65,1),MATCH(AJ$7,$A$5:$Q$5,0))+(INDEX($A$5:$Q$65,MATCH(3-IFERROR('Glazing information'!$I139/('Glazing information'!$H139+'Glazing information'!$J139),0),$R$5:$R$65,-1),MATCH(AJ$7,$A$5:$Q$5,0))-INDEX($A$5:$Q$65,MATCH(IFERROR('Glazing information'!$I139/('Glazing information'!$H139+'Glazing information'!$J139),0),$A$5:$A$65,1),MATCH(AJ$7,$A$5:$Q$5,0)))*(IFERROR('Glazing information'!$I139/('Glazing information'!$H139+'Glazing information'!$J139),0)-INDEX($A$5:$A$65,MATCH(IFERROR('Glazing information'!$I139/('Glazing information'!$H139+'Glazing information'!$J139),0),$A$5:$A$65,1),1))/(INDEX($A$5:$A$65,MATCH(3-IFERROR('Glazing information'!$I139/('Glazing information'!$H139+'Glazing information'!$J139),0),$R$5:$R$65,-1),1)-INDEX($A$5:$A$65,MATCH(IFERROR('Glazing information'!$I139/('Glazing information'!$H139+'Glazing information'!$J139),0),$A$5:$A$65,1),1))),1)</f>
        <v>1</v>
      </c>
      <c r="AL19" s="418" t="str">
        <f>IFERROR((AK19*('Glazing information'!$H139+'Glazing information'!$J139)-AJ19*'Glazing information'!$J139)/'Glazing information'!$H139,"")</f>
        <v/>
      </c>
      <c r="AM19" s="370">
        <f>IFERROR(IF('Glazing information'!$I160/'Glazing information'!$J160&gt;3,INDEX($A$5:$Q$65,MATCH(3,'Window calculation'!$A$5:$A$65,1),MATCH(AM$7,'Window calculation'!$A$5:$Q$5,0)),(INDEX($A$5:$Q$65,MATCH(IFERROR('Glazing information'!$I160/'Glazing information'!$J160,0),'Window calculation'!$A$5:$A$65,1),MATCH(AM$7,'Window calculation'!$A$5:$Q$5,0))+(INDEX($A$5:$Q$65,MATCH(3-IFERROR('Glazing information'!$I160/'Glazing information'!$J160,0),$R$5:$R$65,-1),MATCH(AM$7,'Window calculation'!$A$5:$Q$5,0))-INDEX($A$5:$Q$65,MATCH(IFERROR('Glazing information'!$I160/'Glazing information'!$J160,0),'Window calculation'!$A$5:$A$65,1),MATCH(AM$7,'Window calculation'!$A$5:$Q$5,0)))*(IFERROR('Glazing information'!$I160/'Glazing information'!$J160,0)-INDEX($A$5:$A$65,MATCH(IFERROR('Glazing information'!$I160/'Glazing information'!$J160,0),'Window calculation'!$A$5:$A$65,1),1))/(INDEX($A$5:$A$65,MATCH(3-IFERROR('Glazing information'!$I160/'Glazing information'!$J160,0),$R$5:$R$65,-1),1)-INDEX(S138:S198,MATCH(IFERROR('Glazing information'!$I160/'Glazing information'!$J160,0),'Window calculation'!$A$5:$A$65,1),1)))),1)</f>
        <v>1</v>
      </c>
      <c r="AN19" s="417">
        <f>IFERROR(IF('Glazing information'!$I160/('Glazing information'!$H160+'Glazing information'!$J160)&gt;3,INDEX($A$5:$Q$65,MATCH(3,'Window calculation'!$A$5:$A$65,1),MATCH(AM$7,'Window calculation'!$A$5:$Q$5,0)),INDEX($A$5:$Q$65,MATCH(IFERROR('Glazing information'!$I160/('Glazing information'!$H160+'Glazing information'!$J160),0),$A$5:$A$65,1),MATCH(AM$7,$A$5:$Q$5,0))+(INDEX($A$5:$Q$65,MATCH(3-IFERROR('Glazing information'!$I160/('Glazing information'!$H160+'Glazing information'!$J160),0),$R$5:$R$65,-1),MATCH(AM$7,$A$5:$Q$5,0))-INDEX($A$5:$Q$65,MATCH(IFERROR('Glazing information'!$I160/('Glazing information'!$H160+'Glazing information'!$J160),0),$A$5:$A$65,1),MATCH(AM$7,$A$5:$Q$5,0)))*(IFERROR('Glazing information'!$I160/('Glazing information'!$H160+'Glazing information'!$J160),0)-INDEX($A$5:$A$65,MATCH(IFERROR('Glazing information'!$I160/('Glazing information'!$H160+'Glazing information'!$J160),0),$A$5:$A$65,1),1))/(INDEX($A$5:$A$65,MATCH(3-IFERROR('Glazing information'!$I160/('Glazing information'!$H160+'Glazing information'!$J160),0),$R$5:$R$65,-1),1)-INDEX($A$5:$A$65,MATCH(IFERROR('Glazing information'!$I160/('Glazing information'!$H160+'Glazing information'!$J160),0),$A$5:$A$65,1),1))),1)</f>
        <v>1</v>
      </c>
      <c r="AO19" s="418" t="str">
        <f>IFERROR((AN19*('Glazing information'!$H160+'Glazing information'!$J160)-AM19*'Glazing information'!$J160)/'Glazing information'!$H160,"")</f>
        <v/>
      </c>
      <c r="AP19" s="370">
        <f>IFERROR(IF('Glazing information'!$I181/'Glazing information'!$J181&gt;3,INDEX($A$5:$Q$65,MATCH(3,'Window calculation'!$A$5:$A$65,1),MATCH(AP$7,'Window calculation'!$A$5:$Q$5,0)),(INDEX($A$5:$Q$65,MATCH(IFERROR('Glazing information'!$I181/'Glazing information'!$J181,0),'Window calculation'!$A$5:$A$65,1),MATCH(AP$7,'Window calculation'!$A$5:$Q$5,0))+(INDEX($A$5:$Q$65,MATCH(3-IFERROR('Glazing information'!$I181/'Glazing information'!$J181,0),$R$5:$R$65,-1),MATCH(AP$7,'Window calculation'!$A$5:$Q$5,0))-INDEX($A$5:$Q$65,MATCH(IFERROR('Glazing information'!$I181/'Glazing information'!$J181,0),'Window calculation'!$A$5:$A$65,1),MATCH(AP$7,'Window calculation'!$A$5:$Q$5,0)))*(IFERROR('Glazing information'!$I181/'Glazing information'!$J181,0)-INDEX($A$5:$A$65,MATCH(IFERROR('Glazing information'!$I181/'Glazing information'!$J181,0),'Window calculation'!$A$5:$A$65,1),1))/(INDEX($A$5:$A$65,MATCH(3-IFERROR('Glazing information'!$I181/'Glazing information'!$J181,0),$R$5:$R$65,-1),1)-INDEX(V138:V198,MATCH(IFERROR('Glazing information'!$I181/'Glazing information'!$J181,0),'Window calculation'!$A$5:$A$65,1),1)))),1)</f>
        <v>1</v>
      </c>
      <c r="AQ19" s="417">
        <f>IFERROR(IF('Glazing information'!$I181/('Glazing information'!$H181+'Glazing information'!$J181)&gt;3,INDEX($A$5:$Q$65,MATCH(3,'Window calculation'!$A$5:$A$65,1),MATCH(AP$7,'Window calculation'!$A$5:$Q$5,0)),INDEX($A$5:$Q$65,MATCH(IFERROR('Glazing information'!$I181/('Glazing information'!$H181+'Glazing information'!$J181),0),$A$5:$A$65,1),MATCH(AP$7,$A$5:$Q$5,0))+(INDEX($A$5:$Q$65,MATCH(3-IFERROR('Glazing information'!$I181/('Glazing information'!$H181+'Glazing information'!$J181),0),$R$5:$R$65,-1),MATCH(AP$7,$A$5:$Q$5,0))-INDEX($A$5:$Q$65,MATCH(IFERROR('Glazing information'!$I181/('Glazing information'!$H181+'Glazing information'!$J181),0),$A$5:$A$65,1),MATCH(AP$7,$A$5:$Q$5,0)))*(IFERROR('Glazing information'!$I181/('Glazing information'!$H181+'Glazing information'!$J181),0)-INDEX($A$5:$A$65,MATCH(IFERROR('Glazing information'!$I181/('Glazing information'!$H181+'Glazing information'!$J181),0),$A$5:$A$65,1),1))/(INDEX($A$5:$A$65,MATCH(3-IFERROR('Glazing information'!$I181/('Glazing information'!$H181+'Glazing information'!$J181),0),$R$5:$R$65,-1),1)-INDEX($A$5:$A$65,MATCH(IFERROR('Glazing information'!$I181/('Glazing information'!$H181+'Glazing information'!$J181),0),$A$5:$A$65,1),1))),1)</f>
        <v>1</v>
      </c>
      <c r="AR19" s="418" t="str">
        <f>IFERROR((AQ19*('Glazing information'!$H181+'Glazing information'!$J181)-AP19*'Glazing information'!$J181)/'Glazing information'!$H181,"")</f>
        <v/>
      </c>
      <c r="AS19" s="75"/>
      <c r="AT19" s="57"/>
      <c r="AU19" s="96" t="s">
        <v>218</v>
      </c>
      <c r="AV19" s="68">
        <f>IF('Glazing information'!O34=0,'Window calculation'!V271,'Window calculation'!W271)</f>
        <v>1</v>
      </c>
      <c r="AW19" s="68">
        <f>IF('Glazing information'!O55=0,'Window calculation'!Y271,'Window calculation'!Z271)</f>
        <v>1</v>
      </c>
      <c r="AX19" s="68">
        <f>IF('Glazing information'!O76=0,'Window calculation'!AB271,'Window calculation'!AC271)</f>
        <v>1</v>
      </c>
      <c r="AY19" s="68">
        <f>IF('Glazing information'!O97=0,'Window calculation'!AE271,'Window calculation'!AF271)</f>
        <v>1</v>
      </c>
      <c r="AZ19" s="68">
        <f>IF('Glazing information'!O118=0,'Window calculation'!AH271,'Window calculation'!AI271)</f>
        <v>1</v>
      </c>
      <c r="BA19" s="68">
        <f>IF('Glazing information'!O139=0,'Window calculation'!AK271,'Window calculation'!AL271)</f>
        <v>1</v>
      </c>
      <c r="BB19" s="68">
        <f>IF('Glazing information'!O160=0,'Window calculation'!AN271,'Window calculation'!AO271)</f>
        <v>1</v>
      </c>
      <c r="BC19" s="68">
        <f>IF('Glazing information'!O181=0,'Window calculation'!AQ271,'Window calculation'!AR271)</f>
        <v>1</v>
      </c>
      <c r="BD19" s="57"/>
      <c r="BE19" s="57"/>
      <c r="BF19" s="57"/>
      <c r="BG19" s="57"/>
      <c r="BH19" s="57"/>
      <c r="BI19" s="57"/>
      <c r="BJ19" s="57"/>
      <c r="BK19" s="57"/>
    </row>
    <row r="20" spans="1:63" x14ac:dyDescent="0.25">
      <c r="A20" s="67">
        <v>0.75</v>
      </c>
      <c r="B20" s="68" t="b">
        <f>IF('OTTV Calculation'!$E$6="Hanoi",'Beta Database'!D21,IF('OTTV Calculation'!$E$6="Da Nang",'Beta Database'!U21,IF('OTTV Calculation'!$E$6="Buon Ma Thuot",'Beta Database'!AL21,IF('OTTV Calculation'!$E$6="HCMC",'Beta Database'!BC21))))</f>
        <v>0</v>
      </c>
      <c r="C20" s="68" t="b">
        <f>IF('OTTV Calculation'!$E$6="Hanoi",'Beta Database'!E21,IF('OTTV Calculation'!$E$6="Da Nang",'Beta Database'!V21,IF('OTTV Calculation'!$E$6="Buon Ma Thuot",'Beta Database'!AM21,IF('OTTV Calculation'!$E$6="HCMC",'Beta Database'!BD21))))</f>
        <v>0</v>
      </c>
      <c r="D20" s="68" t="b">
        <f>IF('OTTV Calculation'!$E$6="Hanoi",'Beta Database'!F21,IF('OTTV Calculation'!$E$6="Da Nang",'Beta Database'!W21,IF('OTTV Calculation'!$E$6="Buon Ma Thuot",'Beta Database'!AN21,IF('OTTV Calculation'!$E$6="HCMC",'Beta Database'!BE21))))</f>
        <v>0</v>
      </c>
      <c r="E20" s="68" t="b">
        <f>IF('OTTV Calculation'!$E$6="Hanoi",'Beta Database'!G21,IF('OTTV Calculation'!$E$6="Da Nang",'Beta Database'!X21,IF('OTTV Calculation'!$E$6="Buon Ma Thuot",'Beta Database'!AO21,IF('OTTV Calculation'!$E$6="HCMC",'Beta Database'!BF21))))</f>
        <v>0</v>
      </c>
      <c r="F20" s="79" t="b">
        <f>IF('OTTV Calculation'!$E$6="Hanoi",'Beta Database'!H21,IF('OTTV Calculation'!$E$6="Da Nang",'Beta Database'!Y21,IF('OTTV Calculation'!$E$6="Buon Ma Thuot",'Beta Database'!AP21,IF('OTTV Calculation'!$E$6="HCMC",'Beta Database'!BG21))))</f>
        <v>0</v>
      </c>
      <c r="G20" s="68" t="b">
        <f>IF('OTTV Calculation'!$E$6="Hanoi",'Beta Database'!I21,IF('OTTV Calculation'!$E$6="Da Nang",'Beta Database'!Z21,IF('OTTV Calculation'!$E$6="Buon Ma Thuot",'Beta Database'!AQ21,IF('OTTV Calculation'!$E$6="HCMC",'Beta Database'!BH21))))</f>
        <v>0</v>
      </c>
      <c r="H20" s="68" t="b">
        <f>IF('OTTV Calculation'!$E$6="Hanoi",'Beta Database'!J21,IF('OTTV Calculation'!$E$6="Da Nang",'Beta Database'!AA21,IF('OTTV Calculation'!$E$6="Buon Ma Thuot",'Beta Database'!AR21,IF('OTTV Calculation'!$E$6="HCMC",'Beta Database'!BI21))))</f>
        <v>0</v>
      </c>
      <c r="I20" s="68" t="b">
        <f>IF('OTTV Calculation'!$E$6="Hanoi",'Beta Database'!K21,IF('OTTV Calculation'!$E$6="Da Nang",'Beta Database'!AB21,IF('OTTV Calculation'!$E$6="Buon Ma Thuot",'Beta Database'!AS21,IF('OTTV Calculation'!$E$6="HCMC",'Beta Database'!BJ21))))</f>
        <v>0</v>
      </c>
      <c r="J20" s="68" t="b">
        <f>IF('OTTV Calculation'!$E$6="Hanoi",'Beta Database'!L21,IF('OTTV Calculation'!$E$6="Da Nang",'Beta Database'!AC21,IF('OTTV Calculation'!$E$6="Buon Ma Thuot",'Beta Database'!AT21,IF('OTTV Calculation'!$E$6="HCMC",'Beta Database'!BK21))))</f>
        <v>0</v>
      </c>
      <c r="K20" s="68" t="b">
        <f>IF('OTTV Calculation'!$E$6="Hanoi",'Beta Database'!M21,IF('OTTV Calculation'!$E$6="Da Nang",'Beta Database'!AD21,IF('OTTV Calculation'!$E$6="Buon Ma Thuot",'Beta Database'!AU21,IF('OTTV Calculation'!$E$6="HCMC",'Beta Database'!BL21))))</f>
        <v>0</v>
      </c>
      <c r="L20" s="68" t="b">
        <f>IF('OTTV Calculation'!$E$6="Hanoi",'Beta Database'!N21,IF('OTTV Calculation'!$E$6="Da Nang",'Beta Database'!AE21,IF('OTTV Calculation'!$E$6="Buon Ma Thuot",'Beta Database'!AV21,IF('OTTV Calculation'!$E$6="HCMC",'Beta Database'!BM21))))</f>
        <v>0</v>
      </c>
      <c r="M20" s="68" t="b">
        <f>IF('OTTV Calculation'!$E$6="Hanoi",'Beta Database'!O21,IF('OTTV Calculation'!$E$6="Da Nang",'Beta Database'!AF21,IF('OTTV Calculation'!$E$6="Buon Ma Thuot",'Beta Database'!AW21,IF('OTTV Calculation'!$E$6="HCMC",'Beta Database'!BN21))))</f>
        <v>0</v>
      </c>
      <c r="N20" s="68" t="b">
        <f>IF('OTTV Calculation'!$E$6="Hanoi",'Beta Database'!P21,IF('OTTV Calculation'!$E$6="Da Nang",'Beta Database'!AG21,IF('OTTV Calculation'!$E$6="Buon Ma Thuot",'Beta Database'!AX21,IF('OTTV Calculation'!$E$6="HCMC",'Beta Database'!BO21))))</f>
        <v>0</v>
      </c>
      <c r="O20" s="68" t="b">
        <f>IF('OTTV Calculation'!$E$6="Hanoi",'Beta Database'!Q21,IF('OTTV Calculation'!$E$6="Da Nang",'Beta Database'!AH21,IF('OTTV Calculation'!$E$6="Buon Ma Thuot",'Beta Database'!AY21,IF('OTTV Calculation'!$E$6="HCMC",'Beta Database'!BP21))))</f>
        <v>0</v>
      </c>
      <c r="P20" s="68" t="b">
        <f>IF('OTTV Calculation'!$E$6="Hanoi",'Beta Database'!R21,IF('OTTV Calculation'!$E$6="Da Nang",'Beta Database'!AI21,IF('OTTV Calculation'!$E$6="Buon Ma Thuot",'Beta Database'!AZ21,IF('OTTV Calculation'!$E$6="HCMC",'Beta Database'!BQ21))))</f>
        <v>0</v>
      </c>
      <c r="Q20" s="68" t="b">
        <f>IF('OTTV Calculation'!$E$6="Hanoi",'Beta Database'!S21,IF('OTTV Calculation'!$E$6="Da Nang",'Beta Database'!AJ21,IF('OTTV Calculation'!$E$6="Buon Ma Thuot",'Beta Database'!BA21,IF('OTTV Calculation'!$E$6="HCMC",'Beta Database'!BR21))))</f>
        <v>0</v>
      </c>
      <c r="R20" s="57">
        <v>2.2999999999999998</v>
      </c>
      <c r="S20" s="57"/>
      <c r="T20" s="90" t="s">
        <v>219</v>
      </c>
      <c r="U20" s="370">
        <f>IFERROR(IF('Glazing information'!$I35/'Glazing information'!$J35&gt;3,INDEX($A$5:$Q$65,MATCH(3,'Window calculation'!$A$5:$A$65,1),MATCH(U$7,'Window calculation'!$A$5:$Q$5,0)),(INDEX($A$5:$Q$65,MATCH(IFERROR('Glazing information'!$I35/'Glazing information'!$J35,0),'Window calculation'!$A$5:$A$65,1),MATCH(U$7,'Window calculation'!$A$5:$Q$5,0))+(INDEX($A$5:$Q$65,MATCH(3-IFERROR('Glazing information'!$I35/'Glazing information'!$J35,0),$R$5:$R$65,-1),MATCH(U$7,'Window calculation'!$A$5:$Q$5,0))-INDEX($A$5:$Q$65,MATCH(IFERROR('Glazing information'!$I35/'Glazing information'!$J35,0),'Window calculation'!$A$5:$A$65,1),MATCH(U$7,'Window calculation'!$A$5:$Q$5,0)))*(IFERROR('Glazing information'!$I35/'Glazing information'!$J35,0)-INDEX($A$5:$A$65,MATCH(IFERROR('Glazing information'!$I35/'Glazing information'!$J35,0),'Window calculation'!$A$5:$A$65,1),1))/(INDEX($A$5:$A$65,MATCH(3-IFERROR('Glazing information'!$I35/'Glazing information'!$J35,0),$R$5:$R$65,-1),1)-INDEX(A139:A199,MATCH(IFERROR('Glazing information'!$I35/'Glazing information'!$J35,0),'Window calculation'!$A$5:$A$65,1),1)))),1)</f>
        <v>1</v>
      </c>
      <c r="V20" s="417">
        <f>IFERROR(IF('Glazing information'!$I35/('Glazing information'!$H35+'Glazing information'!$J35)&gt;3,INDEX($A$5:$Q$65,MATCH(3,'Window calculation'!$A$5:$A$65,1),MATCH(U$7,'Window calculation'!$A$5:$Q$5,0)),INDEX($A$5:$Q$65,MATCH(IFERROR('Glazing information'!$I35/('Glazing information'!$H35+'Glazing information'!$J35),0),$A$5:$A$65,1),MATCH(U$7,$A$5:$Q$5,0))+(INDEX($A$5:$Q$65,MATCH(3-IFERROR('Glazing information'!$I35/('Glazing information'!$H35+'Glazing information'!$J35),0),$R$5:$R$65,-1),MATCH(U$7,$A$5:$Q$5,0))-INDEX($A$5:$Q$65,MATCH(IFERROR('Glazing information'!$I35/('Glazing information'!$H35+'Glazing information'!$J35),0),$A$5:$A$65,1),MATCH(U$7,$A$5:$Q$5,0)))*(IFERROR('Glazing information'!$I35/('Glazing information'!$H35+'Glazing information'!$J35),0)-INDEX($A$5:$A$65,MATCH(IFERROR('Glazing information'!$I35/('Glazing information'!$H35+'Glazing information'!$J35),0),$A$5:$A$65,1),1))/(INDEX($A$5:$A$65,MATCH(3-IFERROR('Glazing information'!$I35/('Glazing information'!$H35+'Glazing information'!$J35),0),$R$5:$R$65,-1),1)-INDEX($A$5:$A$65,MATCH(IFERROR('Glazing information'!$I35/('Glazing information'!$H35+'Glazing information'!$J35),0),$A$5:$A$65,1),1))),1)</f>
        <v>1</v>
      </c>
      <c r="W20" s="418" t="str">
        <f>IFERROR((V20*('Glazing information'!$H35+'Glazing information'!$J35)-U20*'Glazing information'!$J35)/'Glazing information'!$H35,"")</f>
        <v/>
      </c>
      <c r="X20" s="370">
        <f>IFERROR(IF('Glazing information'!$I56/'Glazing information'!$J56&gt;3,INDEX($A$5:$Q$65,MATCH(3,'Window calculation'!$A$5:$A$65,1),MATCH(X$7,'Window calculation'!$A$5:$Q$5,0)),(INDEX($A$5:$Q$65,MATCH(IFERROR('Glazing information'!$I56/'Glazing information'!$J56,0),'Window calculation'!$A$5:$A$65,1),MATCH(X$7,'Window calculation'!$A$5:$Q$5,0))+(INDEX($A$5:$Q$65,MATCH(3-IFERROR('Glazing information'!$I56/'Glazing information'!$J56,0),$R$5:$R$65,-1),MATCH(X$7,'Window calculation'!$A$5:$Q$5,0))-INDEX($A$5:$Q$65,MATCH(IFERROR('Glazing information'!$I56/'Glazing information'!$J56,0),'Window calculation'!$A$5:$A$65,1),MATCH(X$7,'Window calculation'!$A$5:$Q$5,0)))*(IFERROR('Glazing information'!$I56/'Glazing information'!$J56,0)-INDEX($A$5:$A$65,MATCH(IFERROR('Glazing information'!$I56/'Glazing information'!$J56,0),'Window calculation'!$A$5:$A$65,1),1))/(INDEX($A$5:$A$65,MATCH(3-IFERROR('Glazing information'!$I56/'Glazing information'!$J56,0),$R$5:$R$65,-1),1)-INDEX(D139:D199,MATCH(IFERROR('Glazing information'!$I56/'Glazing information'!$J56,0),'Window calculation'!$A$5:$A$65,1),1)))),1)</f>
        <v>1</v>
      </c>
      <c r="Y20" s="417">
        <f>IFERROR(IF('Glazing information'!$I56/('Glazing information'!$H56+'Glazing information'!$J56)&gt;3,INDEX($A$5:$Q$65,MATCH(3,'Window calculation'!$A$5:$A$65,1),MATCH(X$7,'Window calculation'!$A$5:$Q$5,0)),INDEX($A$5:$Q$65,MATCH(IFERROR('Glazing information'!$I56/('Glazing information'!$H56+'Glazing information'!$J56),0),$A$5:$A$65,1),MATCH(X$7,$A$5:$Q$5,0))+(INDEX($A$5:$Q$65,MATCH(3-IFERROR('Glazing information'!$I56/('Glazing information'!$H56+'Glazing information'!$J56),0),$R$5:$R$65,-1),MATCH(X$7,$A$5:$Q$5,0))-INDEX($A$5:$Q$65,MATCH(IFERROR('Glazing information'!$I56/('Glazing information'!$H56+'Glazing information'!$J56),0),$A$5:$A$65,1),MATCH(X$7,$A$5:$Q$5,0)))*(IFERROR('Glazing information'!$I56/('Glazing information'!$H56+'Glazing information'!$J56),0)-INDEX($A$5:$A$65,MATCH(IFERROR('Glazing information'!$I56/('Glazing information'!$H56+'Glazing information'!$J56),0),$A$5:$A$65,1),1))/(INDEX($A$5:$A$65,MATCH(3-IFERROR('Glazing information'!$I56/('Glazing information'!$H56+'Glazing information'!$J56),0),$R$5:$R$65,-1),1)-INDEX($A$5:$A$65,MATCH(IFERROR('Glazing information'!$I56/('Glazing information'!$H56+'Glazing information'!$J56),0),$A$5:$A$65,1),1))),1)</f>
        <v>1</v>
      </c>
      <c r="Z20" s="418" t="str">
        <f>IFERROR((Y20*('Glazing information'!$H56+'Glazing information'!$J56)-X20*'Glazing information'!$J56)/'Glazing information'!$H56,"")</f>
        <v/>
      </c>
      <c r="AA20" s="370">
        <f>IFERROR(IF('Glazing information'!$I77/'Glazing information'!$J77&gt;3,INDEX($A$5:$Q$65,MATCH(3,'Window calculation'!$A$5:$A$65,1),MATCH(AA$7,'Window calculation'!$A$5:$Q$5,0)),(INDEX($A$5:$Q$65,MATCH(IFERROR('Glazing information'!$I77/'Glazing information'!$J77,0),'Window calculation'!$A$5:$A$65,1),MATCH(AA$7,'Window calculation'!$A$5:$Q$5,0))+(INDEX($A$5:$Q$65,MATCH(3-IFERROR('Glazing information'!$I77/'Glazing information'!$J77,0),$R$5:$R$65,-1),MATCH(AA$7,'Window calculation'!$A$5:$Q$5,0))-INDEX($A$5:$Q$65,MATCH(IFERROR('Glazing information'!$I77/'Glazing information'!$J77,0),'Window calculation'!$A$5:$A$65,1),MATCH(AA$7,'Window calculation'!$A$5:$Q$5,0)))*(IFERROR('Glazing information'!$I77/'Glazing information'!$J77,0)-INDEX($A$5:$A$65,MATCH(IFERROR('Glazing information'!$I77/'Glazing information'!$J77,0),'Window calculation'!$A$5:$A$65,1),1))/(INDEX($A$5:$A$65,MATCH(3-IFERROR('Glazing information'!$I77/'Glazing information'!$J77,0),$R$5:$R$65,-1),1)-INDEX(G139:G199,MATCH(IFERROR('Glazing information'!$I77/'Glazing information'!$J77,0),'Window calculation'!$A$5:$A$65,1),1)))),1)</f>
        <v>1</v>
      </c>
      <c r="AB20" s="417">
        <f>IFERROR(IF('Glazing information'!$I77/('Glazing information'!$H77+'Glazing information'!$J77)&gt;3,INDEX($A$5:$Q$65,MATCH(3,'Window calculation'!$A$5:$A$65,1),MATCH(AA$7,'Window calculation'!$A$5:$Q$5,0)),INDEX($A$5:$Q$65,MATCH(IFERROR('Glazing information'!$I77/('Glazing information'!$H77+'Glazing information'!$J77),0),$A$5:$A$65,1),MATCH(AA$7,$A$5:$Q$5,0))+(INDEX($A$5:$Q$65,MATCH(3-IFERROR('Glazing information'!$I77/('Glazing information'!$H77+'Glazing information'!$J77),0),$R$5:$R$65,-1),MATCH(AA$7,$A$5:$Q$5,0))-INDEX($A$5:$Q$65,MATCH(IFERROR('Glazing information'!$I77/('Glazing information'!$H77+'Glazing information'!$J77),0),$A$5:$A$65,1),MATCH(AA$7,$A$5:$Q$5,0)))*(IFERROR('Glazing information'!$I77/('Glazing information'!$H77+'Glazing information'!$J77),0)-INDEX($A$5:$A$65,MATCH(IFERROR('Glazing information'!$I77/('Glazing information'!$H77+'Glazing information'!$J77),0),$A$5:$A$65,1),1))/(INDEX($A$5:$A$65,MATCH(3-IFERROR('Glazing information'!$I77/('Glazing information'!$H77+'Glazing information'!$J77),0),$R$5:$R$65,-1),1)-INDEX($A$5:$A$65,MATCH(IFERROR('Glazing information'!$I77/('Glazing information'!$H77+'Glazing information'!$J77),0),$A$5:$A$65,1),1))),1)</f>
        <v>1</v>
      </c>
      <c r="AC20" s="418" t="str">
        <f>IFERROR((AB20*('Glazing information'!$H77+'Glazing information'!$J77)-AA20*'Glazing information'!$J77)/'Glazing information'!$H77,"")</f>
        <v/>
      </c>
      <c r="AD20" s="370">
        <f>IFERROR(IF('Glazing information'!$I98/'Glazing information'!$J98&gt;3,INDEX($A$5:$Q$65,MATCH(3,'Window calculation'!$A$5:$A$65,1),MATCH(AD$7,'Window calculation'!$A$5:$Q$5,0)),(INDEX($A$5:$Q$65,MATCH(IFERROR('Glazing information'!$I98/'Glazing information'!$J98,0),'Window calculation'!$A$5:$A$65,1),MATCH(AD$7,'Window calculation'!$A$5:$Q$5,0))+(INDEX($A$5:$Q$65,MATCH(3-IFERROR('Glazing information'!$I98/'Glazing information'!$J98,0),$R$5:$R$65,-1),MATCH(AD$7,'Window calculation'!$A$5:$Q$5,0))-INDEX($A$5:$Q$65,MATCH(IFERROR('Glazing information'!$I98/'Glazing information'!$J98,0),'Window calculation'!$A$5:$A$65,1),MATCH(AD$7,'Window calculation'!$A$5:$Q$5,0)))*(IFERROR('Glazing information'!$I98/'Glazing information'!$J98,0)-INDEX($A$5:$A$65,MATCH(IFERROR('Glazing information'!$I98/'Glazing information'!$J98,0),'Window calculation'!$A$5:$A$65,1),1))/(INDEX($A$5:$A$65,MATCH(3-IFERROR('Glazing information'!$I98/'Glazing information'!$J98,0),$R$5:$R$65,-1),1)-INDEX(J139:J199,MATCH(IFERROR('Glazing information'!$I98/'Glazing information'!$J98,0),'Window calculation'!$A$5:$A$65,1),1)))),1)</f>
        <v>1</v>
      </c>
      <c r="AE20" s="417">
        <f>IFERROR(IF('Glazing information'!$I98/('Glazing information'!$H98+'Glazing information'!$J98)&gt;3,INDEX($A$5:$Q$65,MATCH(3,'Window calculation'!$A$5:$A$65,1),MATCH(AD$7,'Window calculation'!$A$5:$Q$5,0)),INDEX($A$5:$Q$65,MATCH(IFERROR('Glazing information'!$I98/('Glazing information'!$H98+'Glazing information'!$J98),0),$A$5:$A$65,1),MATCH(AD$7,$A$5:$Q$5,0))+(INDEX($A$5:$Q$65,MATCH(3-IFERROR('Glazing information'!$I98/('Glazing information'!$H98+'Glazing information'!$J98),0),$R$5:$R$65,-1),MATCH(AD$7,$A$5:$Q$5,0))-INDEX($A$5:$Q$65,MATCH(IFERROR('Glazing information'!$I98/('Glazing information'!$H98+'Glazing information'!$J98),0),$A$5:$A$65,1),MATCH(AD$7,$A$5:$Q$5,0)))*(IFERROR('Glazing information'!$I98/('Glazing information'!$H98+'Glazing information'!$J98),0)-INDEX($A$5:$A$65,MATCH(IFERROR('Glazing information'!$I98/('Glazing information'!$H98+'Glazing information'!$J98),0),$A$5:$A$65,1),1))/(INDEX($A$5:$A$65,MATCH(3-IFERROR('Glazing information'!$I98/('Glazing information'!$H98+'Glazing information'!$J98),0),$R$5:$R$65,-1),1)-INDEX($A$5:$A$65,MATCH(IFERROR('Glazing information'!$I98/('Glazing information'!$H98+'Glazing information'!$J98),0),$A$5:$A$65,1),1))),1)</f>
        <v>1</v>
      </c>
      <c r="AF20" s="418" t="str">
        <f>IFERROR((AE20*('Glazing information'!$H98+'Glazing information'!$J98)-AD20*'Glazing information'!$J98)/'Glazing information'!$H98,"")</f>
        <v/>
      </c>
      <c r="AG20" s="370">
        <f>IFERROR(IF('Glazing information'!$I119/'Glazing information'!$J119&gt;3,INDEX($A$5:$Q$65,MATCH(3,'Window calculation'!$A$5:$A$65,1),MATCH(AG$7,'Window calculation'!$A$5:$Q$5,0)),(INDEX($A$5:$Q$65,MATCH(IFERROR('Glazing information'!$I119/'Glazing information'!$J119,0),'Window calculation'!$A$5:$A$65,1),MATCH(AG$7,'Window calculation'!$A$5:$Q$5,0))+(INDEX($A$5:$Q$65,MATCH(3-IFERROR('Glazing information'!$I119/'Glazing information'!$J119,0),$R$5:$R$65,-1),MATCH(AG$7,'Window calculation'!$A$5:$Q$5,0))-INDEX($A$5:$Q$65,MATCH(IFERROR('Glazing information'!$I119/'Glazing information'!$J119,0),'Window calculation'!$A$5:$A$65,1),MATCH(AG$7,'Window calculation'!$A$5:$Q$5,0)))*(IFERROR('Glazing information'!$I119/'Glazing information'!$J119,0)-INDEX($A$5:$A$65,MATCH(IFERROR('Glazing information'!$I119/'Glazing information'!$J119,0),'Window calculation'!$A$5:$A$65,1),1))/(INDEX($A$5:$A$65,MATCH(3-IFERROR('Glazing information'!$I119/'Glazing information'!$J119,0),$R$5:$R$65,-1),1)-INDEX(M139:M199,MATCH(IFERROR('Glazing information'!$I119/'Glazing information'!$J119,0),'Window calculation'!$A$5:$A$65,1),1)))),1)</f>
        <v>1</v>
      </c>
      <c r="AH20" s="417">
        <f>IFERROR(IF('Glazing information'!$I119/('Glazing information'!$H119+'Glazing information'!$J119)&gt;3,INDEX($A$5:$Q$65,MATCH(3,'Window calculation'!$A$5:$A$65,1),MATCH(AG$7,'Window calculation'!$A$5:$Q$5,0)),INDEX($A$5:$Q$65,MATCH(IFERROR('Glazing information'!$I119/('Glazing information'!$H119+'Glazing information'!$J119),0),$A$5:$A$65,1),MATCH(AG$7,$A$5:$Q$5,0))+(INDEX($A$5:$Q$65,MATCH(3-IFERROR('Glazing information'!$I119/('Glazing information'!$H119+'Glazing information'!$J119),0),$R$5:$R$65,-1),MATCH(AG$7,$A$5:$Q$5,0))-INDEX($A$5:$Q$65,MATCH(IFERROR('Glazing information'!$I119/('Glazing information'!$H119+'Glazing information'!$J119),0),$A$5:$A$65,1),MATCH(AG$7,$A$5:$Q$5,0)))*(IFERROR('Glazing information'!$I119/('Glazing information'!$H119+'Glazing information'!$J119),0)-INDEX($A$5:$A$65,MATCH(IFERROR('Glazing information'!$I119/('Glazing information'!$H119+'Glazing information'!$J119),0),$A$5:$A$65,1),1))/(INDEX($A$5:$A$65,MATCH(3-IFERROR('Glazing information'!$I119/('Glazing information'!$H119+'Glazing information'!$J119),0),$R$5:$R$65,-1),1)-INDEX($A$5:$A$65,MATCH(IFERROR('Glazing information'!$I119/('Glazing information'!$H119+'Glazing information'!$J119),0),$A$5:$A$65,1),1))),1)</f>
        <v>1</v>
      </c>
      <c r="AI20" s="418" t="str">
        <f>IFERROR((AH20*('Glazing information'!$H119+'Glazing information'!$J119)-AG20*'Glazing information'!$J119)/'Glazing information'!$H119,"")</f>
        <v/>
      </c>
      <c r="AJ20" s="370">
        <f>IFERROR(IF('Glazing information'!$I140/'Glazing information'!$J140&gt;3,INDEX($A$5:$Q$65,MATCH(3,'Window calculation'!$A$5:$A$65,1),MATCH(AJ$7,'Window calculation'!$A$5:$Q$5,0)),(INDEX($A$5:$Q$65,MATCH(IFERROR('Glazing information'!$I140/'Glazing information'!$J140,0),'Window calculation'!$A$5:$A$65,1),MATCH(AJ$7,'Window calculation'!$A$5:$Q$5,0))+(INDEX($A$5:$Q$65,MATCH(3-IFERROR('Glazing information'!$I140/'Glazing information'!$J140,0),$R$5:$R$65,-1),MATCH(AJ$7,'Window calculation'!$A$5:$Q$5,0))-INDEX($A$5:$Q$65,MATCH(IFERROR('Glazing information'!$I140/'Glazing information'!$J140,0),'Window calculation'!$A$5:$A$65,1),MATCH(AJ$7,'Window calculation'!$A$5:$Q$5,0)))*(IFERROR('Glazing information'!$I140/'Glazing information'!$J140,0)-INDEX($A$5:$A$65,MATCH(IFERROR('Glazing information'!$I140/'Glazing information'!$J140,0),'Window calculation'!$A$5:$A$65,1),1))/(INDEX($A$5:$A$65,MATCH(3-IFERROR('Glazing information'!$I140/'Glazing information'!$J140,0),$R$5:$R$65,-1),1)-INDEX(P139:P199,MATCH(IFERROR('Glazing information'!$I140/'Glazing information'!$J140,0),'Window calculation'!$A$5:$A$65,1),1)))),1)</f>
        <v>1</v>
      </c>
      <c r="AK20" s="417">
        <f>IFERROR(IF('Glazing information'!$I140/('Glazing information'!$H140+'Glazing information'!$J140)&gt;3,INDEX($A$5:$Q$65,MATCH(3,'Window calculation'!$A$5:$A$65,1),MATCH(AJ$7,'Window calculation'!$A$5:$Q$5,0)),INDEX($A$5:$Q$65,MATCH(IFERROR('Glazing information'!$I140/('Glazing information'!$H140+'Glazing information'!$J140),0),$A$5:$A$65,1),MATCH(AJ$7,$A$5:$Q$5,0))+(INDEX($A$5:$Q$65,MATCH(3-IFERROR('Glazing information'!$I140/('Glazing information'!$H140+'Glazing information'!$J140),0),$R$5:$R$65,-1),MATCH(AJ$7,$A$5:$Q$5,0))-INDEX($A$5:$Q$65,MATCH(IFERROR('Glazing information'!$I140/('Glazing information'!$H140+'Glazing information'!$J140),0),$A$5:$A$65,1),MATCH(AJ$7,$A$5:$Q$5,0)))*(IFERROR('Glazing information'!$I140/('Glazing information'!$H140+'Glazing information'!$J140),0)-INDEX($A$5:$A$65,MATCH(IFERROR('Glazing information'!$I140/('Glazing information'!$H140+'Glazing information'!$J140),0),$A$5:$A$65,1),1))/(INDEX($A$5:$A$65,MATCH(3-IFERROR('Glazing information'!$I140/('Glazing information'!$H140+'Glazing information'!$J140),0),$R$5:$R$65,-1),1)-INDEX($A$5:$A$65,MATCH(IFERROR('Glazing information'!$I140/('Glazing information'!$H140+'Glazing information'!$J140),0),$A$5:$A$65,1),1))),1)</f>
        <v>1</v>
      </c>
      <c r="AL20" s="418" t="str">
        <f>IFERROR((AK20*('Glazing information'!$H140+'Glazing information'!$J140)-AJ20*'Glazing information'!$J140)/'Glazing information'!$H140,"")</f>
        <v/>
      </c>
      <c r="AM20" s="370">
        <f>IFERROR(IF('Glazing information'!$I161/'Glazing information'!$J161&gt;3,INDEX($A$5:$Q$65,MATCH(3,'Window calculation'!$A$5:$A$65,1),MATCH(AM$7,'Window calculation'!$A$5:$Q$5,0)),(INDEX($A$5:$Q$65,MATCH(IFERROR('Glazing information'!$I161/'Glazing information'!$J161,0),'Window calculation'!$A$5:$A$65,1),MATCH(AM$7,'Window calculation'!$A$5:$Q$5,0))+(INDEX($A$5:$Q$65,MATCH(3-IFERROR('Glazing information'!$I161/'Glazing information'!$J161,0),$R$5:$R$65,-1),MATCH(AM$7,'Window calculation'!$A$5:$Q$5,0))-INDEX($A$5:$Q$65,MATCH(IFERROR('Glazing information'!$I161/'Glazing information'!$J161,0),'Window calculation'!$A$5:$A$65,1),MATCH(AM$7,'Window calculation'!$A$5:$Q$5,0)))*(IFERROR('Glazing information'!$I161/'Glazing information'!$J161,0)-INDEX($A$5:$A$65,MATCH(IFERROR('Glazing information'!$I161/'Glazing information'!$J161,0),'Window calculation'!$A$5:$A$65,1),1))/(INDEX($A$5:$A$65,MATCH(3-IFERROR('Glazing information'!$I161/'Glazing information'!$J161,0),$R$5:$R$65,-1),1)-INDEX(S139:S199,MATCH(IFERROR('Glazing information'!$I161/'Glazing information'!$J161,0),'Window calculation'!$A$5:$A$65,1),1)))),1)</f>
        <v>1</v>
      </c>
      <c r="AN20" s="417">
        <f>IFERROR(IF('Glazing information'!$I161/('Glazing information'!$H161+'Glazing information'!$J161)&gt;3,INDEX($A$5:$Q$65,MATCH(3,'Window calculation'!$A$5:$A$65,1),MATCH(AM$7,'Window calculation'!$A$5:$Q$5,0)),INDEX($A$5:$Q$65,MATCH(IFERROR('Glazing information'!$I161/('Glazing information'!$H161+'Glazing information'!$J161),0),$A$5:$A$65,1),MATCH(AM$7,$A$5:$Q$5,0))+(INDEX($A$5:$Q$65,MATCH(3-IFERROR('Glazing information'!$I161/('Glazing information'!$H161+'Glazing information'!$J161),0),$R$5:$R$65,-1),MATCH(AM$7,$A$5:$Q$5,0))-INDEX($A$5:$Q$65,MATCH(IFERROR('Glazing information'!$I161/('Glazing information'!$H161+'Glazing information'!$J161),0),$A$5:$A$65,1),MATCH(AM$7,$A$5:$Q$5,0)))*(IFERROR('Glazing information'!$I161/('Glazing information'!$H161+'Glazing information'!$J161),0)-INDEX($A$5:$A$65,MATCH(IFERROR('Glazing information'!$I161/('Glazing information'!$H161+'Glazing information'!$J161),0),$A$5:$A$65,1),1))/(INDEX($A$5:$A$65,MATCH(3-IFERROR('Glazing information'!$I161/('Glazing information'!$H161+'Glazing information'!$J161),0),$R$5:$R$65,-1),1)-INDEX($A$5:$A$65,MATCH(IFERROR('Glazing information'!$I161/('Glazing information'!$H161+'Glazing information'!$J161),0),$A$5:$A$65,1),1))),1)</f>
        <v>1</v>
      </c>
      <c r="AO20" s="418" t="str">
        <f>IFERROR((AN20*('Glazing information'!$H161+'Glazing information'!$J161)-AM20*'Glazing information'!$J161)/'Glazing information'!$H161,"")</f>
        <v/>
      </c>
      <c r="AP20" s="370">
        <f>IFERROR(IF('Glazing information'!$I182/'Glazing information'!$J182&gt;3,INDEX($A$5:$Q$65,MATCH(3,'Window calculation'!$A$5:$A$65,1),MATCH(AP$7,'Window calculation'!$A$5:$Q$5,0)),(INDEX($A$5:$Q$65,MATCH(IFERROR('Glazing information'!$I182/'Glazing information'!$J182,0),'Window calculation'!$A$5:$A$65,1),MATCH(AP$7,'Window calculation'!$A$5:$Q$5,0))+(INDEX($A$5:$Q$65,MATCH(3-IFERROR('Glazing information'!$I182/'Glazing information'!$J182,0),$R$5:$R$65,-1),MATCH(AP$7,'Window calculation'!$A$5:$Q$5,0))-INDEX($A$5:$Q$65,MATCH(IFERROR('Glazing information'!$I182/'Glazing information'!$J182,0),'Window calculation'!$A$5:$A$65,1),MATCH(AP$7,'Window calculation'!$A$5:$Q$5,0)))*(IFERROR('Glazing information'!$I182/'Glazing information'!$J182,0)-INDEX($A$5:$A$65,MATCH(IFERROR('Glazing information'!$I182/'Glazing information'!$J182,0),'Window calculation'!$A$5:$A$65,1),1))/(INDEX($A$5:$A$65,MATCH(3-IFERROR('Glazing information'!$I182/'Glazing information'!$J182,0),$R$5:$R$65,-1),1)-INDEX(V139:V199,MATCH(IFERROR('Glazing information'!$I182/'Glazing information'!$J182,0),'Window calculation'!$A$5:$A$65,1),1)))),1)</f>
        <v>1</v>
      </c>
      <c r="AQ20" s="417">
        <f>IFERROR(IF('Glazing information'!$I182/('Glazing information'!$H182+'Glazing information'!$J182)&gt;3,INDEX($A$5:$Q$65,MATCH(3,'Window calculation'!$A$5:$A$65,1),MATCH(AP$7,'Window calculation'!$A$5:$Q$5,0)),INDEX($A$5:$Q$65,MATCH(IFERROR('Glazing information'!$I182/('Glazing information'!$H182+'Glazing information'!$J182),0),$A$5:$A$65,1),MATCH(AP$7,$A$5:$Q$5,0))+(INDEX($A$5:$Q$65,MATCH(3-IFERROR('Glazing information'!$I182/('Glazing information'!$H182+'Glazing information'!$J182),0),$R$5:$R$65,-1),MATCH(AP$7,$A$5:$Q$5,0))-INDEX($A$5:$Q$65,MATCH(IFERROR('Glazing information'!$I182/('Glazing information'!$H182+'Glazing information'!$J182),0),$A$5:$A$65,1),MATCH(AP$7,$A$5:$Q$5,0)))*(IFERROR('Glazing information'!$I182/('Glazing information'!$H182+'Glazing information'!$J182),0)-INDEX($A$5:$A$65,MATCH(IFERROR('Glazing information'!$I182/('Glazing information'!$H182+'Glazing information'!$J182),0),$A$5:$A$65,1),1))/(INDEX($A$5:$A$65,MATCH(3-IFERROR('Glazing information'!$I182/('Glazing information'!$H182+'Glazing information'!$J182),0),$R$5:$R$65,-1),1)-INDEX($A$5:$A$65,MATCH(IFERROR('Glazing information'!$I182/('Glazing information'!$H182+'Glazing information'!$J182),0),$A$5:$A$65,1),1))),1)</f>
        <v>1</v>
      </c>
      <c r="AR20" s="418" t="str">
        <f>IFERROR((AQ20*('Glazing information'!$H182+'Glazing information'!$J182)-AP20*'Glazing information'!$J182)/'Glazing information'!$H182,"")</f>
        <v/>
      </c>
      <c r="AS20" s="75"/>
      <c r="AT20" s="57"/>
      <c r="AU20" s="96" t="s">
        <v>219</v>
      </c>
      <c r="AV20" s="68">
        <f>IF('Glazing information'!O35=0,'Window calculation'!V272,'Window calculation'!W272)</f>
        <v>1</v>
      </c>
      <c r="AW20" s="68">
        <f>IF('Glazing information'!O56=0,'Window calculation'!Y272,'Window calculation'!Z272)</f>
        <v>1</v>
      </c>
      <c r="AX20" s="68">
        <f>IF('Glazing information'!O77=0,'Window calculation'!AB272,'Window calculation'!AC272)</f>
        <v>1</v>
      </c>
      <c r="AY20" s="68">
        <f>IF('Glazing information'!O98=0,'Window calculation'!AE272,'Window calculation'!AF272)</f>
        <v>1</v>
      </c>
      <c r="AZ20" s="68">
        <f>IF('Glazing information'!O119=0,'Window calculation'!AH272,'Window calculation'!AI272)</f>
        <v>1</v>
      </c>
      <c r="BA20" s="68">
        <f>IF('Glazing information'!O140=0,'Window calculation'!AK272,'Window calculation'!AL272)</f>
        <v>1</v>
      </c>
      <c r="BB20" s="68">
        <f>IF('Glazing information'!O161=0,'Window calculation'!AN272,'Window calculation'!AO272)</f>
        <v>1</v>
      </c>
      <c r="BC20" s="68">
        <f>IF('Glazing information'!O182=0,'Window calculation'!AQ272,'Window calculation'!AR272)</f>
        <v>1</v>
      </c>
      <c r="BD20" s="57"/>
      <c r="BE20" s="57"/>
      <c r="BF20" s="57"/>
      <c r="BG20" s="57"/>
      <c r="BH20" s="57"/>
      <c r="BI20" s="57"/>
      <c r="BJ20" s="57"/>
      <c r="BK20" s="57"/>
    </row>
    <row r="21" spans="1:63" x14ac:dyDescent="0.25">
      <c r="A21" s="67">
        <v>0.8</v>
      </c>
      <c r="B21" s="68" t="b">
        <f>IF('OTTV Calculation'!$E$6="Hanoi",'Beta Database'!D22,IF('OTTV Calculation'!$E$6="Da Nang",'Beta Database'!U22,IF('OTTV Calculation'!$E$6="Buon Ma Thuot",'Beta Database'!AL22,IF('OTTV Calculation'!$E$6="HCMC",'Beta Database'!BC22))))</f>
        <v>0</v>
      </c>
      <c r="C21" s="68" t="b">
        <f>IF('OTTV Calculation'!$E$6="Hanoi",'Beta Database'!E22,IF('OTTV Calculation'!$E$6="Da Nang",'Beta Database'!V22,IF('OTTV Calculation'!$E$6="Buon Ma Thuot",'Beta Database'!AM22,IF('OTTV Calculation'!$E$6="HCMC",'Beta Database'!BD22))))</f>
        <v>0</v>
      </c>
      <c r="D21" s="68" t="b">
        <f>IF('OTTV Calculation'!$E$6="Hanoi",'Beta Database'!F22,IF('OTTV Calculation'!$E$6="Da Nang",'Beta Database'!W22,IF('OTTV Calculation'!$E$6="Buon Ma Thuot",'Beta Database'!AN22,IF('OTTV Calculation'!$E$6="HCMC",'Beta Database'!BE22))))</f>
        <v>0</v>
      </c>
      <c r="E21" s="68" t="b">
        <f>IF('OTTV Calculation'!$E$6="Hanoi",'Beta Database'!G22,IF('OTTV Calculation'!$E$6="Da Nang",'Beta Database'!X22,IF('OTTV Calculation'!$E$6="Buon Ma Thuot",'Beta Database'!AO22,IF('OTTV Calculation'!$E$6="HCMC",'Beta Database'!BF22))))</f>
        <v>0</v>
      </c>
      <c r="F21" s="79" t="b">
        <f>IF('OTTV Calculation'!$E$6="Hanoi",'Beta Database'!H22,IF('OTTV Calculation'!$E$6="Da Nang",'Beta Database'!Y22,IF('OTTV Calculation'!$E$6="Buon Ma Thuot",'Beta Database'!AP22,IF('OTTV Calculation'!$E$6="HCMC",'Beta Database'!BG22))))</f>
        <v>0</v>
      </c>
      <c r="G21" s="68" t="b">
        <f>IF('OTTV Calculation'!$E$6="Hanoi",'Beta Database'!I22,IF('OTTV Calculation'!$E$6="Da Nang",'Beta Database'!Z22,IF('OTTV Calculation'!$E$6="Buon Ma Thuot",'Beta Database'!AQ22,IF('OTTV Calculation'!$E$6="HCMC",'Beta Database'!BH22))))</f>
        <v>0</v>
      </c>
      <c r="H21" s="68" t="b">
        <f>IF('OTTV Calculation'!$E$6="Hanoi",'Beta Database'!J22,IF('OTTV Calculation'!$E$6="Da Nang",'Beta Database'!AA22,IF('OTTV Calculation'!$E$6="Buon Ma Thuot",'Beta Database'!AR22,IF('OTTV Calculation'!$E$6="HCMC",'Beta Database'!BI22))))</f>
        <v>0</v>
      </c>
      <c r="I21" s="68" t="b">
        <f>IF('OTTV Calculation'!$E$6="Hanoi",'Beta Database'!K22,IF('OTTV Calculation'!$E$6="Da Nang",'Beta Database'!AB22,IF('OTTV Calculation'!$E$6="Buon Ma Thuot",'Beta Database'!AS22,IF('OTTV Calculation'!$E$6="HCMC",'Beta Database'!BJ22))))</f>
        <v>0</v>
      </c>
      <c r="J21" s="68" t="b">
        <f>IF('OTTV Calculation'!$E$6="Hanoi",'Beta Database'!L22,IF('OTTV Calculation'!$E$6="Da Nang",'Beta Database'!AC22,IF('OTTV Calculation'!$E$6="Buon Ma Thuot",'Beta Database'!AT22,IF('OTTV Calculation'!$E$6="HCMC",'Beta Database'!BK22))))</f>
        <v>0</v>
      </c>
      <c r="K21" s="68" t="b">
        <f>IF('OTTV Calculation'!$E$6="Hanoi",'Beta Database'!M22,IF('OTTV Calculation'!$E$6="Da Nang",'Beta Database'!AD22,IF('OTTV Calculation'!$E$6="Buon Ma Thuot",'Beta Database'!AU22,IF('OTTV Calculation'!$E$6="HCMC",'Beta Database'!BL22))))</f>
        <v>0</v>
      </c>
      <c r="L21" s="68" t="b">
        <f>IF('OTTV Calculation'!$E$6="Hanoi",'Beta Database'!N22,IF('OTTV Calculation'!$E$6="Da Nang",'Beta Database'!AE22,IF('OTTV Calculation'!$E$6="Buon Ma Thuot",'Beta Database'!AV22,IF('OTTV Calculation'!$E$6="HCMC",'Beta Database'!BM22))))</f>
        <v>0</v>
      </c>
      <c r="M21" s="68" t="b">
        <f>IF('OTTV Calculation'!$E$6="Hanoi",'Beta Database'!O22,IF('OTTV Calculation'!$E$6="Da Nang",'Beta Database'!AF22,IF('OTTV Calculation'!$E$6="Buon Ma Thuot",'Beta Database'!AW22,IF('OTTV Calculation'!$E$6="HCMC",'Beta Database'!BN22))))</f>
        <v>0</v>
      </c>
      <c r="N21" s="68" t="b">
        <f>IF('OTTV Calculation'!$E$6="Hanoi",'Beta Database'!P22,IF('OTTV Calculation'!$E$6="Da Nang",'Beta Database'!AG22,IF('OTTV Calculation'!$E$6="Buon Ma Thuot",'Beta Database'!AX22,IF('OTTV Calculation'!$E$6="HCMC",'Beta Database'!BO22))))</f>
        <v>0</v>
      </c>
      <c r="O21" s="68" t="b">
        <f>IF('OTTV Calculation'!$E$6="Hanoi",'Beta Database'!Q22,IF('OTTV Calculation'!$E$6="Da Nang",'Beta Database'!AH22,IF('OTTV Calculation'!$E$6="Buon Ma Thuot",'Beta Database'!AY22,IF('OTTV Calculation'!$E$6="HCMC",'Beta Database'!BP22))))</f>
        <v>0</v>
      </c>
      <c r="P21" s="68" t="b">
        <f>IF('OTTV Calculation'!$E$6="Hanoi",'Beta Database'!R22,IF('OTTV Calculation'!$E$6="Da Nang",'Beta Database'!AI22,IF('OTTV Calculation'!$E$6="Buon Ma Thuot",'Beta Database'!AZ22,IF('OTTV Calculation'!$E$6="HCMC",'Beta Database'!BQ22))))</f>
        <v>0</v>
      </c>
      <c r="Q21" s="68" t="b">
        <f>IF('OTTV Calculation'!$E$6="Hanoi",'Beta Database'!S22,IF('OTTV Calculation'!$E$6="Da Nang",'Beta Database'!AJ22,IF('OTTV Calculation'!$E$6="Buon Ma Thuot",'Beta Database'!BA22,IF('OTTV Calculation'!$E$6="HCMC",'Beta Database'!BR22))))</f>
        <v>0</v>
      </c>
      <c r="R21" s="57">
        <v>2.25</v>
      </c>
      <c r="S21" s="57"/>
      <c r="T21" s="90" t="s">
        <v>220</v>
      </c>
      <c r="U21" s="370">
        <f>IFERROR(IF('Glazing information'!$I36/'Glazing information'!$J36&gt;3,INDEX($A$5:$Q$65,MATCH(3,'Window calculation'!$A$5:$A$65,1),MATCH(U$7,'Window calculation'!$A$5:$Q$5,0)),(INDEX($A$5:$Q$65,MATCH(IFERROR('Glazing information'!$I36/'Glazing information'!$J36,0),'Window calculation'!$A$5:$A$65,1),MATCH(U$7,'Window calculation'!$A$5:$Q$5,0))+(INDEX($A$5:$Q$65,MATCH(3-IFERROR('Glazing information'!$I36/'Glazing information'!$J36,0),$R$5:$R$65,-1),MATCH(U$7,'Window calculation'!$A$5:$Q$5,0))-INDEX($A$5:$Q$65,MATCH(IFERROR('Glazing information'!$I36/'Glazing information'!$J36,0),'Window calculation'!$A$5:$A$65,1),MATCH(U$7,'Window calculation'!$A$5:$Q$5,0)))*(IFERROR('Glazing information'!$I36/'Glazing information'!$J36,0)-INDEX($A$5:$A$65,MATCH(IFERROR('Glazing information'!$I36/'Glazing information'!$J36,0),'Window calculation'!$A$5:$A$65,1),1))/(INDEX($A$5:$A$65,MATCH(3-IFERROR('Glazing information'!$I36/'Glazing information'!$J36,0),$R$5:$R$65,-1),1)-INDEX(A140:A200,MATCH(IFERROR('Glazing information'!$I36/'Glazing information'!$J36,0),'Window calculation'!$A$5:$A$65,1),1)))),1)</f>
        <v>1</v>
      </c>
      <c r="V21" s="417">
        <f>IFERROR(IF('Glazing information'!$I36/('Glazing information'!$H36+'Glazing information'!$J36)&gt;3,INDEX($A$5:$Q$65,MATCH(3,'Window calculation'!$A$5:$A$65,1),MATCH(U$7,'Window calculation'!$A$5:$Q$5,0)),INDEX($A$5:$Q$65,MATCH(IFERROR('Glazing information'!$I36/('Glazing information'!$H36+'Glazing information'!$J36),0),$A$5:$A$65,1),MATCH(U$7,$A$5:$Q$5,0))+(INDEX($A$5:$Q$65,MATCH(3-IFERROR('Glazing information'!$I36/('Glazing information'!$H36+'Glazing information'!$J36),0),$R$5:$R$65,-1),MATCH(U$7,$A$5:$Q$5,0))-INDEX($A$5:$Q$65,MATCH(IFERROR('Glazing information'!$I36/('Glazing information'!$H36+'Glazing information'!$J36),0),$A$5:$A$65,1),MATCH(U$7,$A$5:$Q$5,0)))*(IFERROR('Glazing information'!$I36/('Glazing information'!$H36+'Glazing information'!$J36),0)-INDEX($A$5:$A$65,MATCH(IFERROR('Glazing information'!$I36/('Glazing information'!$H36+'Glazing information'!$J36),0),$A$5:$A$65,1),1))/(INDEX($A$5:$A$65,MATCH(3-IFERROR('Glazing information'!$I36/('Glazing information'!$H36+'Glazing information'!$J36),0),$R$5:$R$65,-1),1)-INDEX($A$5:$A$65,MATCH(IFERROR('Glazing information'!$I36/('Glazing information'!$H36+'Glazing information'!$J36),0),$A$5:$A$65,1),1))),1)</f>
        <v>1</v>
      </c>
      <c r="W21" s="418" t="str">
        <f>IFERROR((V21*('Glazing information'!$H36+'Glazing information'!$J36)-U21*'Glazing information'!$J36)/'Glazing information'!$H36,"")</f>
        <v/>
      </c>
      <c r="X21" s="370">
        <f>IFERROR(IF('Glazing information'!$I57/'Glazing information'!$J57&gt;3,INDEX($A$5:$Q$65,MATCH(3,'Window calculation'!$A$5:$A$65,1),MATCH(X$7,'Window calculation'!$A$5:$Q$5,0)),(INDEX($A$5:$Q$65,MATCH(IFERROR('Glazing information'!$I57/'Glazing information'!$J57,0),'Window calculation'!$A$5:$A$65,1),MATCH(X$7,'Window calculation'!$A$5:$Q$5,0))+(INDEX($A$5:$Q$65,MATCH(3-IFERROR('Glazing information'!$I57/'Glazing information'!$J57,0),$R$5:$R$65,-1),MATCH(X$7,'Window calculation'!$A$5:$Q$5,0))-INDEX($A$5:$Q$65,MATCH(IFERROR('Glazing information'!$I57/'Glazing information'!$J57,0),'Window calculation'!$A$5:$A$65,1),MATCH(X$7,'Window calculation'!$A$5:$Q$5,0)))*(IFERROR('Glazing information'!$I57/'Glazing information'!$J57,0)-INDEX($A$5:$A$65,MATCH(IFERROR('Glazing information'!$I57/'Glazing information'!$J57,0),'Window calculation'!$A$5:$A$65,1),1))/(INDEX($A$5:$A$65,MATCH(3-IFERROR('Glazing information'!$I57/'Glazing information'!$J57,0),$R$5:$R$65,-1),1)-INDEX(D140:D200,MATCH(IFERROR('Glazing information'!$I57/'Glazing information'!$J57,0),'Window calculation'!$A$5:$A$65,1),1)))),1)</f>
        <v>1</v>
      </c>
      <c r="Y21" s="417">
        <f>IFERROR(IF('Glazing information'!$I57/('Glazing information'!$H57+'Glazing information'!$J57)&gt;3,INDEX($A$5:$Q$65,MATCH(3,'Window calculation'!$A$5:$A$65,1),MATCH(X$7,'Window calculation'!$A$5:$Q$5,0)),INDEX($A$5:$Q$65,MATCH(IFERROR('Glazing information'!$I57/('Glazing information'!$H57+'Glazing information'!$J57),0),$A$5:$A$65,1),MATCH(X$7,$A$5:$Q$5,0))+(INDEX($A$5:$Q$65,MATCH(3-IFERROR('Glazing information'!$I57/('Glazing information'!$H57+'Glazing information'!$J57),0),$R$5:$R$65,-1),MATCH(X$7,$A$5:$Q$5,0))-INDEX($A$5:$Q$65,MATCH(IFERROR('Glazing information'!$I57/('Glazing information'!$H57+'Glazing information'!$J57),0),$A$5:$A$65,1),MATCH(X$7,$A$5:$Q$5,0)))*(IFERROR('Glazing information'!$I57/('Glazing information'!$H57+'Glazing information'!$J57),0)-INDEX($A$5:$A$65,MATCH(IFERROR('Glazing information'!$I57/('Glazing information'!$H57+'Glazing information'!$J57),0),$A$5:$A$65,1),1))/(INDEX($A$5:$A$65,MATCH(3-IFERROR('Glazing information'!$I57/('Glazing information'!$H57+'Glazing information'!$J57),0),$R$5:$R$65,-1),1)-INDEX($A$5:$A$65,MATCH(IFERROR('Glazing information'!$I57/('Glazing information'!$H57+'Glazing information'!$J57),0),$A$5:$A$65,1),1))),1)</f>
        <v>1</v>
      </c>
      <c r="Z21" s="418" t="str">
        <f>IFERROR((Y21*('Glazing information'!$H57+'Glazing information'!$J57)-X21*'Glazing information'!$J57)/'Glazing information'!$H57,"")</f>
        <v/>
      </c>
      <c r="AA21" s="370">
        <f>IFERROR(IF('Glazing information'!$I78/'Glazing information'!$J78&gt;3,INDEX($A$5:$Q$65,MATCH(3,'Window calculation'!$A$5:$A$65,1),MATCH(AA$7,'Window calculation'!$A$5:$Q$5,0)),(INDEX($A$5:$Q$65,MATCH(IFERROR('Glazing information'!$I78/'Glazing information'!$J78,0),'Window calculation'!$A$5:$A$65,1),MATCH(AA$7,'Window calculation'!$A$5:$Q$5,0))+(INDEX($A$5:$Q$65,MATCH(3-IFERROR('Glazing information'!$I78/'Glazing information'!$J78,0),$R$5:$R$65,-1),MATCH(AA$7,'Window calculation'!$A$5:$Q$5,0))-INDEX($A$5:$Q$65,MATCH(IFERROR('Glazing information'!$I78/'Glazing information'!$J78,0),'Window calculation'!$A$5:$A$65,1),MATCH(AA$7,'Window calculation'!$A$5:$Q$5,0)))*(IFERROR('Glazing information'!$I78/'Glazing information'!$J78,0)-INDEX($A$5:$A$65,MATCH(IFERROR('Glazing information'!$I78/'Glazing information'!$J78,0),'Window calculation'!$A$5:$A$65,1),1))/(INDEX($A$5:$A$65,MATCH(3-IFERROR('Glazing information'!$I78/'Glazing information'!$J78,0),$R$5:$R$65,-1),1)-INDEX(G140:G200,MATCH(IFERROR('Glazing information'!$I78/'Glazing information'!$J78,0),'Window calculation'!$A$5:$A$65,1),1)))),1)</f>
        <v>1</v>
      </c>
      <c r="AB21" s="417">
        <f>IFERROR(IF('Glazing information'!$I78/('Glazing information'!$H78+'Glazing information'!$J78)&gt;3,INDEX($A$5:$Q$65,MATCH(3,'Window calculation'!$A$5:$A$65,1),MATCH(AA$7,'Window calculation'!$A$5:$Q$5,0)),INDEX($A$5:$Q$65,MATCH(IFERROR('Glazing information'!$I78/('Glazing information'!$H78+'Glazing information'!$J78),0),$A$5:$A$65,1),MATCH(AA$7,$A$5:$Q$5,0))+(INDEX($A$5:$Q$65,MATCH(3-IFERROR('Glazing information'!$I78/('Glazing information'!$H78+'Glazing information'!$J78),0),$R$5:$R$65,-1),MATCH(AA$7,$A$5:$Q$5,0))-INDEX($A$5:$Q$65,MATCH(IFERROR('Glazing information'!$I78/('Glazing information'!$H78+'Glazing information'!$J78),0),$A$5:$A$65,1),MATCH(AA$7,$A$5:$Q$5,0)))*(IFERROR('Glazing information'!$I78/('Glazing information'!$H78+'Glazing information'!$J78),0)-INDEX($A$5:$A$65,MATCH(IFERROR('Glazing information'!$I78/('Glazing information'!$H78+'Glazing information'!$J78),0),$A$5:$A$65,1),1))/(INDEX($A$5:$A$65,MATCH(3-IFERROR('Glazing information'!$I78/('Glazing information'!$H78+'Glazing information'!$J78),0),$R$5:$R$65,-1),1)-INDEX($A$5:$A$65,MATCH(IFERROR('Glazing information'!$I78/('Glazing information'!$H78+'Glazing information'!$J78),0),$A$5:$A$65,1),1))),1)</f>
        <v>1</v>
      </c>
      <c r="AC21" s="418" t="str">
        <f>IFERROR((AB21*('Glazing information'!$H78+'Glazing information'!$J78)-AA21*'Glazing information'!$J78)/'Glazing information'!$H78,"")</f>
        <v/>
      </c>
      <c r="AD21" s="370">
        <f>IFERROR(IF('Glazing information'!$I99/'Glazing information'!$J99&gt;3,INDEX($A$5:$Q$65,MATCH(3,'Window calculation'!$A$5:$A$65,1),MATCH(AD$7,'Window calculation'!$A$5:$Q$5,0)),(INDEX($A$5:$Q$65,MATCH(IFERROR('Glazing information'!$I99/'Glazing information'!$J99,0),'Window calculation'!$A$5:$A$65,1),MATCH(AD$7,'Window calculation'!$A$5:$Q$5,0))+(INDEX($A$5:$Q$65,MATCH(3-IFERROR('Glazing information'!$I99/'Glazing information'!$J99,0),$R$5:$R$65,-1),MATCH(AD$7,'Window calculation'!$A$5:$Q$5,0))-INDEX($A$5:$Q$65,MATCH(IFERROR('Glazing information'!$I99/'Glazing information'!$J99,0),'Window calculation'!$A$5:$A$65,1),MATCH(AD$7,'Window calculation'!$A$5:$Q$5,0)))*(IFERROR('Glazing information'!$I99/'Glazing information'!$J99,0)-INDEX($A$5:$A$65,MATCH(IFERROR('Glazing information'!$I99/'Glazing information'!$J99,0),'Window calculation'!$A$5:$A$65,1),1))/(INDEX($A$5:$A$65,MATCH(3-IFERROR('Glazing information'!$I99/'Glazing information'!$J99,0),$R$5:$R$65,-1),1)-INDEX(J140:J200,MATCH(IFERROR('Glazing information'!$I99/'Glazing information'!$J99,0),'Window calculation'!$A$5:$A$65,1),1)))),1)</f>
        <v>1</v>
      </c>
      <c r="AE21" s="417">
        <f>IFERROR(IF('Glazing information'!$I99/('Glazing information'!$H99+'Glazing information'!$J99)&gt;3,INDEX($A$5:$Q$65,MATCH(3,'Window calculation'!$A$5:$A$65,1),MATCH(AD$7,'Window calculation'!$A$5:$Q$5,0)),INDEX($A$5:$Q$65,MATCH(IFERROR('Glazing information'!$I99/('Glazing information'!$H99+'Glazing information'!$J99),0),$A$5:$A$65,1),MATCH(AD$7,$A$5:$Q$5,0))+(INDEX($A$5:$Q$65,MATCH(3-IFERROR('Glazing information'!$I99/('Glazing information'!$H99+'Glazing information'!$J99),0),$R$5:$R$65,-1),MATCH(AD$7,$A$5:$Q$5,0))-INDEX($A$5:$Q$65,MATCH(IFERROR('Glazing information'!$I99/('Glazing information'!$H99+'Glazing information'!$J99),0),$A$5:$A$65,1),MATCH(AD$7,$A$5:$Q$5,0)))*(IFERROR('Glazing information'!$I99/('Glazing information'!$H99+'Glazing information'!$J99),0)-INDEX($A$5:$A$65,MATCH(IFERROR('Glazing information'!$I99/('Glazing information'!$H99+'Glazing information'!$J99),0),$A$5:$A$65,1),1))/(INDEX($A$5:$A$65,MATCH(3-IFERROR('Glazing information'!$I99/('Glazing information'!$H99+'Glazing information'!$J99),0),$R$5:$R$65,-1),1)-INDEX($A$5:$A$65,MATCH(IFERROR('Glazing information'!$I99/('Glazing information'!$H99+'Glazing information'!$J99),0),$A$5:$A$65,1),1))),1)</f>
        <v>1</v>
      </c>
      <c r="AF21" s="418" t="str">
        <f>IFERROR((AE21*('Glazing information'!$H99+'Glazing information'!$J99)-AD21*'Glazing information'!$J99)/'Glazing information'!$H99,"")</f>
        <v/>
      </c>
      <c r="AG21" s="370">
        <f>IFERROR(IF('Glazing information'!$I120/'Glazing information'!$J120&gt;3,INDEX($A$5:$Q$65,MATCH(3,'Window calculation'!$A$5:$A$65,1),MATCH(AG$7,'Window calculation'!$A$5:$Q$5,0)),(INDEX($A$5:$Q$65,MATCH(IFERROR('Glazing information'!$I120/'Glazing information'!$J120,0),'Window calculation'!$A$5:$A$65,1),MATCH(AG$7,'Window calculation'!$A$5:$Q$5,0))+(INDEX($A$5:$Q$65,MATCH(3-IFERROR('Glazing information'!$I120/'Glazing information'!$J120,0),$R$5:$R$65,-1),MATCH(AG$7,'Window calculation'!$A$5:$Q$5,0))-INDEX($A$5:$Q$65,MATCH(IFERROR('Glazing information'!$I120/'Glazing information'!$J120,0),'Window calculation'!$A$5:$A$65,1),MATCH(AG$7,'Window calculation'!$A$5:$Q$5,0)))*(IFERROR('Glazing information'!$I120/'Glazing information'!$J120,0)-INDEX($A$5:$A$65,MATCH(IFERROR('Glazing information'!$I120/'Glazing information'!$J120,0),'Window calculation'!$A$5:$A$65,1),1))/(INDEX($A$5:$A$65,MATCH(3-IFERROR('Glazing information'!$I120/'Glazing information'!$J120,0),$R$5:$R$65,-1),1)-INDEX(M140:M200,MATCH(IFERROR('Glazing information'!$I120/'Glazing information'!$J120,0),'Window calculation'!$A$5:$A$65,1),1)))),1)</f>
        <v>1</v>
      </c>
      <c r="AH21" s="417">
        <f>IFERROR(IF('Glazing information'!$I120/('Glazing information'!$H120+'Glazing information'!$J120)&gt;3,INDEX($A$5:$Q$65,MATCH(3,'Window calculation'!$A$5:$A$65,1),MATCH(AG$7,'Window calculation'!$A$5:$Q$5,0)),INDEX($A$5:$Q$65,MATCH(IFERROR('Glazing information'!$I120/('Glazing information'!$H120+'Glazing information'!$J120),0),$A$5:$A$65,1),MATCH(AG$7,$A$5:$Q$5,0))+(INDEX($A$5:$Q$65,MATCH(3-IFERROR('Glazing information'!$I120/('Glazing information'!$H120+'Glazing information'!$J120),0),$R$5:$R$65,-1),MATCH(AG$7,$A$5:$Q$5,0))-INDEX($A$5:$Q$65,MATCH(IFERROR('Glazing information'!$I120/('Glazing information'!$H120+'Glazing information'!$J120),0),$A$5:$A$65,1),MATCH(AG$7,$A$5:$Q$5,0)))*(IFERROR('Glazing information'!$I120/('Glazing information'!$H120+'Glazing information'!$J120),0)-INDEX($A$5:$A$65,MATCH(IFERROR('Glazing information'!$I120/('Glazing information'!$H120+'Glazing information'!$J120),0),$A$5:$A$65,1),1))/(INDEX($A$5:$A$65,MATCH(3-IFERROR('Glazing information'!$I120/('Glazing information'!$H120+'Glazing information'!$J120),0),$R$5:$R$65,-1),1)-INDEX($A$5:$A$65,MATCH(IFERROR('Glazing information'!$I120/('Glazing information'!$H120+'Glazing information'!$J120),0),$A$5:$A$65,1),1))),1)</f>
        <v>1</v>
      </c>
      <c r="AI21" s="418" t="str">
        <f>IFERROR((AH21*('Glazing information'!$H120+'Glazing information'!$J120)-AG21*'Glazing information'!$J120)/'Glazing information'!$H120,"")</f>
        <v/>
      </c>
      <c r="AJ21" s="370">
        <f>IFERROR(IF('Glazing information'!$I141/'Glazing information'!$J141&gt;3,INDEX($A$5:$Q$65,MATCH(3,'Window calculation'!$A$5:$A$65,1),MATCH(AJ$7,'Window calculation'!$A$5:$Q$5,0)),(INDEX($A$5:$Q$65,MATCH(IFERROR('Glazing information'!$I141/'Glazing information'!$J141,0),'Window calculation'!$A$5:$A$65,1),MATCH(AJ$7,'Window calculation'!$A$5:$Q$5,0))+(INDEX($A$5:$Q$65,MATCH(3-IFERROR('Glazing information'!$I141/'Glazing information'!$J141,0),$R$5:$R$65,-1),MATCH(AJ$7,'Window calculation'!$A$5:$Q$5,0))-INDEX($A$5:$Q$65,MATCH(IFERROR('Glazing information'!$I141/'Glazing information'!$J141,0),'Window calculation'!$A$5:$A$65,1),MATCH(AJ$7,'Window calculation'!$A$5:$Q$5,0)))*(IFERROR('Glazing information'!$I141/'Glazing information'!$J141,0)-INDEX($A$5:$A$65,MATCH(IFERROR('Glazing information'!$I141/'Glazing information'!$J141,0),'Window calculation'!$A$5:$A$65,1),1))/(INDEX($A$5:$A$65,MATCH(3-IFERROR('Glazing information'!$I141/'Glazing information'!$J141,0),$R$5:$R$65,-1),1)-INDEX(P140:P200,MATCH(IFERROR('Glazing information'!$I141/'Glazing information'!$J141,0),'Window calculation'!$A$5:$A$65,1),1)))),1)</f>
        <v>1</v>
      </c>
      <c r="AK21" s="417">
        <f>IFERROR(IF('Glazing information'!$I141/('Glazing information'!$H141+'Glazing information'!$J141)&gt;3,INDEX($A$5:$Q$65,MATCH(3,'Window calculation'!$A$5:$A$65,1),MATCH(AJ$7,'Window calculation'!$A$5:$Q$5,0)),INDEX($A$5:$Q$65,MATCH(IFERROR('Glazing information'!$I141/('Glazing information'!$H141+'Glazing information'!$J141),0),$A$5:$A$65,1),MATCH(AJ$7,$A$5:$Q$5,0))+(INDEX($A$5:$Q$65,MATCH(3-IFERROR('Glazing information'!$I141/('Glazing information'!$H141+'Glazing information'!$J141),0),$R$5:$R$65,-1),MATCH(AJ$7,$A$5:$Q$5,0))-INDEX($A$5:$Q$65,MATCH(IFERROR('Glazing information'!$I141/('Glazing information'!$H141+'Glazing information'!$J141),0),$A$5:$A$65,1),MATCH(AJ$7,$A$5:$Q$5,0)))*(IFERROR('Glazing information'!$I141/('Glazing information'!$H141+'Glazing information'!$J141),0)-INDEX($A$5:$A$65,MATCH(IFERROR('Glazing information'!$I141/('Glazing information'!$H141+'Glazing information'!$J141),0),$A$5:$A$65,1),1))/(INDEX($A$5:$A$65,MATCH(3-IFERROR('Glazing information'!$I141/('Glazing information'!$H141+'Glazing information'!$J141),0),$R$5:$R$65,-1),1)-INDEX($A$5:$A$65,MATCH(IFERROR('Glazing information'!$I141/('Glazing information'!$H141+'Glazing information'!$J141),0),$A$5:$A$65,1),1))),1)</f>
        <v>1</v>
      </c>
      <c r="AL21" s="418" t="str">
        <f>IFERROR((AK21*('Glazing information'!$H141+'Glazing information'!$J141)-AJ21*'Glazing information'!$J141)/'Glazing information'!$H141,"")</f>
        <v/>
      </c>
      <c r="AM21" s="370">
        <f>IFERROR(IF('Glazing information'!$I162/'Glazing information'!$J162&gt;3,INDEX($A$5:$Q$65,MATCH(3,'Window calculation'!$A$5:$A$65,1),MATCH(AM$7,'Window calculation'!$A$5:$Q$5,0)),(INDEX($A$5:$Q$65,MATCH(IFERROR('Glazing information'!$I162/'Glazing information'!$J162,0),'Window calculation'!$A$5:$A$65,1),MATCH(AM$7,'Window calculation'!$A$5:$Q$5,0))+(INDEX($A$5:$Q$65,MATCH(3-IFERROR('Glazing information'!$I162/'Glazing information'!$J162,0),$R$5:$R$65,-1),MATCH(AM$7,'Window calculation'!$A$5:$Q$5,0))-INDEX($A$5:$Q$65,MATCH(IFERROR('Glazing information'!$I162/'Glazing information'!$J162,0),'Window calculation'!$A$5:$A$65,1),MATCH(AM$7,'Window calculation'!$A$5:$Q$5,0)))*(IFERROR('Glazing information'!$I162/'Glazing information'!$J162,0)-INDEX($A$5:$A$65,MATCH(IFERROR('Glazing information'!$I162/'Glazing information'!$J162,0),'Window calculation'!$A$5:$A$65,1),1))/(INDEX($A$5:$A$65,MATCH(3-IFERROR('Glazing information'!$I162/'Glazing information'!$J162,0),$R$5:$R$65,-1),1)-INDEX(S140:S200,MATCH(IFERROR('Glazing information'!$I162/'Glazing information'!$J162,0),'Window calculation'!$A$5:$A$65,1),1)))),1)</f>
        <v>1</v>
      </c>
      <c r="AN21" s="417">
        <f>IFERROR(IF('Glazing information'!$I162/('Glazing information'!$H162+'Glazing information'!$J162)&gt;3,INDEX($A$5:$Q$65,MATCH(3,'Window calculation'!$A$5:$A$65,1),MATCH(AM$7,'Window calculation'!$A$5:$Q$5,0)),INDEX($A$5:$Q$65,MATCH(IFERROR('Glazing information'!$I162/('Glazing information'!$H162+'Glazing information'!$J162),0),$A$5:$A$65,1),MATCH(AM$7,$A$5:$Q$5,0))+(INDEX($A$5:$Q$65,MATCH(3-IFERROR('Glazing information'!$I162/('Glazing information'!$H162+'Glazing information'!$J162),0),$R$5:$R$65,-1),MATCH(AM$7,$A$5:$Q$5,0))-INDEX($A$5:$Q$65,MATCH(IFERROR('Glazing information'!$I162/('Glazing information'!$H162+'Glazing information'!$J162),0),$A$5:$A$65,1),MATCH(AM$7,$A$5:$Q$5,0)))*(IFERROR('Glazing information'!$I162/('Glazing information'!$H162+'Glazing information'!$J162),0)-INDEX($A$5:$A$65,MATCH(IFERROR('Glazing information'!$I162/('Glazing information'!$H162+'Glazing information'!$J162),0),$A$5:$A$65,1),1))/(INDEX($A$5:$A$65,MATCH(3-IFERROR('Glazing information'!$I162/('Glazing information'!$H162+'Glazing information'!$J162),0),$R$5:$R$65,-1),1)-INDEX($A$5:$A$65,MATCH(IFERROR('Glazing information'!$I162/('Glazing information'!$H162+'Glazing information'!$J162),0),$A$5:$A$65,1),1))),1)</f>
        <v>1</v>
      </c>
      <c r="AO21" s="418" t="str">
        <f>IFERROR((AN21*('Glazing information'!$H162+'Glazing information'!$J162)-AM21*'Glazing information'!$J162)/'Glazing information'!$H162,"")</f>
        <v/>
      </c>
      <c r="AP21" s="370">
        <f>IFERROR(IF('Glazing information'!$I183/'Glazing information'!$J183&gt;3,INDEX($A$5:$Q$65,MATCH(3,'Window calculation'!$A$5:$A$65,1),MATCH(AP$7,'Window calculation'!$A$5:$Q$5,0)),(INDEX($A$5:$Q$65,MATCH(IFERROR('Glazing information'!$I183/'Glazing information'!$J183,0),'Window calculation'!$A$5:$A$65,1),MATCH(AP$7,'Window calculation'!$A$5:$Q$5,0))+(INDEX($A$5:$Q$65,MATCH(3-IFERROR('Glazing information'!$I183/'Glazing information'!$J183,0),$R$5:$R$65,-1),MATCH(AP$7,'Window calculation'!$A$5:$Q$5,0))-INDEX($A$5:$Q$65,MATCH(IFERROR('Glazing information'!$I183/'Glazing information'!$J183,0),'Window calculation'!$A$5:$A$65,1),MATCH(AP$7,'Window calculation'!$A$5:$Q$5,0)))*(IFERROR('Glazing information'!$I183/'Glazing information'!$J183,0)-INDEX($A$5:$A$65,MATCH(IFERROR('Glazing information'!$I183/'Glazing information'!$J183,0),'Window calculation'!$A$5:$A$65,1),1))/(INDEX($A$5:$A$65,MATCH(3-IFERROR('Glazing information'!$I183/'Glazing information'!$J183,0),$R$5:$R$65,-1),1)-INDEX(V140:V200,MATCH(IFERROR('Glazing information'!$I183/'Glazing information'!$J183,0),'Window calculation'!$A$5:$A$65,1),1)))),1)</f>
        <v>1</v>
      </c>
      <c r="AQ21" s="417">
        <f>IFERROR(IF('Glazing information'!$I183/('Glazing information'!$H183+'Glazing information'!$J183)&gt;3,INDEX($A$5:$Q$65,MATCH(3,'Window calculation'!$A$5:$A$65,1),MATCH(AP$7,'Window calculation'!$A$5:$Q$5,0)),INDEX($A$5:$Q$65,MATCH(IFERROR('Glazing information'!$I183/('Glazing information'!$H183+'Glazing information'!$J183),0),$A$5:$A$65,1),MATCH(AP$7,$A$5:$Q$5,0))+(INDEX($A$5:$Q$65,MATCH(3-IFERROR('Glazing information'!$I183/('Glazing information'!$H183+'Glazing information'!$J183),0),$R$5:$R$65,-1),MATCH(AP$7,$A$5:$Q$5,0))-INDEX($A$5:$Q$65,MATCH(IFERROR('Glazing information'!$I183/('Glazing information'!$H183+'Glazing information'!$J183),0),$A$5:$A$65,1),MATCH(AP$7,$A$5:$Q$5,0)))*(IFERROR('Glazing information'!$I183/('Glazing information'!$H183+'Glazing information'!$J183),0)-INDEX($A$5:$A$65,MATCH(IFERROR('Glazing information'!$I183/('Glazing information'!$H183+'Glazing information'!$J183),0),$A$5:$A$65,1),1))/(INDEX($A$5:$A$65,MATCH(3-IFERROR('Glazing information'!$I183/('Glazing information'!$H183+'Glazing information'!$J183),0),$R$5:$R$65,-1),1)-INDEX($A$5:$A$65,MATCH(IFERROR('Glazing information'!$I183/('Glazing information'!$H183+'Glazing information'!$J183),0),$A$5:$A$65,1),1))),1)</f>
        <v>1</v>
      </c>
      <c r="AR21" s="418" t="str">
        <f>IFERROR((AQ21*('Glazing information'!$H183+'Glazing information'!$J183)-AP21*'Glazing information'!$J183)/'Glazing information'!$H183,"")</f>
        <v/>
      </c>
      <c r="AS21" s="75"/>
      <c r="AT21" s="57"/>
      <c r="AU21" s="96" t="s">
        <v>220</v>
      </c>
      <c r="AV21" s="68">
        <f>IF('Glazing information'!O36=0,'Window calculation'!V273,'Window calculation'!W273)</f>
        <v>1</v>
      </c>
      <c r="AW21" s="68">
        <f>IF('Glazing information'!O57=0,'Window calculation'!Y273,'Window calculation'!Z273)</f>
        <v>1</v>
      </c>
      <c r="AX21" s="68">
        <f>IF('Glazing information'!O78=0,'Window calculation'!AB273,'Window calculation'!AC273)</f>
        <v>1</v>
      </c>
      <c r="AY21" s="68">
        <f>IF('Glazing information'!O99=0,'Window calculation'!AE273,'Window calculation'!AF273)</f>
        <v>1</v>
      </c>
      <c r="AZ21" s="68">
        <f>IF('Glazing information'!O120=0,'Window calculation'!AH273,'Window calculation'!AI273)</f>
        <v>1</v>
      </c>
      <c r="BA21" s="68">
        <f>IF('Glazing information'!O141=0,'Window calculation'!AK273,'Window calculation'!AL273)</f>
        <v>1</v>
      </c>
      <c r="BB21" s="68">
        <f>IF('Glazing information'!O162=0,'Window calculation'!AN273,'Window calculation'!AO273)</f>
        <v>1</v>
      </c>
      <c r="BC21" s="68">
        <f>IF('Glazing information'!O183=0,'Window calculation'!AQ273,'Window calculation'!AR273)</f>
        <v>1</v>
      </c>
      <c r="BD21" s="57"/>
      <c r="BE21" s="57"/>
      <c r="BF21" s="57"/>
      <c r="BG21" s="57"/>
      <c r="BH21" s="57"/>
      <c r="BI21" s="57"/>
      <c r="BJ21" s="57"/>
      <c r="BK21" s="57"/>
    </row>
    <row r="22" spans="1:63" x14ac:dyDescent="0.25">
      <c r="A22" s="67">
        <v>0.85</v>
      </c>
      <c r="B22" s="68" t="b">
        <f>IF('OTTV Calculation'!$E$6="Hanoi",'Beta Database'!D23,IF('OTTV Calculation'!$E$6="Da Nang",'Beta Database'!U23,IF('OTTV Calculation'!$E$6="Buon Ma Thuot",'Beta Database'!AL23,IF('OTTV Calculation'!$E$6="HCMC",'Beta Database'!BC23))))</f>
        <v>0</v>
      </c>
      <c r="C22" s="68" t="b">
        <f>IF('OTTV Calculation'!$E$6="Hanoi",'Beta Database'!E23,IF('OTTV Calculation'!$E$6="Da Nang",'Beta Database'!V23,IF('OTTV Calculation'!$E$6="Buon Ma Thuot",'Beta Database'!AM23,IF('OTTV Calculation'!$E$6="HCMC",'Beta Database'!BD23))))</f>
        <v>0</v>
      </c>
      <c r="D22" s="68" t="b">
        <f>IF('OTTV Calculation'!$E$6="Hanoi",'Beta Database'!F23,IF('OTTV Calculation'!$E$6="Da Nang",'Beta Database'!W23,IF('OTTV Calculation'!$E$6="Buon Ma Thuot",'Beta Database'!AN23,IF('OTTV Calculation'!$E$6="HCMC",'Beta Database'!BE23))))</f>
        <v>0</v>
      </c>
      <c r="E22" s="68" t="b">
        <f>IF('OTTV Calculation'!$E$6="Hanoi",'Beta Database'!G23,IF('OTTV Calculation'!$E$6="Da Nang",'Beta Database'!X23,IF('OTTV Calculation'!$E$6="Buon Ma Thuot",'Beta Database'!AO23,IF('OTTV Calculation'!$E$6="HCMC",'Beta Database'!BF23))))</f>
        <v>0</v>
      </c>
      <c r="F22" s="79" t="b">
        <f>IF('OTTV Calculation'!$E$6="Hanoi",'Beta Database'!H23,IF('OTTV Calculation'!$E$6="Da Nang",'Beta Database'!Y23,IF('OTTV Calculation'!$E$6="Buon Ma Thuot",'Beta Database'!AP23,IF('OTTV Calculation'!$E$6="HCMC",'Beta Database'!BG23))))</f>
        <v>0</v>
      </c>
      <c r="G22" s="68" t="b">
        <f>IF('OTTV Calculation'!$E$6="Hanoi",'Beta Database'!I23,IF('OTTV Calculation'!$E$6="Da Nang",'Beta Database'!Z23,IF('OTTV Calculation'!$E$6="Buon Ma Thuot",'Beta Database'!AQ23,IF('OTTV Calculation'!$E$6="HCMC",'Beta Database'!BH23))))</f>
        <v>0</v>
      </c>
      <c r="H22" s="68" t="b">
        <f>IF('OTTV Calculation'!$E$6="Hanoi",'Beta Database'!J23,IF('OTTV Calculation'!$E$6="Da Nang",'Beta Database'!AA23,IF('OTTV Calculation'!$E$6="Buon Ma Thuot",'Beta Database'!AR23,IF('OTTV Calculation'!$E$6="HCMC",'Beta Database'!BI23))))</f>
        <v>0</v>
      </c>
      <c r="I22" s="68" t="b">
        <f>IF('OTTV Calculation'!$E$6="Hanoi",'Beta Database'!K23,IF('OTTV Calculation'!$E$6="Da Nang",'Beta Database'!AB23,IF('OTTV Calculation'!$E$6="Buon Ma Thuot",'Beta Database'!AS23,IF('OTTV Calculation'!$E$6="HCMC",'Beta Database'!BJ23))))</f>
        <v>0</v>
      </c>
      <c r="J22" s="68" t="b">
        <f>IF('OTTV Calculation'!$E$6="Hanoi",'Beta Database'!L23,IF('OTTV Calculation'!$E$6="Da Nang",'Beta Database'!AC23,IF('OTTV Calculation'!$E$6="Buon Ma Thuot",'Beta Database'!AT23,IF('OTTV Calculation'!$E$6="HCMC",'Beta Database'!BK23))))</f>
        <v>0</v>
      </c>
      <c r="K22" s="68" t="b">
        <f>IF('OTTV Calculation'!$E$6="Hanoi",'Beta Database'!M23,IF('OTTV Calculation'!$E$6="Da Nang",'Beta Database'!AD23,IF('OTTV Calculation'!$E$6="Buon Ma Thuot",'Beta Database'!AU23,IF('OTTV Calculation'!$E$6="HCMC",'Beta Database'!BL23))))</f>
        <v>0</v>
      </c>
      <c r="L22" s="68" t="b">
        <f>IF('OTTV Calculation'!$E$6="Hanoi",'Beta Database'!N23,IF('OTTV Calculation'!$E$6="Da Nang",'Beta Database'!AE23,IF('OTTV Calculation'!$E$6="Buon Ma Thuot",'Beta Database'!AV23,IF('OTTV Calculation'!$E$6="HCMC",'Beta Database'!BM23))))</f>
        <v>0</v>
      </c>
      <c r="M22" s="68" t="b">
        <f>IF('OTTV Calculation'!$E$6="Hanoi",'Beta Database'!O23,IF('OTTV Calculation'!$E$6="Da Nang",'Beta Database'!AF23,IF('OTTV Calculation'!$E$6="Buon Ma Thuot",'Beta Database'!AW23,IF('OTTV Calculation'!$E$6="HCMC",'Beta Database'!BN23))))</f>
        <v>0</v>
      </c>
      <c r="N22" s="68" t="b">
        <f>IF('OTTV Calculation'!$E$6="Hanoi",'Beta Database'!P23,IF('OTTV Calculation'!$E$6="Da Nang",'Beta Database'!AG23,IF('OTTV Calculation'!$E$6="Buon Ma Thuot",'Beta Database'!AX23,IF('OTTV Calculation'!$E$6="HCMC",'Beta Database'!BO23))))</f>
        <v>0</v>
      </c>
      <c r="O22" s="68" t="b">
        <f>IF('OTTV Calculation'!$E$6="Hanoi",'Beta Database'!Q23,IF('OTTV Calculation'!$E$6="Da Nang",'Beta Database'!AH23,IF('OTTV Calculation'!$E$6="Buon Ma Thuot",'Beta Database'!AY23,IF('OTTV Calculation'!$E$6="HCMC",'Beta Database'!BP23))))</f>
        <v>0</v>
      </c>
      <c r="P22" s="68" t="b">
        <f>IF('OTTV Calculation'!$E$6="Hanoi",'Beta Database'!R23,IF('OTTV Calculation'!$E$6="Da Nang",'Beta Database'!AI23,IF('OTTV Calculation'!$E$6="Buon Ma Thuot",'Beta Database'!AZ23,IF('OTTV Calculation'!$E$6="HCMC",'Beta Database'!BQ23))))</f>
        <v>0</v>
      </c>
      <c r="Q22" s="68" t="b">
        <f>IF('OTTV Calculation'!$E$6="Hanoi",'Beta Database'!S23,IF('OTTV Calculation'!$E$6="Da Nang",'Beta Database'!AJ23,IF('OTTV Calculation'!$E$6="Buon Ma Thuot",'Beta Database'!BA23,IF('OTTV Calculation'!$E$6="HCMC",'Beta Database'!BR23))))</f>
        <v>0</v>
      </c>
      <c r="R22" s="57">
        <v>2.2000000000000002</v>
      </c>
      <c r="S22" s="57"/>
      <c r="T22" s="90" t="s">
        <v>221</v>
      </c>
      <c r="U22" s="370">
        <f>IFERROR(IF('Glazing information'!$I37/'Glazing information'!$J37&gt;3,INDEX($A$5:$Q$65,MATCH(3,'Window calculation'!$A$5:$A$65,1),MATCH(U$7,'Window calculation'!$A$5:$Q$5,0)),(INDEX($A$5:$Q$65,MATCH(IFERROR('Glazing information'!$I37/'Glazing information'!$J37,0),'Window calculation'!$A$5:$A$65,1),MATCH(U$7,'Window calculation'!$A$5:$Q$5,0))+(INDEX($A$5:$Q$65,MATCH(3-IFERROR('Glazing information'!$I37/'Glazing information'!$J37,0),$R$5:$R$65,-1),MATCH(U$7,'Window calculation'!$A$5:$Q$5,0))-INDEX($A$5:$Q$65,MATCH(IFERROR('Glazing information'!$I37/'Glazing information'!$J37,0),'Window calculation'!$A$5:$A$65,1),MATCH(U$7,'Window calculation'!$A$5:$Q$5,0)))*(IFERROR('Glazing information'!$I37/'Glazing information'!$J37,0)-INDEX($A$5:$A$65,MATCH(IFERROR('Glazing information'!$I37/'Glazing information'!$J37,0),'Window calculation'!$A$5:$A$65,1),1))/(INDEX($A$5:$A$65,MATCH(3-IFERROR('Glazing information'!$I37/'Glazing information'!$J37,0),$R$5:$R$65,-1),1)-INDEX(A141:A201,MATCH(IFERROR('Glazing information'!$I37/'Glazing information'!$J37,0),'Window calculation'!$A$5:$A$65,1),1)))),1)</f>
        <v>1</v>
      </c>
      <c r="V22" s="417">
        <f>IFERROR(IF('Glazing information'!$I37/('Glazing information'!$H37+'Glazing information'!$J37)&gt;3,INDEX($A$5:$Q$65,MATCH(3,'Window calculation'!$A$5:$A$65,1),MATCH(U$7,'Window calculation'!$A$5:$Q$5,0)),INDEX($A$5:$Q$65,MATCH(IFERROR('Glazing information'!$I37/('Glazing information'!$H37+'Glazing information'!$J37),0),$A$5:$A$65,1),MATCH(U$7,$A$5:$Q$5,0))+(INDEX($A$5:$Q$65,MATCH(3-IFERROR('Glazing information'!$I37/('Glazing information'!$H37+'Glazing information'!$J37),0),$R$5:$R$65,-1),MATCH(U$7,$A$5:$Q$5,0))-INDEX($A$5:$Q$65,MATCH(IFERROR('Glazing information'!$I37/('Glazing information'!$H37+'Glazing information'!$J37),0),$A$5:$A$65,1),MATCH(U$7,$A$5:$Q$5,0)))*(IFERROR('Glazing information'!$I37/('Glazing information'!$H37+'Glazing information'!$J37),0)-INDEX($A$5:$A$65,MATCH(IFERROR('Glazing information'!$I37/('Glazing information'!$H37+'Glazing information'!$J37),0),$A$5:$A$65,1),1))/(INDEX($A$5:$A$65,MATCH(3-IFERROR('Glazing information'!$I37/('Glazing information'!$H37+'Glazing information'!$J37),0),$R$5:$R$65,-1),1)-INDEX($A$5:$A$65,MATCH(IFERROR('Glazing information'!$I37/('Glazing information'!$H37+'Glazing information'!$J37),0),$A$5:$A$65,1),1))),1)</f>
        <v>1</v>
      </c>
      <c r="W22" s="418" t="str">
        <f>IFERROR((V22*('Glazing information'!$H37+'Glazing information'!$J37)-U22*'Glazing information'!$J37)/'Glazing information'!$H37,"")</f>
        <v/>
      </c>
      <c r="X22" s="370">
        <f>IFERROR(IF('Glazing information'!$I58/'Glazing information'!$J58&gt;3,INDEX($A$5:$Q$65,MATCH(3,'Window calculation'!$A$5:$A$65,1),MATCH(X$7,'Window calculation'!$A$5:$Q$5,0)),(INDEX($A$5:$Q$65,MATCH(IFERROR('Glazing information'!$I58/'Glazing information'!$J58,0),'Window calculation'!$A$5:$A$65,1),MATCH(X$7,'Window calculation'!$A$5:$Q$5,0))+(INDEX($A$5:$Q$65,MATCH(3-IFERROR('Glazing information'!$I58/'Glazing information'!$J58,0),$R$5:$R$65,-1),MATCH(X$7,'Window calculation'!$A$5:$Q$5,0))-INDEX($A$5:$Q$65,MATCH(IFERROR('Glazing information'!$I58/'Glazing information'!$J58,0),'Window calculation'!$A$5:$A$65,1),MATCH(X$7,'Window calculation'!$A$5:$Q$5,0)))*(IFERROR('Glazing information'!$I58/'Glazing information'!$J58,0)-INDEX($A$5:$A$65,MATCH(IFERROR('Glazing information'!$I58/'Glazing information'!$J58,0),'Window calculation'!$A$5:$A$65,1),1))/(INDEX($A$5:$A$65,MATCH(3-IFERROR('Glazing information'!$I58/'Glazing information'!$J58,0),$R$5:$R$65,-1),1)-INDEX(D141:D201,MATCH(IFERROR('Glazing information'!$I58/'Glazing information'!$J58,0),'Window calculation'!$A$5:$A$65,1),1)))),1)</f>
        <v>1</v>
      </c>
      <c r="Y22" s="417">
        <f>IFERROR(IF('Glazing information'!$I58/('Glazing information'!$H58+'Glazing information'!$J58)&gt;3,INDEX($A$5:$Q$65,MATCH(3,'Window calculation'!$A$5:$A$65,1),MATCH(X$7,'Window calculation'!$A$5:$Q$5,0)),INDEX($A$5:$Q$65,MATCH(IFERROR('Glazing information'!$I58/('Glazing information'!$H58+'Glazing information'!$J58),0),$A$5:$A$65,1),MATCH(X$7,$A$5:$Q$5,0))+(INDEX($A$5:$Q$65,MATCH(3-IFERROR('Glazing information'!$I58/('Glazing information'!$H58+'Glazing information'!$J58),0),$R$5:$R$65,-1),MATCH(X$7,$A$5:$Q$5,0))-INDEX($A$5:$Q$65,MATCH(IFERROR('Glazing information'!$I58/('Glazing information'!$H58+'Glazing information'!$J58),0),$A$5:$A$65,1),MATCH(X$7,$A$5:$Q$5,0)))*(IFERROR('Glazing information'!$I58/('Glazing information'!$H58+'Glazing information'!$J58),0)-INDEX($A$5:$A$65,MATCH(IFERROR('Glazing information'!$I58/('Glazing information'!$H58+'Glazing information'!$J58),0),$A$5:$A$65,1),1))/(INDEX($A$5:$A$65,MATCH(3-IFERROR('Glazing information'!$I58/('Glazing information'!$H58+'Glazing information'!$J58),0),$R$5:$R$65,-1),1)-INDEX($A$5:$A$65,MATCH(IFERROR('Glazing information'!$I58/('Glazing information'!$H58+'Glazing information'!$J58),0),$A$5:$A$65,1),1))),1)</f>
        <v>1</v>
      </c>
      <c r="Z22" s="418" t="str">
        <f>IFERROR((Y22*('Glazing information'!$H58+'Glazing information'!$J58)-X22*'Glazing information'!$J58)/'Glazing information'!$H58,"")</f>
        <v/>
      </c>
      <c r="AA22" s="370">
        <f>IFERROR(IF('Glazing information'!$I79/'Glazing information'!$J79&gt;3,INDEX($A$5:$Q$65,MATCH(3,'Window calculation'!$A$5:$A$65,1),MATCH(AA$7,'Window calculation'!$A$5:$Q$5,0)),(INDEX($A$5:$Q$65,MATCH(IFERROR('Glazing information'!$I79/'Glazing information'!$J79,0),'Window calculation'!$A$5:$A$65,1),MATCH(AA$7,'Window calculation'!$A$5:$Q$5,0))+(INDEX($A$5:$Q$65,MATCH(3-IFERROR('Glazing information'!$I79/'Glazing information'!$J79,0),$R$5:$R$65,-1),MATCH(AA$7,'Window calculation'!$A$5:$Q$5,0))-INDEX($A$5:$Q$65,MATCH(IFERROR('Glazing information'!$I79/'Glazing information'!$J79,0),'Window calculation'!$A$5:$A$65,1),MATCH(AA$7,'Window calculation'!$A$5:$Q$5,0)))*(IFERROR('Glazing information'!$I79/'Glazing information'!$J79,0)-INDEX($A$5:$A$65,MATCH(IFERROR('Glazing information'!$I79/'Glazing information'!$J79,0),'Window calculation'!$A$5:$A$65,1),1))/(INDEX($A$5:$A$65,MATCH(3-IFERROR('Glazing information'!$I79/'Glazing information'!$J79,0),$R$5:$R$65,-1),1)-INDEX(G141:G201,MATCH(IFERROR('Glazing information'!$I79/'Glazing information'!$J79,0),'Window calculation'!$A$5:$A$65,1),1)))),1)</f>
        <v>1</v>
      </c>
      <c r="AB22" s="417">
        <f>IFERROR(IF('Glazing information'!$I79/('Glazing information'!$H79+'Glazing information'!$J79)&gt;3,INDEX($A$5:$Q$65,MATCH(3,'Window calculation'!$A$5:$A$65,1),MATCH(AA$7,'Window calculation'!$A$5:$Q$5,0)),INDEX($A$5:$Q$65,MATCH(IFERROR('Glazing information'!$I79/('Glazing information'!$H79+'Glazing information'!$J79),0),$A$5:$A$65,1),MATCH(AA$7,$A$5:$Q$5,0))+(INDEX($A$5:$Q$65,MATCH(3-IFERROR('Glazing information'!$I79/('Glazing information'!$H79+'Glazing information'!$J79),0),$R$5:$R$65,-1),MATCH(AA$7,$A$5:$Q$5,0))-INDEX($A$5:$Q$65,MATCH(IFERROR('Glazing information'!$I79/('Glazing information'!$H79+'Glazing information'!$J79),0),$A$5:$A$65,1),MATCH(AA$7,$A$5:$Q$5,0)))*(IFERROR('Glazing information'!$I79/('Glazing information'!$H79+'Glazing information'!$J79),0)-INDEX($A$5:$A$65,MATCH(IFERROR('Glazing information'!$I79/('Glazing information'!$H79+'Glazing information'!$J79),0),$A$5:$A$65,1),1))/(INDEX($A$5:$A$65,MATCH(3-IFERROR('Glazing information'!$I79/('Glazing information'!$H79+'Glazing information'!$J79),0),$R$5:$R$65,-1),1)-INDEX($A$5:$A$65,MATCH(IFERROR('Glazing information'!$I79/('Glazing information'!$H79+'Glazing information'!$J79),0),$A$5:$A$65,1),1))),1)</f>
        <v>1</v>
      </c>
      <c r="AC22" s="418" t="str">
        <f>IFERROR((AB22*('Glazing information'!$H79+'Glazing information'!$J79)-AA22*'Glazing information'!$J79)/'Glazing information'!$H79,"")</f>
        <v/>
      </c>
      <c r="AD22" s="370">
        <f>IFERROR(IF('Glazing information'!$I100/'Glazing information'!$J100&gt;3,INDEX($A$5:$Q$65,MATCH(3,'Window calculation'!$A$5:$A$65,1),MATCH(AD$7,'Window calculation'!$A$5:$Q$5,0)),(INDEX($A$5:$Q$65,MATCH(IFERROR('Glazing information'!$I100/'Glazing information'!$J100,0),'Window calculation'!$A$5:$A$65,1),MATCH(AD$7,'Window calculation'!$A$5:$Q$5,0))+(INDEX($A$5:$Q$65,MATCH(3-IFERROR('Glazing information'!$I100/'Glazing information'!$J100,0),$R$5:$R$65,-1),MATCH(AD$7,'Window calculation'!$A$5:$Q$5,0))-INDEX($A$5:$Q$65,MATCH(IFERROR('Glazing information'!$I100/'Glazing information'!$J100,0),'Window calculation'!$A$5:$A$65,1),MATCH(AD$7,'Window calculation'!$A$5:$Q$5,0)))*(IFERROR('Glazing information'!$I100/'Glazing information'!$J100,0)-INDEX($A$5:$A$65,MATCH(IFERROR('Glazing information'!$I100/'Glazing information'!$J100,0),'Window calculation'!$A$5:$A$65,1),1))/(INDEX($A$5:$A$65,MATCH(3-IFERROR('Glazing information'!$I100/'Glazing information'!$J100,0),$R$5:$R$65,-1),1)-INDEX(J141:J201,MATCH(IFERROR('Glazing information'!$I100/'Glazing information'!$J100,0),'Window calculation'!$A$5:$A$65,1),1)))),1)</f>
        <v>1</v>
      </c>
      <c r="AE22" s="417">
        <f>IFERROR(IF('Glazing information'!$I100/('Glazing information'!$H100+'Glazing information'!$J100)&gt;3,INDEX($A$5:$Q$65,MATCH(3,'Window calculation'!$A$5:$A$65,1),MATCH(AD$7,'Window calculation'!$A$5:$Q$5,0)),INDEX($A$5:$Q$65,MATCH(IFERROR('Glazing information'!$I100/('Glazing information'!$H100+'Glazing information'!$J100),0),$A$5:$A$65,1),MATCH(AD$7,$A$5:$Q$5,0))+(INDEX($A$5:$Q$65,MATCH(3-IFERROR('Glazing information'!$I100/('Glazing information'!$H100+'Glazing information'!$J100),0),$R$5:$R$65,-1),MATCH(AD$7,$A$5:$Q$5,0))-INDEX($A$5:$Q$65,MATCH(IFERROR('Glazing information'!$I100/('Glazing information'!$H100+'Glazing information'!$J100),0),$A$5:$A$65,1),MATCH(AD$7,$A$5:$Q$5,0)))*(IFERROR('Glazing information'!$I100/('Glazing information'!$H100+'Glazing information'!$J100),0)-INDEX($A$5:$A$65,MATCH(IFERROR('Glazing information'!$I100/('Glazing information'!$H100+'Glazing information'!$J100),0),$A$5:$A$65,1),1))/(INDEX($A$5:$A$65,MATCH(3-IFERROR('Glazing information'!$I100/('Glazing information'!$H100+'Glazing information'!$J100),0),$R$5:$R$65,-1),1)-INDEX($A$5:$A$65,MATCH(IFERROR('Glazing information'!$I100/('Glazing information'!$H100+'Glazing information'!$J100),0),$A$5:$A$65,1),1))),1)</f>
        <v>1</v>
      </c>
      <c r="AF22" s="418" t="str">
        <f>IFERROR((AE22*('Glazing information'!$H100+'Glazing information'!$J100)-AD22*'Glazing information'!$J100)/'Glazing information'!$H100,"")</f>
        <v/>
      </c>
      <c r="AG22" s="370">
        <f>IFERROR(IF('Glazing information'!$I121/'Glazing information'!$J121&gt;3,INDEX($A$5:$Q$65,MATCH(3,'Window calculation'!$A$5:$A$65,1),MATCH(AG$7,'Window calculation'!$A$5:$Q$5,0)),(INDEX($A$5:$Q$65,MATCH(IFERROR('Glazing information'!$I121/'Glazing information'!$J121,0),'Window calculation'!$A$5:$A$65,1),MATCH(AG$7,'Window calculation'!$A$5:$Q$5,0))+(INDEX($A$5:$Q$65,MATCH(3-IFERROR('Glazing information'!$I121/'Glazing information'!$J121,0),$R$5:$R$65,-1),MATCH(AG$7,'Window calculation'!$A$5:$Q$5,0))-INDEX($A$5:$Q$65,MATCH(IFERROR('Glazing information'!$I121/'Glazing information'!$J121,0),'Window calculation'!$A$5:$A$65,1),MATCH(AG$7,'Window calculation'!$A$5:$Q$5,0)))*(IFERROR('Glazing information'!$I121/'Glazing information'!$J121,0)-INDEX($A$5:$A$65,MATCH(IFERROR('Glazing information'!$I121/'Glazing information'!$J121,0),'Window calculation'!$A$5:$A$65,1),1))/(INDEX($A$5:$A$65,MATCH(3-IFERROR('Glazing information'!$I121/'Glazing information'!$J121,0),$R$5:$R$65,-1),1)-INDEX(M141:M201,MATCH(IFERROR('Glazing information'!$I121/'Glazing information'!$J121,0),'Window calculation'!$A$5:$A$65,1),1)))),1)</f>
        <v>1</v>
      </c>
      <c r="AH22" s="417">
        <f>IFERROR(IF('Glazing information'!$I121/('Glazing information'!$H121+'Glazing information'!$J121)&gt;3,INDEX($A$5:$Q$65,MATCH(3,'Window calculation'!$A$5:$A$65,1),MATCH(AG$7,'Window calculation'!$A$5:$Q$5,0)),INDEX($A$5:$Q$65,MATCH(IFERROR('Glazing information'!$I121/('Glazing information'!$H121+'Glazing information'!$J121),0),$A$5:$A$65,1),MATCH(AG$7,$A$5:$Q$5,0))+(INDEX($A$5:$Q$65,MATCH(3-IFERROR('Glazing information'!$I121/('Glazing information'!$H121+'Glazing information'!$J121),0),$R$5:$R$65,-1),MATCH(AG$7,$A$5:$Q$5,0))-INDEX($A$5:$Q$65,MATCH(IFERROR('Glazing information'!$I121/('Glazing information'!$H121+'Glazing information'!$J121),0),$A$5:$A$65,1),MATCH(AG$7,$A$5:$Q$5,0)))*(IFERROR('Glazing information'!$I121/('Glazing information'!$H121+'Glazing information'!$J121),0)-INDEX($A$5:$A$65,MATCH(IFERROR('Glazing information'!$I121/('Glazing information'!$H121+'Glazing information'!$J121),0),$A$5:$A$65,1),1))/(INDEX($A$5:$A$65,MATCH(3-IFERROR('Glazing information'!$I121/('Glazing information'!$H121+'Glazing information'!$J121),0),$R$5:$R$65,-1),1)-INDEX($A$5:$A$65,MATCH(IFERROR('Glazing information'!$I121/('Glazing information'!$H121+'Glazing information'!$J121),0),$A$5:$A$65,1),1))),1)</f>
        <v>1</v>
      </c>
      <c r="AI22" s="418" t="str">
        <f>IFERROR((AH22*('Glazing information'!$H121+'Glazing information'!$J121)-AG22*'Glazing information'!$J121)/'Glazing information'!$H121,"")</f>
        <v/>
      </c>
      <c r="AJ22" s="370">
        <f>IFERROR(IF('Glazing information'!$I142/'Glazing information'!$J142&gt;3,INDEX($A$5:$Q$65,MATCH(3,'Window calculation'!$A$5:$A$65,1),MATCH(AJ$7,'Window calculation'!$A$5:$Q$5,0)),(INDEX($A$5:$Q$65,MATCH(IFERROR('Glazing information'!$I142/'Glazing information'!$J142,0),'Window calculation'!$A$5:$A$65,1),MATCH(AJ$7,'Window calculation'!$A$5:$Q$5,0))+(INDEX($A$5:$Q$65,MATCH(3-IFERROR('Glazing information'!$I142/'Glazing information'!$J142,0),$R$5:$R$65,-1),MATCH(AJ$7,'Window calculation'!$A$5:$Q$5,0))-INDEX($A$5:$Q$65,MATCH(IFERROR('Glazing information'!$I142/'Glazing information'!$J142,0),'Window calculation'!$A$5:$A$65,1),MATCH(AJ$7,'Window calculation'!$A$5:$Q$5,0)))*(IFERROR('Glazing information'!$I142/'Glazing information'!$J142,0)-INDEX($A$5:$A$65,MATCH(IFERROR('Glazing information'!$I142/'Glazing information'!$J142,0),'Window calculation'!$A$5:$A$65,1),1))/(INDEX($A$5:$A$65,MATCH(3-IFERROR('Glazing information'!$I142/'Glazing information'!$J142,0),$R$5:$R$65,-1),1)-INDEX(P141:P201,MATCH(IFERROR('Glazing information'!$I142/'Glazing information'!$J142,0),'Window calculation'!$A$5:$A$65,1),1)))),1)</f>
        <v>1</v>
      </c>
      <c r="AK22" s="417">
        <f>IFERROR(IF('Glazing information'!$I142/('Glazing information'!$H142+'Glazing information'!$J142)&gt;3,INDEX($A$5:$Q$65,MATCH(3,'Window calculation'!$A$5:$A$65,1),MATCH(AJ$7,'Window calculation'!$A$5:$Q$5,0)),INDEX($A$5:$Q$65,MATCH(IFERROR('Glazing information'!$I142/('Glazing information'!$H142+'Glazing information'!$J142),0),$A$5:$A$65,1),MATCH(AJ$7,$A$5:$Q$5,0))+(INDEX($A$5:$Q$65,MATCH(3-IFERROR('Glazing information'!$I142/('Glazing information'!$H142+'Glazing information'!$J142),0),$R$5:$R$65,-1),MATCH(AJ$7,$A$5:$Q$5,0))-INDEX($A$5:$Q$65,MATCH(IFERROR('Glazing information'!$I142/('Glazing information'!$H142+'Glazing information'!$J142),0),$A$5:$A$65,1),MATCH(AJ$7,$A$5:$Q$5,0)))*(IFERROR('Glazing information'!$I142/('Glazing information'!$H142+'Glazing information'!$J142),0)-INDEX($A$5:$A$65,MATCH(IFERROR('Glazing information'!$I142/('Glazing information'!$H142+'Glazing information'!$J142),0),$A$5:$A$65,1),1))/(INDEX($A$5:$A$65,MATCH(3-IFERROR('Glazing information'!$I142/('Glazing information'!$H142+'Glazing information'!$J142),0),$R$5:$R$65,-1),1)-INDEX($A$5:$A$65,MATCH(IFERROR('Glazing information'!$I142/('Glazing information'!$H142+'Glazing information'!$J142),0),$A$5:$A$65,1),1))),1)</f>
        <v>1</v>
      </c>
      <c r="AL22" s="418" t="str">
        <f>IFERROR((AK22*('Glazing information'!$H142+'Glazing information'!$J142)-AJ22*'Glazing information'!$J142)/'Glazing information'!$H142,"")</f>
        <v/>
      </c>
      <c r="AM22" s="370">
        <f>IFERROR(IF('Glazing information'!$I163/'Glazing information'!$J163&gt;3,INDEX($A$5:$Q$65,MATCH(3,'Window calculation'!$A$5:$A$65,1),MATCH(AM$7,'Window calculation'!$A$5:$Q$5,0)),(INDEX($A$5:$Q$65,MATCH(IFERROR('Glazing information'!$I163/'Glazing information'!$J163,0),'Window calculation'!$A$5:$A$65,1),MATCH(AM$7,'Window calculation'!$A$5:$Q$5,0))+(INDEX($A$5:$Q$65,MATCH(3-IFERROR('Glazing information'!$I163/'Glazing information'!$J163,0),$R$5:$R$65,-1),MATCH(AM$7,'Window calculation'!$A$5:$Q$5,0))-INDEX($A$5:$Q$65,MATCH(IFERROR('Glazing information'!$I163/'Glazing information'!$J163,0),'Window calculation'!$A$5:$A$65,1),MATCH(AM$7,'Window calculation'!$A$5:$Q$5,0)))*(IFERROR('Glazing information'!$I163/'Glazing information'!$J163,0)-INDEX($A$5:$A$65,MATCH(IFERROR('Glazing information'!$I163/'Glazing information'!$J163,0),'Window calculation'!$A$5:$A$65,1),1))/(INDEX($A$5:$A$65,MATCH(3-IFERROR('Glazing information'!$I163/'Glazing information'!$J163,0),$R$5:$R$65,-1),1)-INDEX(S141:S201,MATCH(IFERROR('Glazing information'!$I163/'Glazing information'!$J163,0),'Window calculation'!$A$5:$A$65,1),1)))),1)</f>
        <v>1</v>
      </c>
      <c r="AN22" s="417">
        <f>IFERROR(IF('Glazing information'!$I163/('Glazing information'!$H163+'Glazing information'!$J163)&gt;3,INDEX($A$5:$Q$65,MATCH(3,'Window calculation'!$A$5:$A$65,1),MATCH(AM$7,'Window calculation'!$A$5:$Q$5,0)),INDEX($A$5:$Q$65,MATCH(IFERROR('Glazing information'!$I163/('Glazing information'!$H163+'Glazing information'!$J163),0),$A$5:$A$65,1),MATCH(AM$7,$A$5:$Q$5,0))+(INDEX($A$5:$Q$65,MATCH(3-IFERROR('Glazing information'!$I163/('Glazing information'!$H163+'Glazing information'!$J163),0),$R$5:$R$65,-1),MATCH(AM$7,$A$5:$Q$5,0))-INDEX($A$5:$Q$65,MATCH(IFERROR('Glazing information'!$I163/('Glazing information'!$H163+'Glazing information'!$J163),0),$A$5:$A$65,1),MATCH(AM$7,$A$5:$Q$5,0)))*(IFERROR('Glazing information'!$I163/('Glazing information'!$H163+'Glazing information'!$J163),0)-INDEX($A$5:$A$65,MATCH(IFERROR('Glazing information'!$I163/('Glazing information'!$H163+'Glazing information'!$J163),0),$A$5:$A$65,1),1))/(INDEX($A$5:$A$65,MATCH(3-IFERROR('Glazing information'!$I163/('Glazing information'!$H163+'Glazing information'!$J163),0),$R$5:$R$65,-1),1)-INDEX($A$5:$A$65,MATCH(IFERROR('Glazing information'!$I163/('Glazing information'!$H163+'Glazing information'!$J163),0),$A$5:$A$65,1),1))),1)</f>
        <v>1</v>
      </c>
      <c r="AO22" s="418" t="str">
        <f>IFERROR((AN22*('Glazing information'!$H163+'Glazing information'!$J163)-AM22*'Glazing information'!$J163)/'Glazing information'!$H163,"")</f>
        <v/>
      </c>
      <c r="AP22" s="370">
        <f>IFERROR(IF('Glazing information'!$I184/'Glazing information'!$J184&gt;3,INDEX($A$5:$Q$65,MATCH(3,'Window calculation'!$A$5:$A$65,1),MATCH(AP$7,'Window calculation'!$A$5:$Q$5,0)),(INDEX($A$5:$Q$65,MATCH(IFERROR('Glazing information'!$I184/'Glazing information'!$J184,0),'Window calculation'!$A$5:$A$65,1),MATCH(AP$7,'Window calculation'!$A$5:$Q$5,0))+(INDEX($A$5:$Q$65,MATCH(3-IFERROR('Glazing information'!$I184/'Glazing information'!$J184,0),$R$5:$R$65,-1),MATCH(AP$7,'Window calculation'!$A$5:$Q$5,0))-INDEX($A$5:$Q$65,MATCH(IFERROR('Glazing information'!$I184/'Glazing information'!$J184,0),'Window calculation'!$A$5:$A$65,1),MATCH(AP$7,'Window calculation'!$A$5:$Q$5,0)))*(IFERROR('Glazing information'!$I184/'Glazing information'!$J184,0)-INDEX($A$5:$A$65,MATCH(IFERROR('Glazing information'!$I184/'Glazing information'!$J184,0),'Window calculation'!$A$5:$A$65,1),1))/(INDEX($A$5:$A$65,MATCH(3-IFERROR('Glazing information'!$I184/'Glazing information'!$J184,0),$R$5:$R$65,-1),1)-INDEX(V141:V201,MATCH(IFERROR('Glazing information'!$I184/'Glazing information'!$J184,0),'Window calculation'!$A$5:$A$65,1),1)))),1)</f>
        <v>1</v>
      </c>
      <c r="AQ22" s="417">
        <f>IFERROR(IF('Glazing information'!$I184/('Glazing information'!$H184+'Glazing information'!$J184)&gt;3,INDEX($A$5:$Q$65,MATCH(3,'Window calculation'!$A$5:$A$65,1),MATCH(AP$7,'Window calculation'!$A$5:$Q$5,0)),INDEX($A$5:$Q$65,MATCH(IFERROR('Glazing information'!$I184/('Glazing information'!$H184+'Glazing information'!$J184),0),$A$5:$A$65,1),MATCH(AP$7,$A$5:$Q$5,0))+(INDEX($A$5:$Q$65,MATCH(3-IFERROR('Glazing information'!$I184/('Glazing information'!$H184+'Glazing information'!$J184),0),$R$5:$R$65,-1),MATCH(AP$7,$A$5:$Q$5,0))-INDEX($A$5:$Q$65,MATCH(IFERROR('Glazing information'!$I184/('Glazing information'!$H184+'Glazing information'!$J184),0),$A$5:$A$65,1),MATCH(AP$7,$A$5:$Q$5,0)))*(IFERROR('Glazing information'!$I184/('Glazing information'!$H184+'Glazing information'!$J184),0)-INDEX($A$5:$A$65,MATCH(IFERROR('Glazing information'!$I184/('Glazing information'!$H184+'Glazing information'!$J184),0),$A$5:$A$65,1),1))/(INDEX($A$5:$A$65,MATCH(3-IFERROR('Glazing information'!$I184/('Glazing information'!$H184+'Glazing information'!$J184),0),$R$5:$R$65,-1),1)-INDEX($A$5:$A$65,MATCH(IFERROR('Glazing information'!$I184/('Glazing information'!$H184+'Glazing information'!$J184),0),$A$5:$A$65,1),1))),1)</f>
        <v>1</v>
      </c>
      <c r="AR22" s="418" t="str">
        <f>IFERROR((AQ22*('Glazing information'!$H184+'Glazing information'!$J184)-AP22*'Glazing information'!$J184)/'Glazing information'!$H184,"")</f>
        <v/>
      </c>
      <c r="AS22" s="57"/>
      <c r="AT22" s="57"/>
      <c r="AU22" s="96" t="s">
        <v>221</v>
      </c>
      <c r="AV22" s="68">
        <f>IF('Glazing information'!O37=0,'Window calculation'!V274,'Window calculation'!W274)</f>
        <v>1</v>
      </c>
      <c r="AW22" s="68">
        <f>IF('Glazing information'!O58=0,'Window calculation'!Y274,'Window calculation'!Z274)</f>
        <v>1</v>
      </c>
      <c r="AX22" s="68">
        <f>IF('Glazing information'!O79=0,'Window calculation'!AB274,'Window calculation'!AC274)</f>
        <v>1</v>
      </c>
      <c r="AY22" s="68">
        <f>IF('Glazing information'!O100=0,'Window calculation'!AE274,'Window calculation'!AF274)</f>
        <v>1</v>
      </c>
      <c r="AZ22" s="68">
        <f>IF('Glazing information'!O121=0,'Window calculation'!AH274,'Window calculation'!AI274)</f>
        <v>1</v>
      </c>
      <c r="BA22" s="68">
        <f>IF('Glazing information'!O142=0,'Window calculation'!AK274,'Window calculation'!AL274)</f>
        <v>1</v>
      </c>
      <c r="BB22" s="68">
        <f>IF('Glazing information'!O163=0,'Window calculation'!AN274,'Window calculation'!AO274)</f>
        <v>1</v>
      </c>
      <c r="BC22" s="68">
        <f>IF('Glazing information'!O184=0,'Window calculation'!AQ274,'Window calculation'!AR274)</f>
        <v>1</v>
      </c>
      <c r="BD22" s="57"/>
      <c r="BE22" s="57"/>
      <c r="BF22" s="57"/>
      <c r="BG22" s="57"/>
      <c r="BH22" s="57"/>
      <c r="BI22" s="57"/>
      <c r="BJ22" s="57"/>
      <c r="BK22" s="57"/>
    </row>
    <row r="23" spans="1:63" ht="15.75" thickBot="1" x14ac:dyDescent="0.3">
      <c r="A23" s="67">
        <v>0.9</v>
      </c>
      <c r="B23" s="68" t="b">
        <f>IF('OTTV Calculation'!$E$6="Hanoi",'Beta Database'!D24,IF('OTTV Calculation'!$E$6="Da Nang",'Beta Database'!U24,IF('OTTV Calculation'!$E$6="Buon Ma Thuot",'Beta Database'!AL24,IF('OTTV Calculation'!$E$6="HCMC",'Beta Database'!BC24))))</f>
        <v>0</v>
      </c>
      <c r="C23" s="68" t="b">
        <f>IF('OTTV Calculation'!$E$6="Hanoi",'Beta Database'!E24,IF('OTTV Calculation'!$E$6="Da Nang",'Beta Database'!V24,IF('OTTV Calculation'!$E$6="Buon Ma Thuot",'Beta Database'!AM24,IF('OTTV Calculation'!$E$6="HCMC",'Beta Database'!BD24))))</f>
        <v>0</v>
      </c>
      <c r="D23" s="68" t="b">
        <f>IF('OTTV Calculation'!$E$6="Hanoi",'Beta Database'!F24,IF('OTTV Calculation'!$E$6="Da Nang",'Beta Database'!W24,IF('OTTV Calculation'!$E$6="Buon Ma Thuot",'Beta Database'!AN24,IF('OTTV Calculation'!$E$6="HCMC",'Beta Database'!BE24))))</f>
        <v>0</v>
      </c>
      <c r="E23" s="68" t="b">
        <f>IF('OTTV Calculation'!$E$6="Hanoi",'Beta Database'!G24,IF('OTTV Calculation'!$E$6="Da Nang",'Beta Database'!X24,IF('OTTV Calculation'!$E$6="Buon Ma Thuot",'Beta Database'!AO24,IF('OTTV Calculation'!$E$6="HCMC",'Beta Database'!BF24))))</f>
        <v>0</v>
      </c>
      <c r="F23" s="79" t="b">
        <f>IF('OTTV Calculation'!$E$6="Hanoi",'Beta Database'!H24,IF('OTTV Calculation'!$E$6="Da Nang",'Beta Database'!Y24,IF('OTTV Calculation'!$E$6="Buon Ma Thuot",'Beta Database'!AP24,IF('OTTV Calculation'!$E$6="HCMC",'Beta Database'!BG24))))</f>
        <v>0</v>
      </c>
      <c r="G23" s="68" t="b">
        <f>IF('OTTV Calculation'!$E$6="Hanoi",'Beta Database'!I24,IF('OTTV Calculation'!$E$6="Da Nang",'Beta Database'!Z24,IF('OTTV Calculation'!$E$6="Buon Ma Thuot",'Beta Database'!AQ24,IF('OTTV Calculation'!$E$6="HCMC",'Beta Database'!BH24))))</f>
        <v>0</v>
      </c>
      <c r="H23" s="68" t="b">
        <f>IF('OTTV Calculation'!$E$6="Hanoi",'Beta Database'!J24,IF('OTTV Calculation'!$E$6="Da Nang",'Beta Database'!AA24,IF('OTTV Calculation'!$E$6="Buon Ma Thuot",'Beta Database'!AR24,IF('OTTV Calculation'!$E$6="HCMC",'Beta Database'!BI24))))</f>
        <v>0</v>
      </c>
      <c r="I23" s="68" t="b">
        <f>IF('OTTV Calculation'!$E$6="Hanoi",'Beta Database'!K24,IF('OTTV Calculation'!$E$6="Da Nang",'Beta Database'!AB24,IF('OTTV Calculation'!$E$6="Buon Ma Thuot",'Beta Database'!AS24,IF('OTTV Calculation'!$E$6="HCMC",'Beta Database'!BJ24))))</f>
        <v>0</v>
      </c>
      <c r="J23" s="68" t="b">
        <f>IF('OTTV Calculation'!$E$6="Hanoi",'Beta Database'!L24,IF('OTTV Calculation'!$E$6="Da Nang",'Beta Database'!AC24,IF('OTTV Calculation'!$E$6="Buon Ma Thuot",'Beta Database'!AT24,IF('OTTV Calculation'!$E$6="HCMC",'Beta Database'!BK24))))</f>
        <v>0</v>
      </c>
      <c r="K23" s="68" t="b">
        <f>IF('OTTV Calculation'!$E$6="Hanoi",'Beta Database'!M24,IF('OTTV Calculation'!$E$6="Da Nang",'Beta Database'!AD24,IF('OTTV Calculation'!$E$6="Buon Ma Thuot",'Beta Database'!AU24,IF('OTTV Calculation'!$E$6="HCMC",'Beta Database'!BL24))))</f>
        <v>0</v>
      </c>
      <c r="L23" s="68" t="b">
        <f>IF('OTTV Calculation'!$E$6="Hanoi",'Beta Database'!N24,IF('OTTV Calculation'!$E$6="Da Nang",'Beta Database'!AE24,IF('OTTV Calculation'!$E$6="Buon Ma Thuot",'Beta Database'!AV24,IF('OTTV Calculation'!$E$6="HCMC",'Beta Database'!BM24))))</f>
        <v>0</v>
      </c>
      <c r="M23" s="68" t="b">
        <f>IF('OTTV Calculation'!$E$6="Hanoi",'Beta Database'!O24,IF('OTTV Calculation'!$E$6="Da Nang",'Beta Database'!AF24,IF('OTTV Calculation'!$E$6="Buon Ma Thuot",'Beta Database'!AW24,IF('OTTV Calculation'!$E$6="HCMC",'Beta Database'!BN24))))</f>
        <v>0</v>
      </c>
      <c r="N23" s="68" t="b">
        <f>IF('OTTV Calculation'!$E$6="Hanoi",'Beta Database'!P24,IF('OTTV Calculation'!$E$6="Da Nang",'Beta Database'!AG24,IF('OTTV Calculation'!$E$6="Buon Ma Thuot",'Beta Database'!AX24,IF('OTTV Calculation'!$E$6="HCMC",'Beta Database'!BO24))))</f>
        <v>0</v>
      </c>
      <c r="O23" s="68" t="b">
        <f>IF('OTTV Calculation'!$E$6="Hanoi",'Beta Database'!Q24,IF('OTTV Calculation'!$E$6="Da Nang",'Beta Database'!AH24,IF('OTTV Calculation'!$E$6="Buon Ma Thuot",'Beta Database'!AY24,IF('OTTV Calculation'!$E$6="HCMC",'Beta Database'!BP24))))</f>
        <v>0</v>
      </c>
      <c r="P23" s="68" t="b">
        <f>IF('OTTV Calculation'!$E$6="Hanoi",'Beta Database'!R24,IF('OTTV Calculation'!$E$6="Da Nang",'Beta Database'!AI24,IF('OTTV Calculation'!$E$6="Buon Ma Thuot",'Beta Database'!AZ24,IF('OTTV Calculation'!$E$6="HCMC",'Beta Database'!BQ24))))</f>
        <v>0</v>
      </c>
      <c r="Q23" s="68" t="b">
        <f>IF('OTTV Calculation'!$E$6="Hanoi",'Beta Database'!S24,IF('OTTV Calculation'!$E$6="Da Nang",'Beta Database'!AJ24,IF('OTTV Calculation'!$E$6="Buon Ma Thuot",'Beta Database'!BA24,IF('OTTV Calculation'!$E$6="HCMC",'Beta Database'!BR24))))</f>
        <v>0</v>
      </c>
      <c r="R23" s="57">
        <v>2.15</v>
      </c>
      <c r="S23" s="57"/>
      <c r="T23" s="91" t="s">
        <v>222</v>
      </c>
      <c r="U23" s="370">
        <f>IFERROR(IF('Glazing information'!$I38/'Glazing information'!$J38&gt;3,INDEX($A$5:$Q$65,MATCH(3,'Window calculation'!$A$5:$A$65,1),MATCH(U$7,'Window calculation'!$A$5:$Q$5,0)),(INDEX($A$5:$Q$65,MATCH(IFERROR('Glazing information'!$I38/'Glazing information'!$J38,0),'Window calculation'!$A$5:$A$65,1),MATCH(U$7,'Window calculation'!$A$5:$Q$5,0))+(INDEX($A$5:$Q$65,MATCH(3-IFERROR('Glazing information'!$I38/'Glazing information'!$J38,0),$R$5:$R$65,-1),MATCH(U$7,'Window calculation'!$A$5:$Q$5,0))-INDEX($A$5:$Q$65,MATCH(IFERROR('Glazing information'!$I38/'Glazing information'!$J38,0),'Window calculation'!$A$5:$A$65,1),MATCH(U$7,'Window calculation'!$A$5:$Q$5,0)))*(IFERROR('Glazing information'!$I38/'Glazing information'!$J38,0)-INDEX($A$5:$A$65,MATCH(IFERROR('Glazing information'!$I38/'Glazing information'!$J38,0),'Window calculation'!$A$5:$A$65,1),1))/(INDEX($A$5:$A$65,MATCH(3-IFERROR('Glazing information'!$I38/'Glazing information'!$J38,0),$R$5:$R$65,-1),1)-INDEX(A142:A202,MATCH(IFERROR('Glazing information'!$I38/'Glazing information'!$J38,0),'Window calculation'!$A$5:$A$65,1),1)))),1)</f>
        <v>1</v>
      </c>
      <c r="V23" s="417">
        <f>IFERROR(IF('Glazing information'!$I38/('Glazing information'!$H38+'Glazing information'!$J38)&gt;3,INDEX($A$5:$Q$65,MATCH(3,'Window calculation'!$A$5:$A$65,1),MATCH(U$7,'Window calculation'!$A$5:$Q$5,0)),INDEX($A$5:$Q$65,MATCH(IFERROR('Glazing information'!$I38/('Glazing information'!$H38+'Glazing information'!$J38),0),$A$5:$A$65,1),MATCH(U$7,$A$5:$Q$5,0))+(INDEX($A$5:$Q$65,MATCH(3-IFERROR('Glazing information'!$I38/('Glazing information'!$H38+'Glazing information'!$J38),0),$R$5:$R$65,-1),MATCH(U$7,$A$5:$Q$5,0))-INDEX($A$5:$Q$65,MATCH(IFERROR('Glazing information'!$I38/('Glazing information'!$H38+'Glazing information'!$J38),0),$A$5:$A$65,1),MATCH(U$7,$A$5:$Q$5,0)))*(IFERROR('Glazing information'!$I38/('Glazing information'!$H38+'Glazing information'!$J38),0)-INDEX($A$5:$A$65,MATCH(IFERROR('Glazing information'!$I38/('Glazing information'!$H38+'Glazing information'!$J38),0),$A$5:$A$65,1),1))/(INDEX($A$5:$A$65,MATCH(3-IFERROR('Glazing information'!$I38/('Glazing information'!$H38+'Glazing information'!$J38),0),$R$5:$R$65,-1),1)-INDEX($A$5:$A$65,MATCH(IFERROR('Glazing information'!$I38/('Glazing information'!$H38+'Glazing information'!$J38),0),$A$5:$A$65,1),1))),1)</f>
        <v>1</v>
      </c>
      <c r="W23" s="418" t="str">
        <f>IFERROR((V23*('Glazing information'!$H38+'Glazing information'!$J38)-U23*'Glazing information'!$J38)/'Glazing information'!$H38,"")</f>
        <v/>
      </c>
      <c r="X23" s="370">
        <f>IFERROR(IF('Glazing information'!$I59/'Glazing information'!$J59&gt;3,INDEX($A$5:$Q$65,MATCH(3,'Window calculation'!$A$5:$A$65,1),MATCH(X$7,'Window calculation'!$A$5:$Q$5,0)),(INDEX($A$5:$Q$65,MATCH(IFERROR('Glazing information'!$I59/'Glazing information'!$J59,0),'Window calculation'!$A$5:$A$65,1),MATCH(X$7,'Window calculation'!$A$5:$Q$5,0))+(INDEX($A$5:$Q$65,MATCH(3-IFERROR('Glazing information'!$I59/'Glazing information'!$J59,0),$R$5:$R$65,-1),MATCH(X$7,'Window calculation'!$A$5:$Q$5,0))-INDEX($A$5:$Q$65,MATCH(IFERROR('Glazing information'!$I59/'Glazing information'!$J59,0),'Window calculation'!$A$5:$A$65,1),MATCH(X$7,'Window calculation'!$A$5:$Q$5,0)))*(IFERROR('Glazing information'!$I59/'Glazing information'!$J59,0)-INDEX($A$5:$A$65,MATCH(IFERROR('Glazing information'!$I59/'Glazing information'!$J59,0),'Window calculation'!$A$5:$A$65,1),1))/(INDEX($A$5:$A$65,MATCH(3-IFERROR('Glazing information'!$I59/'Glazing information'!$J59,0),$R$5:$R$65,-1),1)-INDEX(D142:D202,MATCH(IFERROR('Glazing information'!$I59/'Glazing information'!$J59,0),'Window calculation'!$A$5:$A$65,1),1)))),1)</f>
        <v>1</v>
      </c>
      <c r="Y23" s="417">
        <f>IFERROR(IF('Glazing information'!$I59/('Glazing information'!$H59+'Glazing information'!$J59)&gt;3,INDEX($A$5:$Q$65,MATCH(3,'Window calculation'!$A$5:$A$65,1),MATCH(X$7,'Window calculation'!$A$5:$Q$5,0)),INDEX($A$5:$Q$65,MATCH(IFERROR('Glazing information'!$I59/('Glazing information'!$H59+'Glazing information'!$J59),0),$A$5:$A$65,1),MATCH(X$7,$A$5:$Q$5,0))+(INDEX($A$5:$Q$65,MATCH(3-IFERROR('Glazing information'!$I59/('Glazing information'!$H59+'Glazing information'!$J59),0),$R$5:$R$65,-1),MATCH(X$7,$A$5:$Q$5,0))-INDEX($A$5:$Q$65,MATCH(IFERROR('Glazing information'!$I59/('Glazing information'!$H59+'Glazing information'!$J59),0),$A$5:$A$65,1),MATCH(X$7,$A$5:$Q$5,0)))*(IFERROR('Glazing information'!$I59/('Glazing information'!$H59+'Glazing information'!$J59),0)-INDEX($A$5:$A$65,MATCH(IFERROR('Glazing information'!$I59/('Glazing information'!$H59+'Glazing information'!$J59),0),$A$5:$A$65,1),1))/(INDEX($A$5:$A$65,MATCH(3-IFERROR('Glazing information'!$I59/('Glazing information'!$H59+'Glazing information'!$J59),0),$R$5:$R$65,-1),1)-INDEX($A$5:$A$65,MATCH(IFERROR('Glazing information'!$I59/('Glazing information'!$H59+'Glazing information'!$J59),0),$A$5:$A$65,1),1))),1)</f>
        <v>1</v>
      </c>
      <c r="Z23" s="418" t="str">
        <f>IFERROR((Y23*('Glazing information'!$H59+'Glazing information'!$J59)-X23*'Glazing information'!$J59)/'Glazing information'!$H59,"")</f>
        <v/>
      </c>
      <c r="AA23" s="370">
        <f>IFERROR(IF('Glazing information'!$I80/'Glazing information'!$J80&gt;3,INDEX($A$5:$Q$65,MATCH(3,'Window calculation'!$A$5:$A$65,1),MATCH(AA$7,'Window calculation'!$A$5:$Q$5,0)),(INDEX($A$5:$Q$65,MATCH(IFERROR('Glazing information'!$I80/'Glazing information'!$J80,0),'Window calculation'!$A$5:$A$65,1),MATCH(AA$7,'Window calculation'!$A$5:$Q$5,0))+(INDEX($A$5:$Q$65,MATCH(3-IFERROR('Glazing information'!$I80/'Glazing information'!$J80,0),$R$5:$R$65,-1),MATCH(AA$7,'Window calculation'!$A$5:$Q$5,0))-INDEX($A$5:$Q$65,MATCH(IFERROR('Glazing information'!$I80/'Glazing information'!$J80,0),'Window calculation'!$A$5:$A$65,1),MATCH(AA$7,'Window calculation'!$A$5:$Q$5,0)))*(IFERROR('Glazing information'!$I80/'Glazing information'!$J80,0)-INDEX($A$5:$A$65,MATCH(IFERROR('Glazing information'!$I80/'Glazing information'!$J80,0),'Window calculation'!$A$5:$A$65,1),1))/(INDEX($A$5:$A$65,MATCH(3-IFERROR('Glazing information'!$I80/'Glazing information'!$J80,0),$R$5:$R$65,-1),1)-INDEX(G142:G202,MATCH(IFERROR('Glazing information'!$I80/'Glazing information'!$J80,0),'Window calculation'!$A$5:$A$65,1),1)))),1)</f>
        <v>1</v>
      </c>
      <c r="AB23" s="417">
        <f>IFERROR(IF('Glazing information'!$I80/('Glazing information'!$H80+'Glazing information'!$J80)&gt;3,INDEX($A$5:$Q$65,MATCH(3,'Window calculation'!$A$5:$A$65,1),MATCH(AA$7,'Window calculation'!$A$5:$Q$5,0)),INDEX($A$5:$Q$65,MATCH(IFERROR('Glazing information'!$I80/('Glazing information'!$H80+'Glazing information'!$J80),0),$A$5:$A$65,1),MATCH(AA$7,$A$5:$Q$5,0))+(INDEX($A$5:$Q$65,MATCH(3-IFERROR('Glazing information'!$I80/('Glazing information'!$H80+'Glazing information'!$J80),0),$R$5:$R$65,-1),MATCH(AA$7,$A$5:$Q$5,0))-INDEX($A$5:$Q$65,MATCH(IFERROR('Glazing information'!$I80/('Glazing information'!$H80+'Glazing information'!$J80),0),$A$5:$A$65,1),MATCH(AA$7,$A$5:$Q$5,0)))*(IFERROR('Glazing information'!$I80/('Glazing information'!$H80+'Glazing information'!$J80),0)-INDEX($A$5:$A$65,MATCH(IFERROR('Glazing information'!$I80/('Glazing information'!$H80+'Glazing information'!$J80),0),$A$5:$A$65,1),1))/(INDEX($A$5:$A$65,MATCH(3-IFERROR('Glazing information'!$I80/('Glazing information'!$H80+'Glazing information'!$J80),0),$R$5:$R$65,-1),1)-INDEX($A$5:$A$65,MATCH(IFERROR('Glazing information'!$I80/('Glazing information'!$H80+'Glazing information'!$J80),0),$A$5:$A$65,1),1))),1)</f>
        <v>1</v>
      </c>
      <c r="AC23" s="418" t="str">
        <f>IFERROR((AB23*('Glazing information'!$H80+'Glazing information'!$J80)-AA23*'Glazing information'!$J80)/'Glazing information'!$H80,"")</f>
        <v/>
      </c>
      <c r="AD23" s="370">
        <f>IFERROR(IF('Glazing information'!$I101/'Glazing information'!$J101&gt;3,INDEX($A$5:$Q$65,MATCH(3,'Window calculation'!$A$5:$A$65,1),MATCH(AD$7,'Window calculation'!$A$5:$Q$5,0)),(INDEX($A$5:$Q$65,MATCH(IFERROR('Glazing information'!$I101/'Glazing information'!$J101,0),'Window calculation'!$A$5:$A$65,1),MATCH(AD$7,'Window calculation'!$A$5:$Q$5,0))+(INDEX($A$5:$Q$65,MATCH(3-IFERROR('Glazing information'!$I101/'Glazing information'!$J101,0),$R$5:$R$65,-1),MATCH(AD$7,'Window calculation'!$A$5:$Q$5,0))-INDEX($A$5:$Q$65,MATCH(IFERROR('Glazing information'!$I101/'Glazing information'!$J101,0),'Window calculation'!$A$5:$A$65,1),MATCH(AD$7,'Window calculation'!$A$5:$Q$5,0)))*(IFERROR('Glazing information'!$I101/'Glazing information'!$J101,0)-INDEX($A$5:$A$65,MATCH(IFERROR('Glazing information'!$I101/'Glazing information'!$J101,0),'Window calculation'!$A$5:$A$65,1),1))/(INDEX($A$5:$A$65,MATCH(3-IFERROR('Glazing information'!$I101/'Glazing information'!$J101,0),$R$5:$R$65,-1),1)-INDEX(J142:J202,MATCH(IFERROR('Glazing information'!$I101/'Glazing information'!$J101,0),'Window calculation'!$A$5:$A$65,1),1)))),1)</f>
        <v>1</v>
      </c>
      <c r="AE23" s="417">
        <f>IFERROR(IF('Glazing information'!$I101/('Glazing information'!$H101+'Glazing information'!$J101)&gt;3,INDEX($A$5:$Q$65,MATCH(3,'Window calculation'!$A$5:$A$65,1),MATCH(AD$7,'Window calculation'!$A$5:$Q$5,0)),INDEX($A$5:$Q$65,MATCH(IFERROR('Glazing information'!$I101/('Glazing information'!$H101+'Glazing information'!$J101),0),$A$5:$A$65,1),MATCH(AD$7,$A$5:$Q$5,0))+(INDEX($A$5:$Q$65,MATCH(3-IFERROR('Glazing information'!$I101/('Glazing information'!$H101+'Glazing information'!$J101),0),$R$5:$R$65,-1),MATCH(AD$7,$A$5:$Q$5,0))-INDEX($A$5:$Q$65,MATCH(IFERROR('Glazing information'!$I101/('Glazing information'!$H101+'Glazing information'!$J101),0),$A$5:$A$65,1),MATCH(AD$7,$A$5:$Q$5,0)))*(IFERROR('Glazing information'!$I101/('Glazing information'!$H101+'Glazing information'!$J101),0)-INDEX($A$5:$A$65,MATCH(IFERROR('Glazing information'!$I101/('Glazing information'!$H101+'Glazing information'!$J101),0),$A$5:$A$65,1),1))/(INDEX($A$5:$A$65,MATCH(3-IFERROR('Glazing information'!$I101/('Glazing information'!$H101+'Glazing information'!$J101),0),$R$5:$R$65,-1),1)-INDEX($A$5:$A$65,MATCH(IFERROR('Glazing information'!$I101/('Glazing information'!$H101+'Glazing information'!$J101),0),$A$5:$A$65,1),1))),1)</f>
        <v>1</v>
      </c>
      <c r="AF23" s="418" t="str">
        <f>IFERROR((AE23*('Glazing information'!$H101+'Glazing information'!$J101)-AD23*'Glazing information'!$J101)/'Glazing information'!$H101,"")</f>
        <v/>
      </c>
      <c r="AG23" s="370">
        <f>IFERROR(IF('Glazing information'!$I122/'Glazing information'!$J122&gt;3,INDEX($A$5:$Q$65,MATCH(3,'Window calculation'!$A$5:$A$65,1),MATCH(AG$7,'Window calculation'!$A$5:$Q$5,0)),(INDEX($A$5:$Q$65,MATCH(IFERROR('Glazing information'!$I122/'Glazing information'!$J122,0),'Window calculation'!$A$5:$A$65,1),MATCH(AG$7,'Window calculation'!$A$5:$Q$5,0))+(INDEX($A$5:$Q$65,MATCH(3-IFERROR('Glazing information'!$I122/'Glazing information'!$J122,0),$R$5:$R$65,-1),MATCH(AG$7,'Window calculation'!$A$5:$Q$5,0))-INDEX($A$5:$Q$65,MATCH(IFERROR('Glazing information'!$I122/'Glazing information'!$J122,0),'Window calculation'!$A$5:$A$65,1),MATCH(AG$7,'Window calculation'!$A$5:$Q$5,0)))*(IFERROR('Glazing information'!$I122/'Glazing information'!$J122,0)-INDEX($A$5:$A$65,MATCH(IFERROR('Glazing information'!$I122/'Glazing information'!$J122,0),'Window calculation'!$A$5:$A$65,1),1))/(INDEX($A$5:$A$65,MATCH(3-IFERROR('Glazing information'!$I122/'Glazing information'!$J122,0),$R$5:$R$65,-1),1)-INDEX(M142:M202,MATCH(IFERROR('Glazing information'!$I122/'Glazing information'!$J122,0),'Window calculation'!$A$5:$A$65,1),1)))),1)</f>
        <v>1</v>
      </c>
      <c r="AH23" s="417">
        <f>IFERROR(IF('Glazing information'!$I122/('Glazing information'!$H122+'Glazing information'!$J122)&gt;3,INDEX($A$5:$Q$65,MATCH(3,'Window calculation'!$A$5:$A$65,1),MATCH(AG$7,'Window calculation'!$A$5:$Q$5,0)),INDEX($A$5:$Q$65,MATCH(IFERROR('Glazing information'!$I122/('Glazing information'!$H122+'Glazing information'!$J122),0),$A$5:$A$65,1),MATCH(AG$7,$A$5:$Q$5,0))+(INDEX($A$5:$Q$65,MATCH(3-IFERROR('Glazing information'!$I122/('Glazing information'!$H122+'Glazing information'!$J122),0),$R$5:$R$65,-1),MATCH(AG$7,$A$5:$Q$5,0))-INDEX($A$5:$Q$65,MATCH(IFERROR('Glazing information'!$I122/('Glazing information'!$H122+'Glazing information'!$J122),0),$A$5:$A$65,1),MATCH(AG$7,$A$5:$Q$5,0)))*(IFERROR('Glazing information'!$I122/('Glazing information'!$H122+'Glazing information'!$J122),0)-INDEX($A$5:$A$65,MATCH(IFERROR('Glazing information'!$I122/('Glazing information'!$H122+'Glazing information'!$J122),0),$A$5:$A$65,1),1))/(INDEX($A$5:$A$65,MATCH(3-IFERROR('Glazing information'!$I122/('Glazing information'!$H122+'Glazing information'!$J122),0),$R$5:$R$65,-1),1)-INDEX($A$5:$A$65,MATCH(IFERROR('Glazing information'!$I122/('Glazing information'!$H122+'Glazing information'!$J122),0),$A$5:$A$65,1),1))),1)</f>
        <v>1</v>
      </c>
      <c r="AI23" s="418" t="str">
        <f>IFERROR((AH23*('Glazing information'!$H122+'Glazing information'!$J122)-AG23*'Glazing information'!$J122)/'Glazing information'!$H122,"")</f>
        <v/>
      </c>
      <c r="AJ23" s="370">
        <f>IFERROR(IF('Glazing information'!$I143/'Glazing information'!$J143&gt;3,INDEX($A$5:$Q$65,MATCH(3,'Window calculation'!$A$5:$A$65,1),MATCH(AJ$7,'Window calculation'!$A$5:$Q$5,0)),(INDEX($A$5:$Q$65,MATCH(IFERROR('Glazing information'!$I143/'Glazing information'!$J143,0),'Window calculation'!$A$5:$A$65,1),MATCH(AJ$7,'Window calculation'!$A$5:$Q$5,0))+(INDEX($A$5:$Q$65,MATCH(3-IFERROR('Glazing information'!$I143/'Glazing information'!$J143,0),$R$5:$R$65,-1),MATCH(AJ$7,'Window calculation'!$A$5:$Q$5,0))-INDEX($A$5:$Q$65,MATCH(IFERROR('Glazing information'!$I143/'Glazing information'!$J143,0),'Window calculation'!$A$5:$A$65,1),MATCH(AJ$7,'Window calculation'!$A$5:$Q$5,0)))*(IFERROR('Glazing information'!$I143/'Glazing information'!$J143,0)-INDEX($A$5:$A$65,MATCH(IFERROR('Glazing information'!$I143/'Glazing information'!$J143,0),'Window calculation'!$A$5:$A$65,1),1))/(INDEX($A$5:$A$65,MATCH(3-IFERROR('Glazing information'!$I143/'Glazing information'!$J143,0),$R$5:$R$65,-1),1)-INDEX(P142:P202,MATCH(IFERROR('Glazing information'!$I143/'Glazing information'!$J143,0),'Window calculation'!$A$5:$A$65,1),1)))),1)</f>
        <v>1</v>
      </c>
      <c r="AK23" s="417">
        <f>IFERROR(IF('Glazing information'!$I143/('Glazing information'!$H143+'Glazing information'!$J143)&gt;3,INDEX($A$5:$Q$65,MATCH(3,'Window calculation'!$A$5:$A$65,1),MATCH(AJ$7,'Window calculation'!$A$5:$Q$5,0)),INDEX($A$5:$Q$65,MATCH(IFERROR('Glazing information'!$I143/('Glazing information'!$H143+'Glazing information'!$J143),0),$A$5:$A$65,1),MATCH(AJ$7,$A$5:$Q$5,0))+(INDEX($A$5:$Q$65,MATCH(3-IFERROR('Glazing information'!$I143/('Glazing information'!$H143+'Glazing information'!$J143),0),$R$5:$R$65,-1),MATCH(AJ$7,$A$5:$Q$5,0))-INDEX($A$5:$Q$65,MATCH(IFERROR('Glazing information'!$I143/('Glazing information'!$H143+'Glazing information'!$J143),0),$A$5:$A$65,1),MATCH(AJ$7,$A$5:$Q$5,0)))*(IFERROR('Glazing information'!$I143/('Glazing information'!$H143+'Glazing information'!$J143),0)-INDEX($A$5:$A$65,MATCH(IFERROR('Glazing information'!$I143/('Glazing information'!$H143+'Glazing information'!$J143),0),$A$5:$A$65,1),1))/(INDEX($A$5:$A$65,MATCH(3-IFERROR('Glazing information'!$I143/('Glazing information'!$H143+'Glazing information'!$J143),0),$R$5:$R$65,-1),1)-INDEX($A$5:$A$65,MATCH(IFERROR('Glazing information'!$I143/('Glazing information'!$H143+'Glazing information'!$J143),0),$A$5:$A$65,1),1))),1)</f>
        <v>1</v>
      </c>
      <c r="AL23" s="418" t="str">
        <f>IFERROR((AK23*('Glazing information'!$H143+'Glazing information'!$J143)-AJ23*'Glazing information'!$J143)/'Glazing information'!$H143,"")</f>
        <v/>
      </c>
      <c r="AM23" s="370">
        <f>IFERROR(IF('Glazing information'!$I164/'Glazing information'!$J164&gt;3,INDEX($A$5:$Q$65,MATCH(3,'Window calculation'!$A$5:$A$65,1),MATCH(AM$7,'Window calculation'!$A$5:$Q$5,0)),(INDEX($A$5:$Q$65,MATCH(IFERROR('Glazing information'!$I164/'Glazing information'!$J164,0),'Window calculation'!$A$5:$A$65,1),MATCH(AM$7,'Window calculation'!$A$5:$Q$5,0))+(INDEX($A$5:$Q$65,MATCH(3-IFERROR('Glazing information'!$I164/'Glazing information'!$J164,0),$R$5:$R$65,-1),MATCH(AM$7,'Window calculation'!$A$5:$Q$5,0))-INDEX($A$5:$Q$65,MATCH(IFERROR('Glazing information'!$I164/'Glazing information'!$J164,0),'Window calculation'!$A$5:$A$65,1),MATCH(AM$7,'Window calculation'!$A$5:$Q$5,0)))*(IFERROR('Glazing information'!$I164/'Glazing information'!$J164,0)-INDEX($A$5:$A$65,MATCH(IFERROR('Glazing information'!$I164/'Glazing information'!$J164,0),'Window calculation'!$A$5:$A$65,1),1))/(INDEX($A$5:$A$65,MATCH(3-IFERROR('Glazing information'!$I164/'Glazing information'!$J164,0),$R$5:$R$65,-1),1)-INDEX(S142:S202,MATCH(IFERROR('Glazing information'!$I164/'Glazing information'!$J164,0),'Window calculation'!$A$5:$A$65,1),1)))),1)</f>
        <v>1</v>
      </c>
      <c r="AN23" s="417">
        <f>IFERROR(IF('Glazing information'!$I164/('Glazing information'!$H164+'Glazing information'!$J164)&gt;3,INDEX($A$5:$Q$65,MATCH(3,'Window calculation'!$A$5:$A$65,1),MATCH(AM$7,'Window calculation'!$A$5:$Q$5,0)),INDEX($A$5:$Q$65,MATCH(IFERROR('Glazing information'!$I164/('Glazing information'!$H164+'Glazing information'!$J164),0),$A$5:$A$65,1),MATCH(AM$7,$A$5:$Q$5,0))+(INDEX($A$5:$Q$65,MATCH(3-IFERROR('Glazing information'!$I164/('Glazing information'!$H164+'Glazing information'!$J164),0),$R$5:$R$65,-1),MATCH(AM$7,$A$5:$Q$5,0))-INDEX($A$5:$Q$65,MATCH(IFERROR('Glazing information'!$I164/('Glazing information'!$H164+'Glazing information'!$J164),0),$A$5:$A$65,1),MATCH(AM$7,$A$5:$Q$5,0)))*(IFERROR('Glazing information'!$I164/('Glazing information'!$H164+'Glazing information'!$J164),0)-INDEX($A$5:$A$65,MATCH(IFERROR('Glazing information'!$I164/('Glazing information'!$H164+'Glazing information'!$J164),0),$A$5:$A$65,1),1))/(INDEX($A$5:$A$65,MATCH(3-IFERROR('Glazing information'!$I164/('Glazing information'!$H164+'Glazing information'!$J164),0),$R$5:$R$65,-1),1)-INDEX($A$5:$A$65,MATCH(IFERROR('Glazing information'!$I164/('Glazing information'!$H164+'Glazing information'!$J164),0),$A$5:$A$65,1),1))),1)</f>
        <v>1</v>
      </c>
      <c r="AO23" s="418" t="str">
        <f>IFERROR((AN23*('Glazing information'!$H164+'Glazing information'!$J164)-AM23*'Glazing information'!$J164)/'Glazing information'!$H164,"")</f>
        <v/>
      </c>
      <c r="AP23" s="370">
        <f>IFERROR(IF('Glazing information'!$I185/'Glazing information'!$J185&gt;3,INDEX($A$5:$Q$65,MATCH(3,'Window calculation'!$A$5:$A$65,1),MATCH(AP$7,'Window calculation'!$A$5:$Q$5,0)),(INDEX($A$5:$Q$65,MATCH(IFERROR('Glazing information'!$I185/'Glazing information'!$J185,0),'Window calculation'!$A$5:$A$65,1),MATCH(AP$7,'Window calculation'!$A$5:$Q$5,0))+(INDEX($A$5:$Q$65,MATCH(3-IFERROR('Glazing information'!$I185/'Glazing information'!$J185,0),$R$5:$R$65,-1),MATCH(AP$7,'Window calculation'!$A$5:$Q$5,0))-INDEX($A$5:$Q$65,MATCH(IFERROR('Glazing information'!$I185/'Glazing information'!$J185,0),'Window calculation'!$A$5:$A$65,1),MATCH(AP$7,'Window calculation'!$A$5:$Q$5,0)))*(IFERROR('Glazing information'!$I185/'Glazing information'!$J185,0)-INDEX($A$5:$A$65,MATCH(IFERROR('Glazing information'!$I185/'Glazing information'!$J185,0),'Window calculation'!$A$5:$A$65,1),1))/(INDEX($A$5:$A$65,MATCH(3-IFERROR('Glazing information'!$I185/'Glazing information'!$J185,0),$R$5:$R$65,-1),1)-INDEX(V142:V202,MATCH(IFERROR('Glazing information'!$I185/'Glazing information'!$J185,0),'Window calculation'!$A$5:$A$65,1),1)))),1)</f>
        <v>1</v>
      </c>
      <c r="AQ23" s="417">
        <f>IFERROR(IF('Glazing information'!$I185/('Glazing information'!$H185+'Glazing information'!$J185)&gt;3,INDEX($A$5:$Q$65,MATCH(3,'Window calculation'!$A$5:$A$65,1),MATCH(AP$7,'Window calculation'!$A$5:$Q$5,0)),INDEX($A$5:$Q$65,MATCH(IFERROR('Glazing information'!$I185/('Glazing information'!$H185+'Glazing information'!$J185),0),$A$5:$A$65,1),MATCH(AP$7,$A$5:$Q$5,0))+(INDEX($A$5:$Q$65,MATCH(3-IFERROR('Glazing information'!$I185/('Glazing information'!$H185+'Glazing information'!$J185),0),$R$5:$R$65,-1),MATCH(AP$7,$A$5:$Q$5,0))-INDEX($A$5:$Q$65,MATCH(IFERROR('Glazing information'!$I185/('Glazing information'!$H185+'Glazing information'!$J185),0),$A$5:$A$65,1),MATCH(AP$7,$A$5:$Q$5,0)))*(IFERROR('Glazing information'!$I185/('Glazing information'!$H185+'Glazing information'!$J185),0)-INDEX($A$5:$A$65,MATCH(IFERROR('Glazing information'!$I185/('Glazing information'!$H185+'Glazing information'!$J185),0),$A$5:$A$65,1),1))/(INDEX($A$5:$A$65,MATCH(3-IFERROR('Glazing information'!$I185/('Glazing information'!$H185+'Glazing information'!$J185),0),$R$5:$R$65,-1),1)-INDEX($A$5:$A$65,MATCH(IFERROR('Glazing information'!$I185/('Glazing information'!$H185+'Glazing information'!$J185),0),$A$5:$A$65,1),1))),1)</f>
        <v>1</v>
      </c>
      <c r="AR23" s="418" t="str">
        <f>IFERROR((AQ23*('Glazing information'!$H185+'Glazing information'!$J185)-AP23*'Glazing information'!$J185)/'Glazing information'!$H185,"")</f>
        <v/>
      </c>
      <c r="AS23" s="57"/>
      <c r="AT23" s="57"/>
      <c r="AU23" s="97" t="s">
        <v>222</v>
      </c>
      <c r="AV23" s="68">
        <f>IF('Glazing information'!O38=0,'Window calculation'!V275,'Window calculation'!W275)</f>
        <v>1</v>
      </c>
      <c r="AW23" s="68">
        <f>IF('Glazing information'!O59=0,'Window calculation'!Y275,'Window calculation'!Z275)</f>
        <v>1</v>
      </c>
      <c r="AX23" s="68">
        <f>IF('Glazing information'!O80=0,'Window calculation'!AB275,'Window calculation'!AC275)</f>
        <v>1</v>
      </c>
      <c r="AY23" s="68">
        <f>IF('Glazing information'!O101=0,'Window calculation'!AE275,'Window calculation'!AF275)</f>
        <v>1</v>
      </c>
      <c r="AZ23" s="68">
        <f>IF('Glazing information'!O122=0,'Window calculation'!AH275,'Window calculation'!AI275)</f>
        <v>1</v>
      </c>
      <c r="BA23" s="68">
        <f>IF('Glazing information'!O143=0,'Window calculation'!AK275,'Window calculation'!AL275)</f>
        <v>1</v>
      </c>
      <c r="BB23" s="68">
        <f>IF('Glazing information'!O164=0,'Window calculation'!AN275,'Window calculation'!AO275)</f>
        <v>1</v>
      </c>
      <c r="BC23" s="68">
        <f>IF('Glazing information'!O185=0,'Window calculation'!AQ275,'Window calculation'!AR275)</f>
        <v>1</v>
      </c>
      <c r="BD23" s="57"/>
      <c r="BE23" s="57"/>
      <c r="BF23" s="57"/>
      <c r="BG23" s="57"/>
      <c r="BH23" s="57"/>
      <c r="BI23" s="57"/>
      <c r="BJ23" s="57"/>
      <c r="BK23" s="57"/>
    </row>
    <row r="24" spans="1:63" ht="15.75" thickTop="1" x14ac:dyDescent="0.25">
      <c r="A24" s="67">
        <v>0.95</v>
      </c>
      <c r="B24" s="68" t="b">
        <f>IF('OTTV Calculation'!$E$6="Hanoi",'Beta Database'!D25,IF('OTTV Calculation'!$E$6="Da Nang",'Beta Database'!U25,IF('OTTV Calculation'!$E$6="Buon Ma Thuot",'Beta Database'!AL25,IF('OTTV Calculation'!$E$6="HCMC",'Beta Database'!BC25))))</f>
        <v>0</v>
      </c>
      <c r="C24" s="68" t="b">
        <f>IF('OTTV Calculation'!$E$6="Hanoi",'Beta Database'!E25,IF('OTTV Calculation'!$E$6="Da Nang",'Beta Database'!V25,IF('OTTV Calculation'!$E$6="Buon Ma Thuot",'Beta Database'!AM25,IF('OTTV Calculation'!$E$6="HCMC",'Beta Database'!BD25))))</f>
        <v>0</v>
      </c>
      <c r="D24" s="68" t="b">
        <f>IF('OTTV Calculation'!$E$6="Hanoi",'Beta Database'!F25,IF('OTTV Calculation'!$E$6="Da Nang",'Beta Database'!W25,IF('OTTV Calculation'!$E$6="Buon Ma Thuot",'Beta Database'!AN25,IF('OTTV Calculation'!$E$6="HCMC",'Beta Database'!BE25))))</f>
        <v>0</v>
      </c>
      <c r="E24" s="68" t="b">
        <f>IF('OTTV Calculation'!$E$6="Hanoi",'Beta Database'!G25,IF('OTTV Calculation'!$E$6="Da Nang",'Beta Database'!X25,IF('OTTV Calculation'!$E$6="Buon Ma Thuot",'Beta Database'!AO25,IF('OTTV Calculation'!$E$6="HCMC",'Beta Database'!BF25))))</f>
        <v>0</v>
      </c>
      <c r="F24" s="79" t="b">
        <f>IF('OTTV Calculation'!$E$6="Hanoi",'Beta Database'!H25,IF('OTTV Calculation'!$E$6="Da Nang",'Beta Database'!Y25,IF('OTTV Calculation'!$E$6="Buon Ma Thuot",'Beta Database'!AP25,IF('OTTV Calculation'!$E$6="HCMC",'Beta Database'!BG25))))</f>
        <v>0</v>
      </c>
      <c r="G24" s="68" t="b">
        <f>IF('OTTV Calculation'!$E$6="Hanoi",'Beta Database'!I25,IF('OTTV Calculation'!$E$6="Da Nang",'Beta Database'!Z25,IF('OTTV Calculation'!$E$6="Buon Ma Thuot",'Beta Database'!AQ25,IF('OTTV Calculation'!$E$6="HCMC",'Beta Database'!BH25))))</f>
        <v>0</v>
      </c>
      <c r="H24" s="68" t="b">
        <f>IF('OTTV Calculation'!$E$6="Hanoi",'Beta Database'!J25,IF('OTTV Calculation'!$E$6="Da Nang",'Beta Database'!AA25,IF('OTTV Calculation'!$E$6="Buon Ma Thuot",'Beta Database'!AR25,IF('OTTV Calculation'!$E$6="HCMC",'Beta Database'!BI25))))</f>
        <v>0</v>
      </c>
      <c r="I24" s="68" t="b">
        <f>IF('OTTV Calculation'!$E$6="Hanoi",'Beta Database'!K25,IF('OTTV Calculation'!$E$6="Da Nang",'Beta Database'!AB25,IF('OTTV Calculation'!$E$6="Buon Ma Thuot",'Beta Database'!AS25,IF('OTTV Calculation'!$E$6="HCMC",'Beta Database'!BJ25))))</f>
        <v>0</v>
      </c>
      <c r="J24" s="68" t="b">
        <f>IF('OTTV Calculation'!$E$6="Hanoi",'Beta Database'!L25,IF('OTTV Calculation'!$E$6="Da Nang",'Beta Database'!AC25,IF('OTTV Calculation'!$E$6="Buon Ma Thuot",'Beta Database'!AT25,IF('OTTV Calculation'!$E$6="HCMC",'Beta Database'!BK25))))</f>
        <v>0</v>
      </c>
      <c r="K24" s="68" t="b">
        <f>IF('OTTV Calculation'!$E$6="Hanoi",'Beta Database'!M25,IF('OTTV Calculation'!$E$6="Da Nang",'Beta Database'!AD25,IF('OTTV Calculation'!$E$6="Buon Ma Thuot",'Beta Database'!AU25,IF('OTTV Calculation'!$E$6="HCMC",'Beta Database'!BL25))))</f>
        <v>0</v>
      </c>
      <c r="L24" s="68" t="b">
        <f>IF('OTTV Calculation'!$E$6="Hanoi",'Beta Database'!N25,IF('OTTV Calculation'!$E$6="Da Nang",'Beta Database'!AE25,IF('OTTV Calculation'!$E$6="Buon Ma Thuot",'Beta Database'!AV25,IF('OTTV Calculation'!$E$6="HCMC",'Beta Database'!BM25))))</f>
        <v>0</v>
      </c>
      <c r="M24" s="68" t="b">
        <f>IF('OTTV Calculation'!$E$6="Hanoi",'Beta Database'!O25,IF('OTTV Calculation'!$E$6="Da Nang",'Beta Database'!AF25,IF('OTTV Calculation'!$E$6="Buon Ma Thuot",'Beta Database'!AW25,IF('OTTV Calculation'!$E$6="HCMC",'Beta Database'!BN25))))</f>
        <v>0</v>
      </c>
      <c r="N24" s="68" t="b">
        <f>IF('OTTV Calculation'!$E$6="Hanoi",'Beta Database'!P25,IF('OTTV Calculation'!$E$6="Da Nang",'Beta Database'!AG25,IF('OTTV Calculation'!$E$6="Buon Ma Thuot",'Beta Database'!AX25,IF('OTTV Calculation'!$E$6="HCMC",'Beta Database'!BO25))))</f>
        <v>0</v>
      </c>
      <c r="O24" s="68" t="b">
        <f>IF('OTTV Calculation'!$E$6="Hanoi",'Beta Database'!Q25,IF('OTTV Calculation'!$E$6="Da Nang",'Beta Database'!AH25,IF('OTTV Calculation'!$E$6="Buon Ma Thuot",'Beta Database'!AY25,IF('OTTV Calculation'!$E$6="HCMC",'Beta Database'!BP25))))</f>
        <v>0</v>
      </c>
      <c r="P24" s="68" t="b">
        <f>IF('OTTV Calculation'!$E$6="Hanoi",'Beta Database'!R25,IF('OTTV Calculation'!$E$6="Da Nang",'Beta Database'!AI25,IF('OTTV Calculation'!$E$6="Buon Ma Thuot",'Beta Database'!AZ25,IF('OTTV Calculation'!$E$6="HCMC",'Beta Database'!BQ25))))</f>
        <v>0</v>
      </c>
      <c r="Q24" s="68" t="b">
        <f>IF('OTTV Calculation'!$E$6="Hanoi",'Beta Database'!S25,IF('OTTV Calculation'!$E$6="Da Nang",'Beta Database'!AJ25,IF('OTTV Calculation'!$E$6="Buon Ma Thuot",'Beta Database'!BA25,IF('OTTV Calculation'!$E$6="HCMC",'Beta Database'!BR25))))</f>
        <v>0</v>
      </c>
      <c r="R24" s="57">
        <v>2.1</v>
      </c>
      <c r="S24" s="57"/>
      <c r="T24" s="85"/>
      <c r="U24" s="85"/>
      <c r="V24" s="57"/>
      <c r="W24" s="57"/>
      <c r="X24" s="85"/>
      <c r="Y24" s="57"/>
      <c r="Z24" s="57"/>
      <c r="AA24" s="85"/>
      <c r="AB24" s="57"/>
      <c r="AC24" s="57"/>
      <c r="AD24" s="85"/>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row>
    <row r="25" spans="1:63" ht="15.75" thickBot="1" x14ac:dyDescent="0.3">
      <c r="A25" s="67">
        <v>1</v>
      </c>
      <c r="B25" s="68" t="b">
        <f>IF('OTTV Calculation'!$E$6="Hanoi",'Beta Database'!D26,IF('OTTV Calculation'!$E$6="Da Nang",'Beta Database'!U26,IF('OTTV Calculation'!$E$6="Buon Ma Thuot",'Beta Database'!AL26,IF('OTTV Calculation'!$E$6="HCMC",'Beta Database'!BC26))))</f>
        <v>0</v>
      </c>
      <c r="C25" s="68" t="b">
        <f>IF('OTTV Calculation'!$E$6="Hanoi",'Beta Database'!E26,IF('OTTV Calculation'!$E$6="Da Nang",'Beta Database'!V26,IF('OTTV Calculation'!$E$6="Buon Ma Thuot",'Beta Database'!AM26,IF('OTTV Calculation'!$E$6="HCMC",'Beta Database'!BD26))))</f>
        <v>0</v>
      </c>
      <c r="D25" s="68" t="b">
        <f>IF('OTTV Calculation'!$E$6="Hanoi",'Beta Database'!F26,IF('OTTV Calculation'!$E$6="Da Nang",'Beta Database'!W26,IF('OTTV Calculation'!$E$6="Buon Ma Thuot",'Beta Database'!AN26,IF('OTTV Calculation'!$E$6="HCMC",'Beta Database'!BE26))))</f>
        <v>0</v>
      </c>
      <c r="E25" s="68" t="b">
        <f>IF('OTTV Calculation'!$E$6="Hanoi",'Beta Database'!G26,IF('OTTV Calculation'!$E$6="Da Nang",'Beta Database'!X26,IF('OTTV Calculation'!$E$6="Buon Ma Thuot",'Beta Database'!AO26,IF('OTTV Calculation'!$E$6="HCMC",'Beta Database'!BF26))))</f>
        <v>0</v>
      </c>
      <c r="F25" s="79" t="b">
        <f>IF('OTTV Calculation'!$E$6="Hanoi",'Beta Database'!H26,IF('OTTV Calculation'!$E$6="Da Nang",'Beta Database'!Y26,IF('OTTV Calculation'!$E$6="Buon Ma Thuot",'Beta Database'!AP26,IF('OTTV Calculation'!$E$6="HCMC",'Beta Database'!BG26))))</f>
        <v>0</v>
      </c>
      <c r="G25" s="68" t="b">
        <f>IF('OTTV Calculation'!$E$6="Hanoi",'Beta Database'!I26,IF('OTTV Calculation'!$E$6="Da Nang",'Beta Database'!Z26,IF('OTTV Calculation'!$E$6="Buon Ma Thuot",'Beta Database'!AQ26,IF('OTTV Calculation'!$E$6="HCMC",'Beta Database'!BH26))))</f>
        <v>0</v>
      </c>
      <c r="H25" s="68" t="b">
        <f>IF('OTTV Calculation'!$E$6="Hanoi",'Beta Database'!J26,IF('OTTV Calculation'!$E$6="Da Nang",'Beta Database'!AA26,IF('OTTV Calculation'!$E$6="Buon Ma Thuot",'Beta Database'!AR26,IF('OTTV Calculation'!$E$6="HCMC",'Beta Database'!BI26))))</f>
        <v>0</v>
      </c>
      <c r="I25" s="68" t="b">
        <f>IF('OTTV Calculation'!$E$6="Hanoi",'Beta Database'!K26,IF('OTTV Calculation'!$E$6="Da Nang",'Beta Database'!AB26,IF('OTTV Calculation'!$E$6="Buon Ma Thuot",'Beta Database'!AS26,IF('OTTV Calculation'!$E$6="HCMC",'Beta Database'!BJ26))))</f>
        <v>0</v>
      </c>
      <c r="J25" s="68" t="b">
        <f>IF('OTTV Calculation'!$E$6="Hanoi",'Beta Database'!L26,IF('OTTV Calculation'!$E$6="Da Nang",'Beta Database'!AC26,IF('OTTV Calculation'!$E$6="Buon Ma Thuot",'Beta Database'!AT26,IF('OTTV Calculation'!$E$6="HCMC",'Beta Database'!BK26))))</f>
        <v>0</v>
      </c>
      <c r="K25" s="68" t="b">
        <f>IF('OTTV Calculation'!$E$6="Hanoi",'Beta Database'!M26,IF('OTTV Calculation'!$E$6="Da Nang",'Beta Database'!AD26,IF('OTTV Calculation'!$E$6="Buon Ma Thuot",'Beta Database'!AU26,IF('OTTV Calculation'!$E$6="HCMC",'Beta Database'!BL26))))</f>
        <v>0</v>
      </c>
      <c r="L25" s="68" t="b">
        <f>IF('OTTV Calculation'!$E$6="Hanoi",'Beta Database'!N26,IF('OTTV Calculation'!$E$6="Da Nang",'Beta Database'!AE26,IF('OTTV Calculation'!$E$6="Buon Ma Thuot",'Beta Database'!AV26,IF('OTTV Calculation'!$E$6="HCMC",'Beta Database'!BM26))))</f>
        <v>0</v>
      </c>
      <c r="M25" s="68" t="b">
        <f>IF('OTTV Calculation'!$E$6="Hanoi",'Beta Database'!O26,IF('OTTV Calculation'!$E$6="Da Nang",'Beta Database'!AF26,IF('OTTV Calculation'!$E$6="Buon Ma Thuot",'Beta Database'!AW26,IF('OTTV Calculation'!$E$6="HCMC",'Beta Database'!BN26))))</f>
        <v>0</v>
      </c>
      <c r="N25" s="68" t="b">
        <f>IF('OTTV Calculation'!$E$6="Hanoi",'Beta Database'!P26,IF('OTTV Calculation'!$E$6="Da Nang",'Beta Database'!AG26,IF('OTTV Calculation'!$E$6="Buon Ma Thuot",'Beta Database'!AX26,IF('OTTV Calculation'!$E$6="HCMC",'Beta Database'!BO26))))</f>
        <v>0</v>
      </c>
      <c r="O25" s="68" t="b">
        <f>IF('OTTV Calculation'!$E$6="Hanoi",'Beta Database'!Q26,IF('OTTV Calculation'!$E$6="Da Nang",'Beta Database'!AH26,IF('OTTV Calculation'!$E$6="Buon Ma Thuot",'Beta Database'!AY26,IF('OTTV Calculation'!$E$6="HCMC",'Beta Database'!BP26))))</f>
        <v>0</v>
      </c>
      <c r="P25" s="68" t="b">
        <f>IF('OTTV Calculation'!$E$6="Hanoi",'Beta Database'!R26,IF('OTTV Calculation'!$E$6="Da Nang",'Beta Database'!AI26,IF('OTTV Calculation'!$E$6="Buon Ma Thuot",'Beta Database'!AZ26,IF('OTTV Calculation'!$E$6="HCMC",'Beta Database'!BQ26))))</f>
        <v>0</v>
      </c>
      <c r="Q25" s="68" t="b">
        <f>IF('OTTV Calculation'!$E$6="Hanoi",'Beta Database'!S26,IF('OTTV Calculation'!$E$6="Da Nang",'Beta Database'!AJ26,IF('OTTV Calculation'!$E$6="Buon Ma Thuot",'Beta Database'!BA26,IF('OTTV Calculation'!$E$6="HCMC",'Beta Database'!BR26))))</f>
        <v>0</v>
      </c>
      <c r="R25" s="57">
        <v>2.0499999999999998</v>
      </c>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615" t="s">
        <v>317</v>
      </c>
      <c r="AW25" s="615"/>
      <c r="AX25" s="615"/>
      <c r="AY25" s="615"/>
      <c r="AZ25" s="57"/>
      <c r="BA25" s="57"/>
      <c r="BB25" s="57"/>
      <c r="BC25" s="57"/>
      <c r="BD25" s="57"/>
      <c r="BE25" s="57"/>
      <c r="BF25" s="57"/>
      <c r="BG25" s="57"/>
      <c r="BH25" s="57"/>
      <c r="BI25" s="57"/>
      <c r="BJ25" s="57"/>
      <c r="BK25" s="57"/>
    </row>
    <row r="26" spans="1:63" ht="15.75" thickBot="1" x14ac:dyDescent="0.3">
      <c r="A26" s="67">
        <v>1.05</v>
      </c>
      <c r="B26" s="68" t="b">
        <f>IF('OTTV Calculation'!$E$6="Hanoi",'Beta Database'!D27,IF('OTTV Calculation'!$E$6="Da Nang",'Beta Database'!U27,IF('OTTV Calculation'!$E$6="Buon Ma Thuot",'Beta Database'!AL27,IF('OTTV Calculation'!$E$6="HCMC",'Beta Database'!BC27))))</f>
        <v>0</v>
      </c>
      <c r="C26" s="68" t="b">
        <f>IF('OTTV Calculation'!$E$6="Hanoi",'Beta Database'!E27,IF('OTTV Calculation'!$E$6="Da Nang",'Beta Database'!V27,IF('OTTV Calculation'!$E$6="Buon Ma Thuot",'Beta Database'!AM27,IF('OTTV Calculation'!$E$6="HCMC",'Beta Database'!BD27))))</f>
        <v>0</v>
      </c>
      <c r="D26" s="68" t="b">
        <f>IF('OTTV Calculation'!$E$6="Hanoi",'Beta Database'!F27,IF('OTTV Calculation'!$E$6="Da Nang",'Beta Database'!W27,IF('OTTV Calculation'!$E$6="Buon Ma Thuot",'Beta Database'!AN27,IF('OTTV Calculation'!$E$6="HCMC",'Beta Database'!BE27))))</f>
        <v>0</v>
      </c>
      <c r="E26" s="68" t="b">
        <f>IF('OTTV Calculation'!$E$6="Hanoi",'Beta Database'!G27,IF('OTTV Calculation'!$E$6="Da Nang",'Beta Database'!X27,IF('OTTV Calculation'!$E$6="Buon Ma Thuot",'Beta Database'!AO27,IF('OTTV Calculation'!$E$6="HCMC",'Beta Database'!BF27))))</f>
        <v>0</v>
      </c>
      <c r="F26" s="79" t="b">
        <f>IF('OTTV Calculation'!$E$6="Hanoi",'Beta Database'!H27,IF('OTTV Calculation'!$E$6="Da Nang",'Beta Database'!Y27,IF('OTTV Calculation'!$E$6="Buon Ma Thuot",'Beta Database'!AP27,IF('OTTV Calculation'!$E$6="HCMC",'Beta Database'!BG27))))</f>
        <v>0</v>
      </c>
      <c r="G26" s="68" t="b">
        <f>IF('OTTV Calculation'!$E$6="Hanoi",'Beta Database'!I27,IF('OTTV Calculation'!$E$6="Da Nang",'Beta Database'!Z27,IF('OTTV Calculation'!$E$6="Buon Ma Thuot",'Beta Database'!AQ27,IF('OTTV Calculation'!$E$6="HCMC",'Beta Database'!BH27))))</f>
        <v>0</v>
      </c>
      <c r="H26" s="68" t="b">
        <f>IF('OTTV Calculation'!$E$6="Hanoi",'Beta Database'!J27,IF('OTTV Calculation'!$E$6="Da Nang",'Beta Database'!AA27,IF('OTTV Calculation'!$E$6="Buon Ma Thuot",'Beta Database'!AR27,IF('OTTV Calculation'!$E$6="HCMC",'Beta Database'!BI27))))</f>
        <v>0</v>
      </c>
      <c r="I26" s="68" t="b">
        <f>IF('OTTV Calculation'!$E$6="Hanoi",'Beta Database'!K27,IF('OTTV Calculation'!$E$6="Da Nang",'Beta Database'!AB27,IF('OTTV Calculation'!$E$6="Buon Ma Thuot",'Beta Database'!AS27,IF('OTTV Calculation'!$E$6="HCMC",'Beta Database'!BJ27))))</f>
        <v>0</v>
      </c>
      <c r="J26" s="68" t="b">
        <f>IF('OTTV Calculation'!$E$6="Hanoi",'Beta Database'!L27,IF('OTTV Calculation'!$E$6="Da Nang",'Beta Database'!AC27,IF('OTTV Calculation'!$E$6="Buon Ma Thuot",'Beta Database'!AT27,IF('OTTV Calculation'!$E$6="HCMC",'Beta Database'!BK27))))</f>
        <v>0</v>
      </c>
      <c r="K26" s="68" t="b">
        <f>IF('OTTV Calculation'!$E$6="Hanoi",'Beta Database'!M27,IF('OTTV Calculation'!$E$6="Da Nang",'Beta Database'!AD27,IF('OTTV Calculation'!$E$6="Buon Ma Thuot",'Beta Database'!AU27,IF('OTTV Calculation'!$E$6="HCMC",'Beta Database'!BL27))))</f>
        <v>0</v>
      </c>
      <c r="L26" s="68" t="b">
        <f>IF('OTTV Calculation'!$E$6="Hanoi",'Beta Database'!N27,IF('OTTV Calculation'!$E$6="Da Nang",'Beta Database'!AE27,IF('OTTV Calculation'!$E$6="Buon Ma Thuot",'Beta Database'!AV27,IF('OTTV Calculation'!$E$6="HCMC",'Beta Database'!BM27))))</f>
        <v>0</v>
      </c>
      <c r="M26" s="68" t="b">
        <f>IF('OTTV Calculation'!$E$6="Hanoi",'Beta Database'!O27,IF('OTTV Calculation'!$E$6="Da Nang",'Beta Database'!AF27,IF('OTTV Calculation'!$E$6="Buon Ma Thuot",'Beta Database'!AW27,IF('OTTV Calculation'!$E$6="HCMC",'Beta Database'!BN27))))</f>
        <v>0</v>
      </c>
      <c r="N26" s="68" t="b">
        <f>IF('OTTV Calculation'!$E$6="Hanoi",'Beta Database'!P27,IF('OTTV Calculation'!$E$6="Da Nang",'Beta Database'!AG27,IF('OTTV Calculation'!$E$6="Buon Ma Thuot",'Beta Database'!AX27,IF('OTTV Calculation'!$E$6="HCMC",'Beta Database'!BO27))))</f>
        <v>0</v>
      </c>
      <c r="O26" s="68" t="b">
        <f>IF('OTTV Calculation'!$E$6="Hanoi",'Beta Database'!Q27,IF('OTTV Calculation'!$E$6="Da Nang",'Beta Database'!AH27,IF('OTTV Calculation'!$E$6="Buon Ma Thuot",'Beta Database'!AY27,IF('OTTV Calculation'!$E$6="HCMC",'Beta Database'!BP27))))</f>
        <v>0</v>
      </c>
      <c r="P26" s="68" t="b">
        <f>IF('OTTV Calculation'!$E$6="Hanoi",'Beta Database'!R27,IF('OTTV Calculation'!$E$6="Da Nang",'Beta Database'!AI27,IF('OTTV Calculation'!$E$6="Buon Ma Thuot",'Beta Database'!AZ27,IF('OTTV Calculation'!$E$6="HCMC",'Beta Database'!BQ27))))</f>
        <v>0</v>
      </c>
      <c r="Q26" s="68" t="b">
        <f>IF('OTTV Calculation'!$E$6="Hanoi",'Beta Database'!S27,IF('OTTV Calculation'!$E$6="Da Nang",'Beta Database'!AJ27,IF('OTTV Calculation'!$E$6="Buon Ma Thuot",'Beta Database'!BA27,IF('OTTV Calculation'!$E$6="HCMC",'Beta Database'!BR27))))</f>
        <v>0</v>
      </c>
      <c r="R26" s="57">
        <v>2</v>
      </c>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92" t="str">
        <f>'OTTV Calculation'!$E$11</f>
        <v>N</v>
      </c>
      <c r="AW26" s="93" t="str">
        <f>'OTTV Calculation'!$G$11</f>
        <v>E</v>
      </c>
      <c r="AX26" s="93" t="str">
        <f>'OTTV Calculation'!$I$11</f>
        <v>S</v>
      </c>
      <c r="AY26" s="94" t="str">
        <f>'OTTV Calculation'!$K$11</f>
        <v>W</v>
      </c>
      <c r="AZ26" s="94" t="str">
        <f>'OTTV Calculation'!$M$11</f>
        <v>NE</v>
      </c>
      <c r="BA26" s="94" t="str">
        <f>'OTTV Calculation'!$O$11</f>
        <v>SE</v>
      </c>
      <c r="BB26" s="94" t="str">
        <f>'OTTV Calculation'!$Q$11</f>
        <v>SW</v>
      </c>
      <c r="BC26" s="94" t="str">
        <f>'OTTV Calculation'!$S$11</f>
        <v>NW</v>
      </c>
      <c r="BD26" s="57"/>
      <c r="BE26" s="57"/>
      <c r="BF26" s="57"/>
      <c r="BG26" s="57"/>
      <c r="BH26" s="57"/>
      <c r="BI26" s="57"/>
      <c r="BJ26" s="57"/>
      <c r="BK26" s="57"/>
    </row>
    <row r="27" spans="1:63" x14ac:dyDescent="0.25">
      <c r="A27" s="67">
        <v>1.1000000000000001</v>
      </c>
      <c r="B27" s="68" t="b">
        <f>IF('OTTV Calculation'!$E$6="Hanoi",'Beta Database'!D28,IF('OTTV Calculation'!$E$6="Da Nang",'Beta Database'!U28,IF('OTTV Calculation'!$E$6="Buon Ma Thuot",'Beta Database'!AL28,IF('OTTV Calculation'!$E$6="HCMC",'Beta Database'!BC28))))</f>
        <v>0</v>
      </c>
      <c r="C27" s="68" t="b">
        <f>IF('OTTV Calculation'!$E$6="Hanoi",'Beta Database'!E28,IF('OTTV Calculation'!$E$6="Da Nang",'Beta Database'!V28,IF('OTTV Calculation'!$E$6="Buon Ma Thuot",'Beta Database'!AM28,IF('OTTV Calculation'!$E$6="HCMC",'Beta Database'!BD28))))</f>
        <v>0</v>
      </c>
      <c r="D27" s="68" t="b">
        <f>IF('OTTV Calculation'!$E$6="Hanoi",'Beta Database'!F28,IF('OTTV Calculation'!$E$6="Da Nang",'Beta Database'!W28,IF('OTTV Calculation'!$E$6="Buon Ma Thuot",'Beta Database'!AN28,IF('OTTV Calculation'!$E$6="HCMC",'Beta Database'!BE28))))</f>
        <v>0</v>
      </c>
      <c r="E27" s="68" t="b">
        <f>IF('OTTV Calculation'!$E$6="Hanoi",'Beta Database'!G28,IF('OTTV Calculation'!$E$6="Da Nang",'Beta Database'!X28,IF('OTTV Calculation'!$E$6="Buon Ma Thuot",'Beta Database'!AO28,IF('OTTV Calculation'!$E$6="HCMC",'Beta Database'!BF28))))</f>
        <v>0</v>
      </c>
      <c r="F27" s="79" t="b">
        <f>IF('OTTV Calculation'!$E$6="Hanoi",'Beta Database'!H28,IF('OTTV Calculation'!$E$6="Da Nang",'Beta Database'!Y28,IF('OTTV Calculation'!$E$6="Buon Ma Thuot",'Beta Database'!AP28,IF('OTTV Calculation'!$E$6="HCMC",'Beta Database'!BG28))))</f>
        <v>0</v>
      </c>
      <c r="G27" s="68" t="b">
        <f>IF('OTTV Calculation'!$E$6="Hanoi",'Beta Database'!I28,IF('OTTV Calculation'!$E$6="Da Nang",'Beta Database'!Z28,IF('OTTV Calculation'!$E$6="Buon Ma Thuot",'Beta Database'!AQ28,IF('OTTV Calculation'!$E$6="HCMC",'Beta Database'!BH28))))</f>
        <v>0</v>
      </c>
      <c r="H27" s="68" t="b">
        <f>IF('OTTV Calculation'!$E$6="Hanoi",'Beta Database'!J28,IF('OTTV Calculation'!$E$6="Da Nang",'Beta Database'!AA28,IF('OTTV Calculation'!$E$6="Buon Ma Thuot",'Beta Database'!AR28,IF('OTTV Calculation'!$E$6="HCMC",'Beta Database'!BI28))))</f>
        <v>0</v>
      </c>
      <c r="I27" s="68" t="b">
        <f>IF('OTTV Calculation'!$E$6="Hanoi",'Beta Database'!K28,IF('OTTV Calculation'!$E$6="Da Nang",'Beta Database'!AB28,IF('OTTV Calculation'!$E$6="Buon Ma Thuot",'Beta Database'!AS28,IF('OTTV Calculation'!$E$6="HCMC",'Beta Database'!BJ28))))</f>
        <v>0</v>
      </c>
      <c r="J27" s="68" t="b">
        <f>IF('OTTV Calculation'!$E$6="Hanoi",'Beta Database'!L28,IF('OTTV Calculation'!$E$6="Da Nang",'Beta Database'!AC28,IF('OTTV Calculation'!$E$6="Buon Ma Thuot",'Beta Database'!AT28,IF('OTTV Calculation'!$E$6="HCMC",'Beta Database'!BK28))))</f>
        <v>0</v>
      </c>
      <c r="K27" s="68" t="b">
        <f>IF('OTTV Calculation'!$E$6="Hanoi",'Beta Database'!M28,IF('OTTV Calculation'!$E$6="Da Nang",'Beta Database'!AD28,IF('OTTV Calculation'!$E$6="Buon Ma Thuot",'Beta Database'!AU28,IF('OTTV Calculation'!$E$6="HCMC",'Beta Database'!BL28))))</f>
        <v>0</v>
      </c>
      <c r="L27" s="68" t="b">
        <f>IF('OTTV Calculation'!$E$6="Hanoi",'Beta Database'!N28,IF('OTTV Calculation'!$E$6="Da Nang",'Beta Database'!AE28,IF('OTTV Calculation'!$E$6="Buon Ma Thuot",'Beta Database'!AV28,IF('OTTV Calculation'!$E$6="HCMC",'Beta Database'!BM28))))</f>
        <v>0</v>
      </c>
      <c r="M27" s="68" t="b">
        <f>IF('OTTV Calculation'!$E$6="Hanoi",'Beta Database'!O28,IF('OTTV Calculation'!$E$6="Da Nang",'Beta Database'!AF28,IF('OTTV Calculation'!$E$6="Buon Ma Thuot",'Beta Database'!AW28,IF('OTTV Calculation'!$E$6="HCMC",'Beta Database'!BN28))))</f>
        <v>0</v>
      </c>
      <c r="N27" s="68" t="b">
        <f>IF('OTTV Calculation'!$E$6="Hanoi",'Beta Database'!P28,IF('OTTV Calculation'!$E$6="Da Nang",'Beta Database'!AG28,IF('OTTV Calculation'!$E$6="Buon Ma Thuot",'Beta Database'!AX28,IF('OTTV Calculation'!$E$6="HCMC",'Beta Database'!BO28))))</f>
        <v>0</v>
      </c>
      <c r="O27" s="68" t="b">
        <f>IF('OTTV Calculation'!$E$6="Hanoi",'Beta Database'!Q28,IF('OTTV Calculation'!$E$6="Da Nang",'Beta Database'!AH28,IF('OTTV Calculation'!$E$6="Buon Ma Thuot",'Beta Database'!AY28,IF('OTTV Calculation'!$E$6="HCMC",'Beta Database'!BP28))))</f>
        <v>0</v>
      </c>
      <c r="P27" s="68" t="b">
        <f>IF('OTTV Calculation'!$E$6="Hanoi",'Beta Database'!R28,IF('OTTV Calculation'!$E$6="Da Nang",'Beta Database'!AI28,IF('OTTV Calculation'!$E$6="Buon Ma Thuot",'Beta Database'!AZ28,IF('OTTV Calculation'!$E$6="HCMC",'Beta Database'!BQ28))))</f>
        <v>0</v>
      </c>
      <c r="Q27" s="68" t="b">
        <f>IF('OTTV Calculation'!$E$6="Hanoi",'Beta Database'!S28,IF('OTTV Calculation'!$E$6="Da Nang",'Beta Database'!AJ28,IF('OTTV Calculation'!$E$6="Buon Ma Thuot",'Beta Database'!BA28,IF('OTTV Calculation'!$E$6="HCMC",'Beta Database'!BR28))))</f>
        <v>0</v>
      </c>
      <c r="R27" s="57">
        <v>1.95</v>
      </c>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95" t="s">
        <v>113</v>
      </c>
      <c r="AV27" s="68">
        <f>IF('Glazing information'!K24="0°",'Window calculation'!W9,IF('Glazing information'!K24="20°",'Window calculation'!W71,IF('Glazing information'!K24="30°",'Window calculation'!W133,IF('Glazing information'!K24="45°",'Window calculation'!W196,1))))</f>
        <v>1</v>
      </c>
      <c r="AW27" s="68">
        <f>IF('Glazing information'!K45="0°",'Window calculation'!Z9,IF('Glazing information'!K45="20°",'Window calculation'!Z71,IF('Glazing information'!K45="30°",'Window calculation'!Z133,IF('Glazing information'!K45="45°",'Window calculation'!Z196,1))))</f>
        <v>1</v>
      </c>
      <c r="AX27" s="68">
        <f>IF('Glazing information'!K66="0°",'Window calculation'!AC9,IF('Glazing information'!K66="20°",'Window calculation'!AC71,IF('Glazing information'!K66="30°",'Window calculation'!AC133,IF('Glazing information'!K66="45°",'Window calculation'!AC196,1))))</f>
        <v>1</v>
      </c>
      <c r="AY27" s="68">
        <f>IF('Glazing information'!$K87="0°",'Window calculation'!AF9,IF('Glazing information'!$K87="20°",'Window calculation'!AF71,IF('Glazing information'!K87="30°",'Window calculation'!AF133,IF('Glazing information'!$K87="45°",'Window calculation'!AF196,1))))</f>
        <v>1</v>
      </c>
      <c r="AZ27" s="68">
        <f>IF('Glazing information'!$K108="0°",'Window calculation'!AI9,IF('Glazing information'!$K108="20°",'Window calculation'!AI71,IF('Glazing information'!$K108="30°",'Window calculation'!AI133,IF('Glazing information'!$K108="45°",'Window calculation'!AI196,1))))</f>
        <v>1</v>
      </c>
      <c r="BA27" s="68">
        <f>IF('Glazing information'!$K129="0°",'Window calculation'!AL9,IF('Glazing information'!$K129="20°",'Window calculation'!AL71,IF('Glazing information'!$K129="30°",'Window calculation'!AL133,IF('Glazing information'!$K129="45°",'Window calculation'!AL196,1))))</f>
        <v>1</v>
      </c>
      <c r="BB27" s="68">
        <f>IF('Glazing information'!$K150="0°",'Window calculation'!AO9,IF('Glazing information'!$K150="20°",'Window calculation'!AO71,IF('Glazing information'!$K150="30°",'Window calculation'!AO133,IF('Glazing information'!$K150="45°",'Window calculation'!AO196,1))))</f>
        <v>1</v>
      </c>
      <c r="BC27" s="68">
        <f>IF('Glazing information'!$K171="0°",'Window calculation'!AR9,IF('Glazing information'!$K171="20°",'Window calculation'!AR71,IF('Glazing information'!$K171="30°",'Window calculation'!AR133,IF('Glazing information'!$K171="45°",'Window calculation'!AR196,1))))</f>
        <v>1</v>
      </c>
      <c r="BD27" s="57"/>
      <c r="BE27" s="57"/>
      <c r="BF27" s="57"/>
      <c r="BG27" s="57"/>
      <c r="BH27" s="57"/>
      <c r="BI27" s="57"/>
      <c r="BJ27" s="57"/>
      <c r="BK27" s="57"/>
    </row>
    <row r="28" spans="1:63" x14ac:dyDescent="0.25">
      <c r="A28" s="67">
        <v>1.1499999999999999</v>
      </c>
      <c r="B28" s="68" t="b">
        <f>IF('OTTV Calculation'!$E$6="Hanoi",'Beta Database'!D29,IF('OTTV Calculation'!$E$6="Da Nang",'Beta Database'!U29,IF('OTTV Calculation'!$E$6="Buon Ma Thuot",'Beta Database'!AL29,IF('OTTV Calculation'!$E$6="HCMC",'Beta Database'!BC29))))</f>
        <v>0</v>
      </c>
      <c r="C28" s="68" t="b">
        <f>IF('OTTV Calculation'!$E$6="Hanoi",'Beta Database'!E29,IF('OTTV Calculation'!$E$6="Da Nang",'Beta Database'!V29,IF('OTTV Calculation'!$E$6="Buon Ma Thuot",'Beta Database'!AM29,IF('OTTV Calculation'!$E$6="HCMC",'Beta Database'!BD29))))</f>
        <v>0</v>
      </c>
      <c r="D28" s="68" t="b">
        <f>IF('OTTV Calculation'!$E$6="Hanoi",'Beta Database'!F29,IF('OTTV Calculation'!$E$6="Da Nang",'Beta Database'!W29,IF('OTTV Calculation'!$E$6="Buon Ma Thuot",'Beta Database'!AN29,IF('OTTV Calculation'!$E$6="HCMC",'Beta Database'!BE29))))</f>
        <v>0</v>
      </c>
      <c r="E28" s="68" t="b">
        <f>IF('OTTV Calculation'!$E$6="Hanoi",'Beta Database'!G29,IF('OTTV Calculation'!$E$6="Da Nang",'Beta Database'!X29,IF('OTTV Calculation'!$E$6="Buon Ma Thuot",'Beta Database'!AO29,IF('OTTV Calculation'!$E$6="HCMC",'Beta Database'!BF29))))</f>
        <v>0</v>
      </c>
      <c r="F28" s="79" t="b">
        <f>IF('OTTV Calculation'!$E$6="Hanoi",'Beta Database'!H29,IF('OTTV Calculation'!$E$6="Da Nang",'Beta Database'!Y29,IF('OTTV Calculation'!$E$6="Buon Ma Thuot",'Beta Database'!AP29,IF('OTTV Calculation'!$E$6="HCMC",'Beta Database'!BG29))))</f>
        <v>0</v>
      </c>
      <c r="G28" s="68" t="b">
        <f>IF('OTTV Calculation'!$E$6="Hanoi",'Beta Database'!I29,IF('OTTV Calculation'!$E$6="Da Nang",'Beta Database'!Z29,IF('OTTV Calculation'!$E$6="Buon Ma Thuot",'Beta Database'!AQ29,IF('OTTV Calculation'!$E$6="HCMC",'Beta Database'!BH29))))</f>
        <v>0</v>
      </c>
      <c r="H28" s="68" t="b">
        <f>IF('OTTV Calculation'!$E$6="Hanoi",'Beta Database'!J29,IF('OTTV Calculation'!$E$6="Da Nang",'Beta Database'!AA29,IF('OTTV Calculation'!$E$6="Buon Ma Thuot",'Beta Database'!AR29,IF('OTTV Calculation'!$E$6="HCMC",'Beta Database'!BI29))))</f>
        <v>0</v>
      </c>
      <c r="I28" s="68" t="b">
        <f>IF('OTTV Calculation'!$E$6="Hanoi",'Beta Database'!K29,IF('OTTV Calculation'!$E$6="Da Nang",'Beta Database'!AB29,IF('OTTV Calculation'!$E$6="Buon Ma Thuot",'Beta Database'!AS29,IF('OTTV Calculation'!$E$6="HCMC",'Beta Database'!BJ29))))</f>
        <v>0</v>
      </c>
      <c r="J28" s="68" t="b">
        <f>IF('OTTV Calculation'!$E$6="Hanoi",'Beta Database'!L29,IF('OTTV Calculation'!$E$6="Da Nang",'Beta Database'!AC29,IF('OTTV Calculation'!$E$6="Buon Ma Thuot",'Beta Database'!AT29,IF('OTTV Calculation'!$E$6="HCMC",'Beta Database'!BK29))))</f>
        <v>0</v>
      </c>
      <c r="K28" s="68" t="b">
        <f>IF('OTTV Calculation'!$E$6="Hanoi",'Beta Database'!M29,IF('OTTV Calculation'!$E$6="Da Nang",'Beta Database'!AD29,IF('OTTV Calculation'!$E$6="Buon Ma Thuot",'Beta Database'!AU29,IF('OTTV Calculation'!$E$6="HCMC",'Beta Database'!BL29))))</f>
        <v>0</v>
      </c>
      <c r="L28" s="68" t="b">
        <f>IF('OTTV Calculation'!$E$6="Hanoi",'Beta Database'!N29,IF('OTTV Calculation'!$E$6="Da Nang",'Beta Database'!AE29,IF('OTTV Calculation'!$E$6="Buon Ma Thuot",'Beta Database'!AV29,IF('OTTV Calculation'!$E$6="HCMC",'Beta Database'!BM29))))</f>
        <v>0</v>
      </c>
      <c r="M28" s="68" t="b">
        <f>IF('OTTV Calculation'!$E$6="Hanoi",'Beta Database'!O29,IF('OTTV Calculation'!$E$6="Da Nang",'Beta Database'!AF29,IF('OTTV Calculation'!$E$6="Buon Ma Thuot",'Beta Database'!AW29,IF('OTTV Calculation'!$E$6="HCMC",'Beta Database'!BN29))))</f>
        <v>0</v>
      </c>
      <c r="N28" s="68" t="b">
        <f>IF('OTTV Calculation'!$E$6="Hanoi",'Beta Database'!P29,IF('OTTV Calculation'!$E$6="Da Nang",'Beta Database'!AG29,IF('OTTV Calculation'!$E$6="Buon Ma Thuot",'Beta Database'!AX29,IF('OTTV Calculation'!$E$6="HCMC",'Beta Database'!BO29))))</f>
        <v>0</v>
      </c>
      <c r="O28" s="68" t="b">
        <f>IF('OTTV Calculation'!$E$6="Hanoi",'Beta Database'!Q29,IF('OTTV Calculation'!$E$6="Da Nang",'Beta Database'!AH29,IF('OTTV Calculation'!$E$6="Buon Ma Thuot",'Beta Database'!AY29,IF('OTTV Calculation'!$E$6="HCMC",'Beta Database'!BP29))))</f>
        <v>0</v>
      </c>
      <c r="P28" s="68" t="b">
        <f>IF('OTTV Calculation'!$E$6="Hanoi",'Beta Database'!R29,IF('OTTV Calculation'!$E$6="Da Nang",'Beta Database'!AI29,IF('OTTV Calculation'!$E$6="Buon Ma Thuot",'Beta Database'!AZ29,IF('OTTV Calculation'!$E$6="HCMC",'Beta Database'!BQ29))))</f>
        <v>0</v>
      </c>
      <c r="Q28" s="68" t="b">
        <f>IF('OTTV Calculation'!$E$6="Hanoi",'Beta Database'!S29,IF('OTTV Calculation'!$E$6="Da Nang",'Beta Database'!AJ29,IF('OTTV Calculation'!$E$6="Buon Ma Thuot",'Beta Database'!BA29,IF('OTTV Calculation'!$E$6="HCMC",'Beta Database'!BR29))))</f>
        <v>0</v>
      </c>
      <c r="R28" s="57">
        <v>1.9</v>
      </c>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96" t="s">
        <v>114</v>
      </c>
      <c r="AV28" s="68">
        <f>IF('Glazing information'!K25="0°",'Window calculation'!W10,IF('Glazing information'!K25="20°",'Window calculation'!W72,IF('Glazing information'!K25="30°",'Window calculation'!W134,IF('Glazing information'!K25="45°",'Window calculation'!W197,1))))</f>
        <v>1</v>
      </c>
      <c r="AW28" s="68">
        <f>IF('Glazing information'!K46="0°",'Window calculation'!Z10,IF('Glazing information'!K46="20°",'Window calculation'!Z72,IF('Glazing information'!K46="30°",'Window calculation'!Z134,IF('Glazing information'!K46="45°",'Window calculation'!Z197,1))))</f>
        <v>1</v>
      </c>
      <c r="AX28" s="68">
        <f>IF('Glazing information'!K67="0°",'Window calculation'!AC10,IF('Glazing information'!K67="20°",'Window calculation'!AC72,IF('Glazing information'!K67="30°",'Window calculation'!AC134,IF('Glazing information'!K67="45°",'Window calculation'!AC197,1))))</f>
        <v>1</v>
      </c>
      <c r="AY28" s="68">
        <f>IF('Glazing information'!$K88="0°",'Window calculation'!AF10,IF('Glazing information'!$K88="20°",'Window calculation'!AF72,IF('Glazing information'!K88="30°",'Window calculation'!AF134,IF('Glazing information'!$K88="45°",'Window calculation'!AF197,1))))</f>
        <v>1</v>
      </c>
      <c r="AZ28" s="68">
        <f>IF('Glazing information'!$K109="0°",'Window calculation'!AI10,IF('Glazing information'!$K109="20°",'Window calculation'!AI72,IF('Glazing information'!$K109="30°",'Window calculation'!AI134,IF('Glazing information'!$K109="45°",'Window calculation'!AI197,1))))</f>
        <v>1</v>
      </c>
      <c r="BA28" s="68">
        <f>IF('Glazing information'!$K130="0°",'Window calculation'!AL10,IF('Glazing information'!$K130="20°",'Window calculation'!AL72,IF('Glazing information'!$K130="30°",'Window calculation'!AL134,IF('Glazing information'!$K130="45°",'Window calculation'!AL197,1))))</f>
        <v>1</v>
      </c>
      <c r="BB28" s="68">
        <f>IF('Glazing information'!$K151="0°",'Window calculation'!AO10,IF('Glazing information'!$K151="20°",'Window calculation'!AO72,IF('Glazing information'!$K151="30°",'Window calculation'!AO134,IF('Glazing information'!$K151="45°",'Window calculation'!AO197,1))))</f>
        <v>1</v>
      </c>
      <c r="BC28" s="68">
        <f>IF('Glazing information'!$K172="0°",'Window calculation'!AR10,IF('Glazing information'!$K172="20°",'Window calculation'!AR72,IF('Glazing information'!$K172="30°",'Window calculation'!AR134,IF('Glazing information'!$K172="45°",'Window calculation'!AR197,1))))</f>
        <v>1</v>
      </c>
      <c r="BD28" s="57"/>
      <c r="BE28" s="57"/>
      <c r="BF28" s="57"/>
      <c r="BG28" s="57"/>
      <c r="BH28" s="57"/>
      <c r="BI28" s="57"/>
      <c r="BJ28" s="57"/>
      <c r="BK28" s="57"/>
    </row>
    <row r="29" spans="1:63" x14ac:dyDescent="0.25">
      <c r="A29" s="67">
        <v>1.2</v>
      </c>
      <c r="B29" s="68" t="b">
        <f>IF('OTTV Calculation'!$E$6="Hanoi",'Beta Database'!D30,IF('OTTV Calculation'!$E$6="Da Nang",'Beta Database'!U30,IF('OTTV Calculation'!$E$6="Buon Ma Thuot",'Beta Database'!AL30,IF('OTTV Calculation'!$E$6="HCMC",'Beta Database'!BC30))))</f>
        <v>0</v>
      </c>
      <c r="C29" s="68" t="b">
        <f>IF('OTTV Calculation'!$E$6="Hanoi",'Beta Database'!E30,IF('OTTV Calculation'!$E$6="Da Nang",'Beta Database'!V30,IF('OTTV Calculation'!$E$6="Buon Ma Thuot",'Beta Database'!AM30,IF('OTTV Calculation'!$E$6="HCMC",'Beta Database'!BD30))))</f>
        <v>0</v>
      </c>
      <c r="D29" s="68" t="b">
        <f>IF('OTTV Calculation'!$E$6="Hanoi",'Beta Database'!F30,IF('OTTV Calculation'!$E$6="Da Nang",'Beta Database'!W30,IF('OTTV Calculation'!$E$6="Buon Ma Thuot",'Beta Database'!AN30,IF('OTTV Calculation'!$E$6="HCMC",'Beta Database'!BE30))))</f>
        <v>0</v>
      </c>
      <c r="E29" s="68" t="b">
        <f>IF('OTTV Calculation'!$E$6="Hanoi",'Beta Database'!G30,IF('OTTV Calculation'!$E$6="Da Nang",'Beta Database'!X30,IF('OTTV Calculation'!$E$6="Buon Ma Thuot",'Beta Database'!AO30,IF('OTTV Calculation'!$E$6="HCMC",'Beta Database'!BF30))))</f>
        <v>0</v>
      </c>
      <c r="F29" s="79" t="b">
        <f>IF('OTTV Calculation'!$E$6="Hanoi",'Beta Database'!H30,IF('OTTV Calculation'!$E$6="Da Nang",'Beta Database'!Y30,IF('OTTV Calculation'!$E$6="Buon Ma Thuot",'Beta Database'!AP30,IF('OTTV Calculation'!$E$6="HCMC",'Beta Database'!BG30))))</f>
        <v>0</v>
      </c>
      <c r="G29" s="68" t="b">
        <f>IF('OTTV Calculation'!$E$6="Hanoi",'Beta Database'!I30,IF('OTTV Calculation'!$E$6="Da Nang",'Beta Database'!Z30,IF('OTTV Calculation'!$E$6="Buon Ma Thuot",'Beta Database'!AQ30,IF('OTTV Calculation'!$E$6="HCMC",'Beta Database'!BH30))))</f>
        <v>0</v>
      </c>
      <c r="H29" s="68" t="b">
        <f>IF('OTTV Calculation'!$E$6="Hanoi",'Beta Database'!J30,IF('OTTV Calculation'!$E$6="Da Nang",'Beta Database'!AA30,IF('OTTV Calculation'!$E$6="Buon Ma Thuot",'Beta Database'!AR30,IF('OTTV Calculation'!$E$6="HCMC",'Beta Database'!BI30))))</f>
        <v>0</v>
      </c>
      <c r="I29" s="68" t="b">
        <f>IF('OTTV Calculation'!$E$6="Hanoi",'Beta Database'!K30,IF('OTTV Calculation'!$E$6="Da Nang",'Beta Database'!AB30,IF('OTTV Calculation'!$E$6="Buon Ma Thuot",'Beta Database'!AS30,IF('OTTV Calculation'!$E$6="HCMC",'Beta Database'!BJ30))))</f>
        <v>0</v>
      </c>
      <c r="J29" s="68" t="b">
        <f>IF('OTTV Calculation'!$E$6="Hanoi",'Beta Database'!L30,IF('OTTV Calculation'!$E$6="Da Nang",'Beta Database'!AC30,IF('OTTV Calculation'!$E$6="Buon Ma Thuot",'Beta Database'!AT30,IF('OTTV Calculation'!$E$6="HCMC",'Beta Database'!BK30))))</f>
        <v>0</v>
      </c>
      <c r="K29" s="68" t="b">
        <f>IF('OTTV Calculation'!$E$6="Hanoi",'Beta Database'!M30,IF('OTTV Calculation'!$E$6="Da Nang",'Beta Database'!AD30,IF('OTTV Calculation'!$E$6="Buon Ma Thuot",'Beta Database'!AU30,IF('OTTV Calculation'!$E$6="HCMC",'Beta Database'!BL30))))</f>
        <v>0</v>
      </c>
      <c r="L29" s="68" t="b">
        <f>IF('OTTV Calculation'!$E$6="Hanoi",'Beta Database'!N30,IF('OTTV Calculation'!$E$6="Da Nang",'Beta Database'!AE30,IF('OTTV Calculation'!$E$6="Buon Ma Thuot",'Beta Database'!AV30,IF('OTTV Calculation'!$E$6="HCMC",'Beta Database'!BM30))))</f>
        <v>0</v>
      </c>
      <c r="M29" s="68" t="b">
        <f>IF('OTTV Calculation'!$E$6="Hanoi",'Beta Database'!O30,IF('OTTV Calculation'!$E$6="Da Nang",'Beta Database'!AF30,IF('OTTV Calculation'!$E$6="Buon Ma Thuot",'Beta Database'!AW30,IF('OTTV Calculation'!$E$6="HCMC",'Beta Database'!BN30))))</f>
        <v>0</v>
      </c>
      <c r="N29" s="68" t="b">
        <f>IF('OTTV Calculation'!$E$6="Hanoi",'Beta Database'!P30,IF('OTTV Calculation'!$E$6="Da Nang",'Beta Database'!AG30,IF('OTTV Calculation'!$E$6="Buon Ma Thuot",'Beta Database'!AX30,IF('OTTV Calculation'!$E$6="HCMC",'Beta Database'!BO30))))</f>
        <v>0</v>
      </c>
      <c r="O29" s="68" t="b">
        <f>IF('OTTV Calculation'!$E$6="Hanoi",'Beta Database'!Q30,IF('OTTV Calculation'!$E$6="Da Nang",'Beta Database'!AH30,IF('OTTV Calculation'!$E$6="Buon Ma Thuot",'Beta Database'!AY30,IF('OTTV Calculation'!$E$6="HCMC",'Beta Database'!BP30))))</f>
        <v>0</v>
      </c>
      <c r="P29" s="68" t="b">
        <f>IF('OTTV Calculation'!$E$6="Hanoi",'Beta Database'!R30,IF('OTTV Calculation'!$E$6="Da Nang",'Beta Database'!AI30,IF('OTTV Calculation'!$E$6="Buon Ma Thuot",'Beta Database'!AZ30,IF('OTTV Calculation'!$E$6="HCMC",'Beta Database'!BQ30))))</f>
        <v>0</v>
      </c>
      <c r="Q29" s="68" t="b">
        <f>IF('OTTV Calculation'!$E$6="Hanoi",'Beta Database'!S30,IF('OTTV Calculation'!$E$6="Da Nang",'Beta Database'!AJ30,IF('OTTV Calculation'!$E$6="Buon Ma Thuot",'Beta Database'!BA30,IF('OTTV Calculation'!$E$6="HCMC",'Beta Database'!BR30))))</f>
        <v>0</v>
      </c>
      <c r="R29" s="57">
        <v>1.85</v>
      </c>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96" t="s">
        <v>115</v>
      </c>
      <c r="AV29" s="68">
        <f>IF('Glazing information'!K26="0°",'Window calculation'!W11,IF('Glazing information'!K26="20°",'Window calculation'!W73,IF('Glazing information'!K26="30°",'Window calculation'!W135,IF('Glazing information'!K26="45°",'Window calculation'!W198,1))))</f>
        <v>1</v>
      </c>
      <c r="AW29" s="68">
        <f>IF('Glazing information'!K47="0°",'Window calculation'!Z11,IF('Glazing information'!K47="20°",'Window calculation'!Z73,IF('Glazing information'!K47="30°",'Window calculation'!Z135,IF('Glazing information'!K47="45°",'Window calculation'!Z198,1))))</f>
        <v>1</v>
      </c>
      <c r="AX29" s="68">
        <f>IF('Glazing information'!K68="0°",'Window calculation'!AC11,IF('Glazing information'!K68="20°",'Window calculation'!AC73,IF('Glazing information'!K68="30°",'Window calculation'!AC135,IF('Glazing information'!K68="45°",'Window calculation'!AC198,1))))</f>
        <v>1</v>
      </c>
      <c r="AY29" s="68">
        <f>IF('Glazing information'!$K89="0°",'Window calculation'!AF11,IF('Glazing information'!$K89="20°",'Window calculation'!AF73,IF('Glazing information'!K89="30°",'Window calculation'!AF135,IF('Glazing information'!$K89="45°",'Window calculation'!AF198,1))))</f>
        <v>1</v>
      </c>
      <c r="AZ29" s="68">
        <f>IF('Glazing information'!$K110="0°",'Window calculation'!AI11,IF('Glazing information'!$K110="20°",'Window calculation'!AI73,IF('Glazing information'!$K110="30°",'Window calculation'!AI135,IF('Glazing information'!$K110="45°",'Window calculation'!AI198,1))))</f>
        <v>1</v>
      </c>
      <c r="BA29" s="68">
        <f>IF('Glazing information'!$K131="0°",'Window calculation'!AL11,IF('Glazing information'!$K131="20°",'Window calculation'!AL73,IF('Glazing information'!$K131="30°",'Window calculation'!AL135,IF('Glazing information'!$K131="45°",'Window calculation'!AL198,1))))</f>
        <v>1</v>
      </c>
      <c r="BB29" s="68">
        <f>IF('Glazing information'!$K152="0°",'Window calculation'!AO11,IF('Glazing information'!$K152="20°",'Window calculation'!AO73,IF('Glazing information'!$K152="30°",'Window calculation'!AO135,IF('Glazing information'!$K152="45°",'Window calculation'!AO198,1))))</f>
        <v>1</v>
      </c>
      <c r="BC29" s="68">
        <f>IF('Glazing information'!$K173="0°",'Window calculation'!AR11,IF('Glazing information'!$K173="20°",'Window calculation'!AR73,IF('Glazing information'!$K173="30°",'Window calculation'!AR135,IF('Glazing information'!$K173="45°",'Window calculation'!AR198,1))))</f>
        <v>1</v>
      </c>
      <c r="BD29" s="57"/>
      <c r="BE29" s="57"/>
      <c r="BF29" s="57"/>
      <c r="BG29" s="57"/>
      <c r="BH29" s="57"/>
      <c r="BI29" s="57"/>
      <c r="BJ29" s="57"/>
      <c r="BK29" s="57"/>
    </row>
    <row r="30" spans="1:63" x14ac:dyDescent="0.25">
      <c r="A30" s="67">
        <v>1.25</v>
      </c>
      <c r="B30" s="68" t="b">
        <f>IF('OTTV Calculation'!$E$6="Hanoi",'Beta Database'!D31,IF('OTTV Calculation'!$E$6="Da Nang",'Beta Database'!U31,IF('OTTV Calculation'!$E$6="Buon Ma Thuot",'Beta Database'!AL31,IF('OTTV Calculation'!$E$6="HCMC",'Beta Database'!BC31))))</f>
        <v>0</v>
      </c>
      <c r="C30" s="68" t="b">
        <f>IF('OTTV Calculation'!$E$6="Hanoi",'Beta Database'!E31,IF('OTTV Calculation'!$E$6="Da Nang",'Beta Database'!V31,IF('OTTV Calculation'!$E$6="Buon Ma Thuot",'Beta Database'!AM31,IF('OTTV Calculation'!$E$6="HCMC",'Beta Database'!BD31))))</f>
        <v>0</v>
      </c>
      <c r="D30" s="68" t="b">
        <f>IF('OTTV Calculation'!$E$6="Hanoi",'Beta Database'!F31,IF('OTTV Calculation'!$E$6="Da Nang",'Beta Database'!W31,IF('OTTV Calculation'!$E$6="Buon Ma Thuot",'Beta Database'!AN31,IF('OTTV Calculation'!$E$6="HCMC",'Beta Database'!BE31))))</f>
        <v>0</v>
      </c>
      <c r="E30" s="68" t="b">
        <f>IF('OTTV Calculation'!$E$6="Hanoi",'Beta Database'!G31,IF('OTTV Calculation'!$E$6="Da Nang",'Beta Database'!X31,IF('OTTV Calculation'!$E$6="Buon Ma Thuot",'Beta Database'!AO31,IF('OTTV Calculation'!$E$6="HCMC",'Beta Database'!BF31))))</f>
        <v>0</v>
      </c>
      <c r="F30" s="79" t="b">
        <f>IF('OTTV Calculation'!$E$6="Hanoi",'Beta Database'!H31,IF('OTTV Calculation'!$E$6="Da Nang",'Beta Database'!Y31,IF('OTTV Calculation'!$E$6="Buon Ma Thuot",'Beta Database'!AP31,IF('OTTV Calculation'!$E$6="HCMC",'Beta Database'!BG31))))</f>
        <v>0</v>
      </c>
      <c r="G30" s="68" t="b">
        <f>IF('OTTV Calculation'!$E$6="Hanoi",'Beta Database'!I31,IF('OTTV Calculation'!$E$6="Da Nang",'Beta Database'!Z31,IF('OTTV Calculation'!$E$6="Buon Ma Thuot",'Beta Database'!AQ31,IF('OTTV Calculation'!$E$6="HCMC",'Beta Database'!BH31))))</f>
        <v>0</v>
      </c>
      <c r="H30" s="68" t="b">
        <f>IF('OTTV Calculation'!$E$6="Hanoi",'Beta Database'!J31,IF('OTTV Calculation'!$E$6="Da Nang",'Beta Database'!AA31,IF('OTTV Calculation'!$E$6="Buon Ma Thuot",'Beta Database'!AR31,IF('OTTV Calculation'!$E$6="HCMC",'Beta Database'!BI31))))</f>
        <v>0</v>
      </c>
      <c r="I30" s="68" t="b">
        <f>IF('OTTV Calculation'!$E$6="Hanoi",'Beta Database'!K31,IF('OTTV Calculation'!$E$6="Da Nang",'Beta Database'!AB31,IF('OTTV Calculation'!$E$6="Buon Ma Thuot",'Beta Database'!AS31,IF('OTTV Calculation'!$E$6="HCMC",'Beta Database'!BJ31))))</f>
        <v>0</v>
      </c>
      <c r="J30" s="68" t="b">
        <f>IF('OTTV Calculation'!$E$6="Hanoi",'Beta Database'!L31,IF('OTTV Calculation'!$E$6="Da Nang",'Beta Database'!AC31,IF('OTTV Calculation'!$E$6="Buon Ma Thuot",'Beta Database'!AT31,IF('OTTV Calculation'!$E$6="HCMC",'Beta Database'!BK31))))</f>
        <v>0</v>
      </c>
      <c r="K30" s="68" t="b">
        <f>IF('OTTV Calculation'!$E$6="Hanoi",'Beta Database'!M31,IF('OTTV Calculation'!$E$6="Da Nang",'Beta Database'!AD31,IF('OTTV Calculation'!$E$6="Buon Ma Thuot",'Beta Database'!AU31,IF('OTTV Calculation'!$E$6="HCMC",'Beta Database'!BL31))))</f>
        <v>0</v>
      </c>
      <c r="L30" s="68" t="b">
        <f>IF('OTTV Calculation'!$E$6="Hanoi",'Beta Database'!N31,IF('OTTV Calculation'!$E$6="Da Nang",'Beta Database'!AE31,IF('OTTV Calculation'!$E$6="Buon Ma Thuot",'Beta Database'!AV31,IF('OTTV Calculation'!$E$6="HCMC",'Beta Database'!BM31))))</f>
        <v>0</v>
      </c>
      <c r="M30" s="68" t="b">
        <f>IF('OTTV Calculation'!$E$6="Hanoi",'Beta Database'!O31,IF('OTTV Calculation'!$E$6="Da Nang",'Beta Database'!AF31,IF('OTTV Calculation'!$E$6="Buon Ma Thuot",'Beta Database'!AW31,IF('OTTV Calculation'!$E$6="HCMC",'Beta Database'!BN31))))</f>
        <v>0</v>
      </c>
      <c r="N30" s="68" t="b">
        <f>IF('OTTV Calculation'!$E$6="Hanoi",'Beta Database'!P31,IF('OTTV Calculation'!$E$6="Da Nang",'Beta Database'!AG31,IF('OTTV Calculation'!$E$6="Buon Ma Thuot",'Beta Database'!AX31,IF('OTTV Calculation'!$E$6="HCMC",'Beta Database'!BO31))))</f>
        <v>0</v>
      </c>
      <c r="O30" s="68" t="b">
        <f>IF('OTTV Calculation'!$E$6="Hanoi",'Beta Database'!Q31,IF('OTTV Calculation'!$E$6="Da Nang",'Beta Database'!AH31,IF('OTTV Calculation'!$E$6="Buon Ma Thuot",'Beta Database'!AY31,IF('OTTV Calculation'!$E$6="HCMC",'Beta Database'!BP31))))</f>
        <v>0</v>
      </c>
      <c r="P30" s="68" t="b">
        <f>IF('OTTV Calculation'!$E$6="Hanoi",'Beta Database'!R31,IF('OTTV Calculation'!$E$6="Da Nang",'Beta Database'!AI31,IF('OTTV Calculation'!$E$6="Buon Ma Thuot",'Beta Database'!AZ31,IF('OTTV Calculation'!$E$6="HCMC",'Beta Database'!BQ31))))</f>
        <v>0</v>
      </c>
      <c r="Q30" s="68" t="b">
        <f>IF('OTTV Calculation'!$E$6="Hanoi",'Beta Database'!S31,IF('OTTV Calculation'!$E$6="Da Nang",'Beta Database'!AJ31,IF('OTTV Calculation'!$E$6="Buon Ma Thuot",'Beta Database'!BA31,IF('OTTV Calculation'!$E$6="HCMC",'Beta Database'!BR31))))</f>
        <v>0</v>
      </c>
      <c r="R30" s="57">
        <v>1.8</v>
      </c>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96" t="s">
        <v>116</v>
      </c>
      <c r="AV30" s="68">
        <f>IF('Glazing information'!K27="0°",'Window calculation'!W12,IF('Glazing information'!K27="20°",'Window calculation'!W74,IF('Glazing information'!K27="30°",'Window calculation'!W136,IF('Glazing information'!K27="45°",'Window calculation'!W199,1))))</f>
        <v>1</v>
      </c>
      <c r="AW30" s="68">
        <f>IF('Glazing information'!K48="0°",'Window calculation'!Z12,IF('Glazing information'!K48="20°",'Window calculation'!Z74,IF('Glazing information'!K48="30°",'Window calculation'!Z136,IF('Glazing information'!K48="45°",'Window calculation'!Z199,1))))</f>
        <v>1</v>
      </c>
      <c r="AX30" s="68">
        <f>IF('Glazing information'!K69="0°",'Window calculation'!AC12,IF('Glazing information'!K69="20°",'Window calculation'!AC74,IF('Glazing information'!K69="30°",'Window calculation'!AC136,IF('Glazing information'!K69="45°",'Window calculation'!AC199,1))))</f>
        <v>1</v>
      </c>
      <c r="AY30" s="68">
        <f>IF('Glazing information'!$K90="0°",'Window calculation'!AF12,IF('Glazing information'!$K90="20°",'Window calculation'!AF74,IF('Glazing information'!K90="30°",'Window calculation'!AF136,IF('Glazing information'!$K90="45°",'Window calculation'!AF199,1))))</f>
        <v>1</v>
      </c>
      <c r="AZ30" s="68">
        <f>IF('Glazing information'!$K111="0°",'Window calculation'!AI12,IF('Glazing information'!$K111="20°",'Window calculation'!AI74,IF('Glazing information'!$K111="30°",'Window calculation'!AI136,IF('Glazing information'!$K111="45°",'Window calculation'!AI199,1))))</f>
        <v>1</v>
      </c>
      <c r="BA30" s="68">
        <f>IF('Glazing information'!$K132="0°",'Window calculation'!AL12,IF('Glazing information'!$K132="20°",'Window calculation'!AL74,IF('Glazing information'!$K132="30°",'Window calculation'!AL136,IF('Glazing information'!$K132="45°",'Window calculation'!AL199,1))))</f>
        <v>1</v>
      </c>
      <c r="BB30" s="68">
        <f>IF('Glazing information'!$K153="0°",'Window calculation'!AO12,IF('Glazing information'!$K153="20°",'Window calculation'!AO74,IF('Glazing information'!$K153="30°",'Window calculation'!AO136,IF('Glazing information'!$K153="45°",'Window calculation'!AO199,1))))</f>
        <v>1</v>
      </c>
      <c r="BC30" s="68">
        <f>IF('Glazing information'!$K174="0°",'Window calculation'!AR12,IF('Glazing information'!$K174="20°",'Window calculation'!AR74,IF('Glazing information'!$K174="30°",'Window calculation'!AR136,IF('Glazing information'!$K174="45°",'Window calculation'!AR199,1))))</f>
        <v>1</v>
      </c>
      <c r="BD30" s="57"/>
      <c r="BE30" s="57"/>
      <c r="BF30" s="57"/>
      <c r="BG30" s="57"/>
      <c r="BH30" s="57"/>
      <c r="BI30" s="57"/>
      <c r="BJ30" s="57"/>
      <c r="BK30" s="57"/>
    </row>
    <row r="31" spans="1:63" x14ac:dyDescent="0.25">
      <c r="A31" s="67">
        <v>1.3</v>
      </c>
      <c r="B31" s="68" t="b">
        <f>IF('OTTV Calculation'!$E$6="Hanoi",'Beta Database'!D32,IF('OTTV Calculation'!$E$6="Da Nang",'Beta Database'!U32,IF('OTTV Calculation'!$E$6="Buon Ma Thuot",'Beta Database'!AL32,IF('OTTV Calculation'!$E$6="HCMC",'Beta Database'!BC32))))</f>
        <v>0</v>
      </c>
      <c r="C31" s="68" t="b">
        <f>IF('OTTV Calculation'!$E$6="Hanoi",'Beta Database'!E32,IF('OTTV Calculation'!$E$6="Da Nang",'Beta Database'!V32,IF('OTTV Calculation'!$E$6="Buon Ma Thuot",'Beta Database'!AM32,IF('OTTV Calculation'!$E$6="HCMC",'Beta Database'!BD32))))</f>
        <v>0</v>
      </c>
      <c r="D31" s="68" t="b">
        <f>IF('OTTV Calculation'!$E$6="Hanoi",'Beta Database'!F32,IF('OTTV Calculation'!$E$6="Da Nang",'Beta Database'!W32,IF('OTTV Calculation'!$E$6="Buon Ma Thuot",'Beta Database'!AN32,IF('OTTV Calculation'!$E$6="HCMC",'Beta Database'!BE32))))</f>
        <v>0</v>
      </c>
      <c r="E31" s="68" t="b">
        <f>IF('OTTV Calculation'!$E$6="Hanoi",'Beta Database'!G32,IF('OTTV Calculation'!$E$6="Da Nang",'Beta Database'!X32,IF('OTTV Calculation'!$E$6="Buon Ma Thuot",'Beta Database'!AO32,IF('OTTV Calculation'!$E$6="HCMC",'Beta Database'!BF32))))</f>
        <v>0</v>
      </c>
      <c r="F31" s="79" t="b">
        <f>IF('OTTV Calculation'!$E$6="Hanoi",'Beta Database'!H32,IF('OTTV Calculation'!$E$6="Da Nang",'Beta Database'!Y32,IF('OTTV Calculation'!$E$6="Buon Ma Thuot",'Beta Database'!AP32,IF('OTTV Calculation'!$E$6="HCMC",'Beta Database'!BG32))))</f>
        <v>0</v>
      </c>
      <c r="G31" s="68" t="b">
        <f>IF('OTTV Calculation'!$E$6="Hanoi",'Beta Database'!I32,IF('OTTV Calculation'!$E$6="Da Nang",'Beta Database'!Z32,IF('OTTV Calculation'!$E$6="Buon Ma Thuot",'Beta Database'!AQ32,IF('OTTV Calculation'!$E$6="HCMC",'Beta Database'!BH32))))</f>
        <v>0</v>
      </c>
      <c r="H31" s="68" t="b">
        <f>IF('OTTV Calculation'!$E$6="Hanoi",'Beta Database'!J32,IF('OTTV Calculation'!$E$6="Da Nang",'Beta Database'!AA32,IF('OTTV Calculation'!$E$6="Buon Ma Thuot",'Beta Database'!AR32,IF('OTTV Calculation'!$E$6="HCMC",'Beta Database'!BI32))))</f>
        <v>0</v>
      </c>
      <c r="I31" s="68" t="b">
        <f>IF('OTTV Calculation'!$E$6="Hanoi",'Beta Database'!K32,IF('OTTV Calculation'!$E$6="Da Nang",'Beta Database'!AB32,IF('OTTV Calculation'!$E$6="Buon Ma Thuot",'Beta Database'!AS32,IF('OTTV Calculation'!$E$6="HCMC",'Beta Database'!BJ32))))</f>
        <v>0</v>
      </c>
      <c r="J31" s="68" t="b">
        <f>IF('OTTV Calculation'!$E$6="Hanoi",'Beta Database'!L32,IF('OTTV Calculation'!$E$6="Da Nang",'Beta Database'!AC32,IF('OTTV Calculation'!$E$6="Buon Ma Thuot",'Beta Database'!AT32,IF('OTTV Calculation'!$E$6="HCMC",'Beta Database'!BK32))))</f>
        <v>0</v>
      </c>
      <c r="K31" s="68" t="b">
        <f>IF('OTTV Calculation'!$E$6="Hanoi",'Beta Database'!M32,IF('OTTV Calculation'!$E$6="Da Nang",'Beta Database'!AD32,IF('OTTV Calculation'!$E$6="Buon Ma Thuot",'Beta Database'!AU32,IF('OTTV Calculation'!$E$6="HCMC",'Beta Database'!BL32))))</f>
        <v>0</v>
      </c>
      <c r="L31" s="68" t="b">
        <f>IF('OTTV Calculation'!$E$6="Hanoi",'Beta Database'!N32,IF('OTTV Calculation'!$E$6="Da Nang",'Beta Database'!AE32,IF('OTTV Calculation'!$E$6="Buon Ma Thuot",'Beta Database'!AV32,IF('OTTV Calculation'!$E$6="HCMC",'Beta Database'!BM32))))</f>
        <v>0</v>
      </c>
      <c r="M31" s="68" t="b">
        <f>IF('OTTV Calculation'!$E$6="Hanoi",'Beta Database'!O32,IF('OTTV Calculation'!$E$6="Da Nang",'Beta Database'!AF32,IF('OTTV Calculation'!$E$6="Buon Ma Thuot",'Beta Database'!AW32,IF('OTTV Calculation'!$E$6="HCMC",'Beta Database'!BN32))))</f>
        <v>0</v>
      </c>
      <c r="N31" s="68" t="b">
        <f>IF('OTTV Calculation'!$E$6="Hanoi",'Beta Database'!P32,IF('OTTV Calculation'!$E$6="Da Nang",'Beta Database'!AG32,IF('OTTV Calculation'!$E$6="Buon Ma Thuot",'Beta Database'!AX32,IF('OTTV Calculation'!$E$6="HCMC",'Beta Database'!BO32))))</f>
        <v>0</v>
      </c>
      <c r="O31" s="68" t="b">
        <f>IF('OTTV Calculation'!$E$6="Hanoi",'Beta Database'!Q32,IF('OTTV Calculation'!$E$6="Da Nang",'Beta Database'!AH32,IF('OTTV Calculation'!$E$6="Buon Ma Thuot",'Beta Database'!AY32,IF('OTTV Calculation'!$E$6="HCMC",'Beta Database'!BP32))))</f>
        <v>0</v>
      </c>
      <c r="P31" s="68" t="b">
        <f>IF('OTTV Calculation'!$E$6="Hanoi",'Beta Database'!R32,IF('OTTV Calculation'!$E$6="Da Nang",'Beta Database'!AI32,IF('OTTV Calculation'!$E$6="Buon Ma Thuot",'Beta Database'!AZ32,IF('OTTV Calculation'!$E$6="HCMC",'Beta Database'!BQ32))))</f>
        <v>0</v>
      </c>
      <c r="Q31" s="68" t="b">
        <f>IF('OTTV Calculation'!$E$6="Hanoi",'Beta Database'!S32,IF('OTTV Calculation'!$E$6="Da Nang",'Beta Database'!AJ32,IF('OTTV Calculation'!$E$6="Buon Ma Thuot",'Beta Database'!BA32,IF('OTTV Calculation'!$E$6="HCMC",'Beta Database'!BR32))))</f>
        <v>0</v>
      </c>
      <c r="R31" s="57">
        <v>1.75</v>
      </c>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96" t="s">
        <v>117</v>
      </c>
      <c r="AV31" s="68">
        <f>IF('Glazing information'!K28="0°",'Window calculation'!W13,IF('Glazing information'!K28="20°",'Window calculation'!W75,IF('Glazing information'!K28="30°",'Window calculation'!W137,IF('Glazing information'!K28="45°",'Window calculation'!W200,1))))</f>
        <v>1</v>
      </c>
      <c r="AW31" s="68">
        <f>IF('Glazing information'!K49="0°",'Window calculation'!Z13,IF('Glazing information'!K49="20°",'Window calculation'!Z75,IF('Glazing information'!K49="30°",'Window calculation'!Z137,IF('Glazing information'!K49="45°",'Window calculation'!Z200,1))))</f>
        <v>1</v>
      </c>
      <c r="AX31" s="68">
        <f>IF('Glazing information'!K70="0°",'Window calculation'!AC13,IF('Glazing information'!K70="20°",'Window calculation'!AC75,IF('Glazing information'!K70="30°",'Window calculation'!AC137,IF('Glazing information'!K70="45°",'Window calculation'!AC200,1))))</f>
        <v>1</v>
      </c>
      <c r="AY31" s="68">
        <f>IF('Glazing information'!$K91="0°",'Window calculation'!AF13,IF('Glazing information'!$K91="20°",'Window calculation'!AF75,IF('Glazing information'!K91="30°",'Window calculation'!AF137,IF('Glazing information'!$K91="45°",'Window calculation'!AF200,1))))</f>
        <v>1</v>
      </c>
      <c r="AZ31" s="68">
        <f>IF('Glazing information'!$K112="0°",'Window calculation'!AI13,IF('Glazing information'!$K112="20°",'Window calculation'!AI75,IF('Glazing information'!$K112="30°",'Window calculation'!AI137,IF('Glazing information'!$K112="45°",'Window calculation'!AI200,1))))</f>
        <v>1</v>
      </c>
      <c r="BA31" s="68">
        <f>IF('Glazing information'!$K133="0°",'Window calculation'!AL13,IF('Glazing information'!$K133="20°",'Window calculation'!AL75,IF('Glazing information'!$K133="30°",'Window calculation'!AL137,IF('Glazing information'!$K133="45°",'Window calculation'!AL200,1))))</f>
        <v>1</v>
      </c>
      <c r="BB31" s="68">
        <f>IF('Glazing information'!$K154="0°",'Window calculation'!AO13,IF('Glazing information'!$K154="20°",'Window calculation'!AO75,IF('Glazing information'!$K154="30°",'Window calculation'!AO137,IF('Glazing information'!$K154="45°",'Window calculation'!AO200,1))))</f>
        <v>1</v>
      </c>
      <c r="BC31" s="68">
        <f>IF('Glazing information'!$K175="0°",'Window calculation'!AR13,IF('Glazing information'!$K175="20°",'Window calculation'!AR75,IF('Glazing information'!$K175="30°",'Window calculation'!AR137,IF('Glazing information'!$K175="45°",'Window calculation'!AR200,1))))</f>
        <v>1</v>
      </c>
      <c r="BD31" s="57"/>
      <c r="BE31" s="57"/>
      <c r="BF31" s="57"/>
      <c r="BG31" s="57"/>
      <c r="BH31" s="57"/>
      <c r="BI31" s="57"/>
      <c r="BJ31" s="57"/>
      <c r="BK31" s="57"/>
    </row>
    <row r="32" spans="1:63" x14ac:dyDescent="0.25">
      <c r="A32" s="67">
        <v>1.35</v>
      </c>
      <c r="B32" s="68" t="b">
        <f>IF('OTTV Calculation'!$E$6="Hanoi",'Beta Database'!D33,IF('OTTV Calculation'!$E$6="Da Nang",'Beta Database'!U33,IF('OTTV Calculation'!$E$6="Buon Ma Thuot",'Beta Database'!AL33,IF('OTTV Calculation'!$E$6="HCMC",'Beta Database'!BC33))))</f>
        <v>0</v>
      </c>
      <c r="C32" s="68" t="b">
        <f>IF('OTTV Calculation'!$E$6="Hanoi",'Beta Database'!E33,IF('OTTV Calculation'!$E$6="Da Nang",'Beta Database'!V33,IF('OTTV Calculation'!$E$6="Buon Ma Thuot",'Beta Database'!AM33,IF('OTTV Calculation'!$E$6="HCMC",'Beta Database'!BD33))))</f>
        <v>0</v>
      </c>
      <c r="D32" s="68" t="b">
        <f>IF('OTTV Calculation'!$E$6="Hanoi",'Beta Database'!F33,IF('OTTV Calculation'!$E$6="Da Nang",'Beta Database'!W33,IF('OTTV Calculation'!$E$6="Buon Ma Thuot",'Beta Database'!AN33,IF('OTTV Calculation'!$E$6="HCMC",'Beta Database'!BE33))))</f>
        <v>0</v>
      </c>
      <c r="E32" s="68" t="b">
        <f>IF('OTTV Calculation'!$E$6="Hanoi",'Beta Database'!G33,IF('OTTV Calculation'!$E$6="Da Nang",'Beta Database'!X33,IF('OTTV Calculation'!$E$6="Buon Ma Thuot",'Beta Database'!AO33,IF('OTTV Calculation'!$E$6="HCMC",'Beta Database'!BF33))))</f>
        <v>0</v>
      </c>
      <c r="F32" s="79" t="b">
        <f>IF('OTTV Calculation'!$E$6="Hanoi",'Beta Database'!H33,IF('OTTV Calculation'!$E$6="Da Nang",'Beta Database'!Y33,IF('OTTV Calculation'!$E$6="Buon Ma Thuot",'Beta Database'!AP33,IF('OTTV Calculation'!$E$6="HCMC",'Beta Database'!BG33))))</f>
        <v>0</v>
      </c>
      <c r="G32" s="68" t="b">
        <f>IF('OTTV Calculation'!$E$6="Hanoi",'Beta Database'!I33,IF('OTTV Calculation'!$E$6="Da Nang",'Beta Database'!Z33,IF('OTTV Calculation'!$E$6="Buon Ma Thuot",'Beta Database'!AQ33,IF('OTTV Calculation'!$E$6="HCMC",'Beta Database'!BH33))))</f>
        <v>0</v>
      </c>
      <c r="H32" s="68" t="b">
        <f>IF('OTTV Calculation'!$E$6="Hanoi",'Beta Database'!J33,IF('OTTV Calculation'!$E$6="Da Nang",'Beta Database'!AA33,IF('OTTV Calculation'!$E$6="Buon Ma Thuot",'Beta Database'!AR33,IF('OTTV Calculation'!$E$6="HCMC",'Beta Database'!BI33))))</f>
        <v>0</v>
      </c>
      <c r="I32" s="68" t="b">
        <f>IF('OTTV Calculation'!$E$6="Hanoi",'Beta Database'!K33,IF('OTTV Calculation'!$E$6="Da Nang",'Beta Database'!AB33,IF('OTTV Calculation'!$E$6="Buon Ma Thuot",'Beta Database'!AS33,IF('OTTV Calculation'!$E$6="HCMC",'Beta Database'!BJ33))))</f>
        <v>0</v>
      </c>
      <c r="J32" s="68" t="b">
        <f>IF('OTTV Calculation'!$E$6="Hanoi",'Beta Database'!L33,IF('OTTV Calculation'!$E$6="Da Nang",'Beta Database'!AC33,IF('OTTV Calculation'!$E$6="Buon Ma Thuot",'Beta Database'!AT33,IF('OTTV Calculation'!$E$6="HCMC",'Beta Database'!BK33))))</f>
        <v>0</v>
      </c>
      <c r="K32" s="68" t="b">
        <f>IF('OTTV Calculation'!$E$6="Hanoi",'Beta Database'!M33,IF('OTTV Calculation'!$E$6="Da Nang",'Beta Database'!AD33,IF('OTTV Calculation'!$E$6="Buon Ma Thuot",'Beta Database'!AU33,IF('OTTV Calculation'!$E$6="HCMC",'Beta Database'!BL33))))</f>
        <v>0</v>
      </c>
      <c r="L32" s="68" t="b">
        <f>IF('OTTV Calculation'!$E$6="Hanoi",'Beta Database'!N33,IF('OTTV Calculation'!$E$6="Da Nang",'Beta Database'!AE33,IF('OTTV Calculation'!$E$6="Buon Ma Thuot",'Beta Database'!AV33,IF('OTTV Calculation'!$E$6="HCMC",'Beta Database'!BM33))))</f>
        <v>0</v>
      </c>
      <c r="M32" s="68" t="b">
        <f>IF('OTTV Calculation'!$E$6="Hanoi",'Beta Database'!O33,IF('OTTV Calculation'!$E$6="Da Nang",'Beta Database'!AF33,IF('OTTV Calculation'!$E$6="Buon Ma Thuot",'Beta Database'!AW33,IF('OTTV Calculation'!$E$6="HCMC",'Beta Database'!BN33))))</f>
        <v>0</v>
      </c>
      <c r="N32" s="68" t="b">
        <f>IF('OTTV Calculation'!$E$6="Hanoi",'Beta Database'!P33,IF('OTTV Calculation'!$E$6="Da Nang",'Beta Database'!AG33,IF('OTTV Calculation'!$E$6="Buon Ma Thuot",'Beta Database'!AX33,IF('OTTV Calculation'!$E$6="HCMC",'Beta Database'!BO33))))</f>
        <v>0</v>
      </c>
      <c r="O32" s="68" t="b">
        <f>IF('OTTV Calculation'!$E$6="Hanoi",'Beta Database'!Q33,IF('OTTV Calculation'!$E$6="Da Nang",'Beta Database'!AH33,IF('OTTV Calculation'!$E$6="Buon Ma Thuot",'Beta Database'!AY33,IF('OTTV Calculation'!$E$6="HCMC",'Beta Database'!BP33))))</f>
        <v>0</v>
      </c>
      <c r="P32" s="68" t="b">
        <f>IF('OTTV Calculation'!$E$6="Hanoi",'Beta Database'!R33,IF('OTTV Calculation'!$E$6="Da Nang",'Beta Database'!AI33,IF('OTTV Calculation'!$E$6="Buon Ma Thuot",'Beta Database'!AZ33,IF('OTTV Calculation'!$E$6="HCMC",'Beta Database'!BQ33))))</f>
        <v>0</v>
      </c>
      <c r="Q32" s="68" t="b">
        <f>IF('OTTV Calculation'!$E$6="Hanoi",'Beta Database'!S33,IF('OTTV Calculation'!$E$6="Da Nang",'Beta Database'!AJ33,IF('OTTV Calculation'!$E$6="Buon Ma Thuot",'Beta Database'!BA33,IF('OTTV Calculation'!$E$6="HCMC",'Beta Database'!BR33))))</f>
        <v>0</v>
      </c>
      <c r="R32" s="57">
        <v>1.7</v>
      </c>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96" t="s">
        <v>212</v>
      </c>
      <c r="AV32" s="68">
        <f>IF('Glazing information'!K29="0°",'Window calculation'!W14,IF('Glazing information'!K29="20°",'Window calculation'!W76,IF('Glazing information'!K29="30°",'Window calculation'!W138,IF('Glazing information'!K29="45°",'Window calculation'!W201,1))))</f>
        <v>1</v>
      </c>
      <c r="AW32" s="68">
        <f>IF('Glazing information'!K50="0°",'Window calculation'!Z14,IF('Glazing information'!K50="20°",'Window calculation'!Z76,IF('Glazing information'!K50="30°",'Window calculation'!Z138,IF('Glazing information'!K50="45°",'Window calculation'!Z201,1))))</f>
        <v>1</v>
      </c>
      <c r="AX32" s="68">
        <f>IF('Glazing information'!K71="0°",'Window calculation'!AC14,IF('Glazing information'!K71="20°",'Window calculation'!AC76,IF('Glazing information'!K71="30°",'Window calculation'!AC138,IF('Glazing information'!K71="45°",'Window calculation'!AC201,1))))</f>
        <v>1</v>
      </c>
      <c r="AY32" s="68">
        <f>IF('Glazing information'!$K92="0°",'Window calculation'!AF14,IF('Glazing information'!$K92="20°",'Window calculation'!AF76,IF('Glazing information'!K92="30°",'Window calculation'!AF138,IF('Glazing information'!$K92="45°",'Window calculation'!AF201,1))))</f>
        <v>1</v>
      </c>
      <c r="AZ32" s="68">
        <f>IF('Glazing information'!$K113="0°",'Window calculation'!AI14,IF('Glazing information'!$K113="20°",'Window calculation'!AI76,IF('Glazing information'!$K113="30°",'Window calculation'!AI138,IF('Glazing information'!$K113="45°",'Window calculation'!AI201,1))))</f>
        <v>1</v>
      </c>
      <c r="BA32" s="68">
        <f>IF('Glazing information'!$K134="0°",'Window calculation'!AL14,IF('Glazing information'!$K134="20°",'Window calculation'!AL76,IF('Glazing information'!$K134="30°",'Window calculation'!AL138,IF('Glazing information'!$K134="45°",'Window calculation'!AL201,1))))</f>
        <v>1</v>
      </c>
      <c r="BB32" s="68">
        <f>IF('Glazing information'!$K155="0°",'Window calculation'!AO14,IF('Glazing information'!$K155="20°",'Window calculation'!AO76,IF('Glazing information'!$K155="30°",'Window calculation'!AO138,IF('Glazing information'!$K155="45°",'Window calculation'!AO201,1))))</f>
        <v>1</v>
      </c>
      <c r="BC32" s="68">
        <f>IF('Glazing information'!$K176="0°",'Window calculation'!AR14,IF('Glazing information'!$K176="20°",'Window calculation'!AR76,IF('Glazing information'!$K176="30°",'Window calculation'!AR138,IF('Glazing information'!$K176="45°",'Window calculation'!AR201,1))))</f>
        <v>1</v>
      </c>
      <c r="BD32" s="57"/>
      <c r="BE32" s="57"/>
      <c r="BF32" s="57"/>
      <c r="BG32" s="57"/>
      <c r="BH32" s="57"/>
      <c r="BI32" s="57"/>
      <c r="BJ32" s="57"/>
      <c r="BK32" s="57"/>
    </row>
    <row r="33" spans="1:63" x14ac:dyDescent="0.25">
      <c r="A33" s="67">
        <v>1.4</v>
      </c>
      <c r="B33" s="68" t="b">
        <f>IF('OTTV Calculation'!$E$6="Hanoi",'Beta Database'!D34,IF('OTTV Calculation'!$E$6="Da Nang",'Beta Database'!U34,IF('OTTV Calculation'!$E$6="Buon Ma Thuot",'Beta Database'!AL34,IF('OTTV Calculation'!$E$6="HCMC",'Beta Database'!BC34))))</f>
        <v>0</v>
      </c>
      <c r="C33" s="68" t="b">
        <f>IF('OTTV Calculation'!$E$6="Hanoi",'Beta Database'!E34,IF('OTTV Calculation'!$E$6="Da Nang",'Beta Database'!V34,IF('OTTV Calculation'!$E$6="Buon Ma Thuot",'Beta Database'!AM34,IF('OTTV Calculation'!$E$6="HCMC",'Beta Database'!BD34))))</f>
        <v>0</v>
      </c>
      <c r="D33" s="68" t="b">
        <f>IF('OTTV Calculation'!$E$6="Hanoi",'Beta Database'!F34,IF('OTTV Calculation'!$E$6="Da Nang",'Beta Database'!W34,IF('OTTV Calculation'!$E$6="Buon Ma Thuot",'Beta Database'!AN34,IF('OTTV Calculation'!$E$6="HCMC",'Beta Database'!BE34))))</f>
        <v>0</v>
      </c>
      <c r="E33" s="68" t="b">
        <f>IF('OTTV Calculation'!$E$6="Hanoi",'Beta Database'!G34,IF('OTTV Calculation'!$E$6="Da Nang",'Beta Database'!X34,IF('OTTV Calculation'!$E$6="Buon Ma Thuot",'Beta Database'!AO34,IF('OTTV Calculation'!$E$6="HCMC",'Beta Database'!BF34))))</f>
        <v>0</v>
      </c>
      <c r="F33" s="79" t="b">
        <f>IF('OTTV Calculation'!$E$6="Hanoi",'Beta Database'!H34,IF('OTTV Calculation'!$E$6="Da Nang",'Beta Database'!Y34,IF('OTTV Calculation'!$E$6="Buon Ma Thuot",'Beta Database'!AP34,IF('OTTV Calculation'!$E$6="HCMC",'Beta Database'!BG34))))</f>
        <v>0</v>
      </c>
      <c r="G33" s="68" t="b">
        <f>IF('OTTV Calculation'!$E$6="Hanoi",'Beta Database'!I34,IF('OTTV Calculation'!$E$6="Da Nang",'Beta Database'!Z34,IF('OTTV Calculation'!$E$6="Buon Ma Thuot",'Beta Database'!AQ34,IF('OTTV Calculation'!$E$6="HCMC",'Beta Database'!BH34))))</f>
        <v>0</v>
      </c>
      <c r="H33" s="68" t="b">
        <f>IF('OTTV Calculation'!$E$6="Hanoi",'Beta Database'!J34,IF('OTTV Calculation'!$E$6="Da Nang",'Beta Database'!AA34,IF('OTTV Calculation'!$E$6="Buon Ma Thuot",'Beta Database'!AR34,IF('OTTV Calculation'!$E$6="HCMC",'Beta Database'!BI34))))</f>
        <v>0</v>
      </c>
      <c r="I33" s="68" t="b">
        <f>IF('OTTV Calculation'!$E$6="Hanoi",'Beta Database'!K34,IF('OTTV Calculation'!$E$6="Da Nang",'Beta Database'!AB34,IF('OTTV Calculation'!$E$6="Buon Ma Thuot",'Beta Database'!AS34,IF('OTTV Calculation'!$E$6="HCMC",'Beta Database'!BJ34))))</f>
        <v>0</v>
      </c>
      <c r="J33" s="68" t="b">
        <f>IF('OTTV Calculation'!$E$6="Hanoi",'Beta Database'!L34,IF('OTTV Calculation'!$E$6="Da Nang",'Beta Database'!AC34,IF('OTTV Calculation'!$E$6="Buon Ma Thuot",'Beta Database'!AT34,IF('OTTV Calculation'!$E$6="HCMC",'Beta Database'!BK34))))</f>
        <v>0</v>
      </c>
      <c r="K33" s="68" t="b">
        <f>IF('OTTV Calculation'!$E$6="Hanoi",'Beta Database'!M34,IF('OTTV Calculation'!$E$6="Da Nang",'Beta Database'!AD34,IF('OTTV Calculation'!$E$6="Buon Ma Thuot",'Beta Database'!AU34,IF('OTTV Calculation'!$E$6="HCMC",'Beta Database'!BL34))))</f>
        <v>0</v>
      </c>
      <c r="L33" s="68" t="b">
        <f>IF('OTTV Calculation'!$E$6="Hanoi",'Beta Database'!N34,IF('OTTV Calculation'!$E$6="Da Nang",'Beta Database'!AE34,IF('OTTV Calculation'!$E$6="Buon Ma Thuot",'Beta Database'!AV34,IF('OTTV Calculation'!$E$6="HCMC",'Beta Database'!BM34))))</f>
        <v>0</v>
      </c>
      <c r="M33" s="68" t="b">
        <f>IF('OTTV Calculation'!$E$6="Hanoi",'Beta Database'!O34,IF('OTTV Calculation'!$E$6="Da Nang",'Beta Database'!AF34,IF('OTTV Calculation'!$E$6="Buon Ma Thuot",'Beta Database'!AW34,IF('OTTV Calculation'!$E$6="HCMC",'Beta Database'!BN34))))</f>
        <v>0</v>
      </c>
      <c r="N33" s="68" t="b">
        <f>IF('OTTV Calculation'!$E$6="Hanoi",'Beta Database'!P34,IF('OTTV Calculation'!$E$6="Da Nang",'Beta Database'!AG34,IF('OTTV Calculation'!$E$6="Buon Ma Thuot",'Beta Database'!AX34,IF('OTTV Calculation'!$E$6="HCMC",'Beta Database'!BO34))))</f>
        <v>0</v>
      </c>
      <c r="O33" s="68" t="b">
        <f>IF('OTTV Calculation'!$E$6="Hanoi",'Beta Database'!Q34,IF('OTTV Calculation'!$E$6="Da Nang",'Beta Database'!AH34,IF('OTTV Calculation'!$E$6="Buon Ma Thuot",'Beta Database'!AY34,IF('OTTV Calculation'!$E$6="HCMC",'Beta Database'!BP34))))</f>
        <v>0</v>
      </c>
      <c r="P33" s="68" t="b">
        <f>IF('OTTV Calculation'!$E$6="Hanoi",'Beta Database'!R34,IF('OTTV Calculation'!$E$6="Da Nang",'Beta Database'!AI34,IF('OTTV Calculation'!$E$6="Buon Ma Thuot",'Beta Database'!AZ34,IF('OTTV Calculation'!$E$6="HCMC",'Beta Database'!BQ34))))</f>
        <v>0</v>
      </c>
      <c r="Q33" s="68" t="b">
        <f>IF('OTTV Calculation'!$E$6="Hanoi",'Beta Database'!S34,IF('OTTV Calculation'!$E$6="Da Nang",'Beta Database'!AJ34,IF('OTTV Calculation'!$E$6="Buon Ma Thuot",'Beta Database'!BA34,IF('OTTV Calculation'!$E$6="HCMC",'Beta Database'!BR34))))</f>
        <v>0</v>
      </c>
      <c r="R33" s="57">
        <v>1.65</v>
      </c>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96" t="s">
        <v>213</v>
      </c>
      <c r="AV33" s="68">
        <f>IF('Glazing information'!K30="0°",'Window calculation'!W15,IF('Glazing information'!K30="20°",'Window calculation'!W77,IF('Glazing information'!K30="30°",'Window calculation'!W139,IF('Glazing information'!K30="45°",'Window calculation'!W202,1))))</f>
        <v>1</v>
      </c>
      <c r="AW33" s="68">
        <f>IF('Glazing information'!K51="0°",'Window calculation'!Z15,IF('Glazing information'!K51="20°",'Window calculation'!Z77,IF('Glazing information'!K51="30°",'Window calculation'!Z139,IF('Glazing information'!K51="45°",'Window calculation'!Z202,1))))</f>
        <v>1</v>
      </c>
      <c r="AX33" s="68">
        <f>IF('Glazing information'!K72="0°",'Window calculation'!AC15,IF('Glazing information'!K72="20°",'Window calculation'!AC77,IF('Glazing information'!K72="30°",'Window calculation'!AC139,IF('Glazing information'!K72="45°",'Window calculation'!AC202,1))))</f>
        <v>1</v>
      </c>
      <c r="AY33" s="68">
        <f>IF('Glazing information'!$K93="0°",'Window calculation'!AF15,IF('Glazing information'!$K93="20°",'Window calculation'!AF77,IF('Glazing information'!K93="30°",'Window calculation'!AF139,IF('Glazing information'!$K93="45°",'Window calculation'!AF202,1))))</f>
        <v>1</v>
      </c>
      <c r="AZ33" s="68">
        <f>IF('Glazing information'!$K114="0°",'Window calculation'!AI15,IF('Glazing information'!$K114="20°",'Window calculation'!AI77,IF('Glazing information'!$K114="30°",'Window calculation'!AI139,IF('Glazing information'!$K114="45°",'Window calculation'!AI202,1))))</f>
        <v>1</v>
      </c>
      <c r="BA33" s="68">
        <f>IF('Glazing information'!$K135="0°",'Window calculation'!AL15,IF('Glazing information'!$K135="20°",'Window calculation'!AL77,IF('Glazing information'!$K135="30°",'Window calculation'!AL139,IF('Glazing information'!$K135="45°",'Window calculation'!AL202,1))))</f>
        <v>1</v>
      </c>
      <c r="BB33" s="68">
        <f>IF('Glazing information'!$K156="0°",'Window calculation'!AO15,IF('Glazing information'!$K156="20°",'Window calculation'!AO77,IF('Glazing information'!$K156="30°",'Window calculation'!AO139,IF('Glazing information'!$K156="45°",'Window calculation'!AO202,1))))</f>
        <v>1</v>
      </c>
      <c r="BC33" s="68">
        <f>IF('Glazing information'!$K177="0°",'Window calculation'!AR15,IF('Glazing information'!$K177="20°",'Window calculation'!AR77,IF('Glazing information'!$K177="30°",'Window calculation'!AR139,IF('Glazing information'!$K177="45°",'Window calculation'!AR202,1))))</f>
        <v>1</v>
      </c>
      <c r="BD33" s="57"/>
      <c r="BE33" s="57"/>
      <c r="BF33" s="57"/>
      <c r="BG33" s="57"/>
      <c r="BH33" s="57"/>
      <c r="BI33" s="57"/>
      <c r="BJ33" s="57"/>
      <c r="BK33" s="57"/>
    </row>
    <row r="34" spans="1:63" x14ac:dyDescent="0.25">
      <c r="A34" s="67">
        <v>1.45</v>
      </c>
      <c r="B34" s="68" t="b">
        <f>IF('OTTV Calculation'!$E$6="Hanoi",'Beta Database'!D35,IF('OTTV Calculation'!$E$6="Da Nang",'Beta Database'!U35,IF('OTTV Calculation'!$E$6="Buon Ma Thuot",'Beta Database'!AL35,IF('OTTV Calculation'!$E$6="HCMC",'Beta Database'!BC35))))</f>
        <v>0</v>
      </c>
      <c r="C34" s="68" t="b">
        <f>IF('OTTV Calculation'!$E$6="Hanoi",'Beta Database'!E35,IF('OTTV Calculation'!$E$6="Da Nang",'Beta Database'!V35,IF('OTTV Calculation'!$E$6="Buon Ma Thuot",'Beta Database'!AM35,IF('OTTV Calculation'!$E$6="HCMC",'Beta Database'!BD35))))</f>
        <v>0</v>
      </c>
      <c r="D34" s="68" t="b">
        <f>IF('OTTV Calculation'!$E$6="Hanoi",'Beta Database'!F35,IF('OTTV Calculation'!$E$6="Da Nang",'Beta Database'!W35,IF('OTTV Calculation'!$E$6="Buon Ma Thuot",'Beta Database'!AN35,IF('OTTV Calculation'!$E$6="HCMC",'Beta Database'!BE35))))</f>
        <v>0</v>
      </c>
      <c r="E34" s="68" t="b">
        <f>IF('OTTV Calculation'!$E$6="Hanoi",'Beta Database'!G35,IF('OTTV Calculation'!$E$6="Da Nang",'Beta Database'!X35,IF('OTTV Calculation'!$E$6="Buon Ma Thuot",'Beta Database'!AO35,IF('OTTV Calculation'!$E$6="HCMC",'Beta Database'!BF35))))</f>
        <v>0</v>
      </c>
      <c r="F34" s="79" t="b">
        <f>IF('OTTV Calculation'!$E$6="Hanoi",'Beta Database'!H35,IF('OTTV Calculation'!$E$6="Da Nang",'Beta Database'!Y35,IF('OTTV Calculation'!$E$6="Buon Ma Thuot",'Beta Database'!AP35,IF('OTTV Calculation'!$E$6="HCMC",'Beta Database'!BG35))))</f>
        <v>0</v>
      </c>
      <c r="G34" s="68" t="b">
        <f>IF('OTTV Calculation'!$E$6="Hanoi",'Beta Database'!I35,IF('OTTV Calculation'!$E$6="Da Nang",'Beta Database'!Z35,IF('OTTV Calculation'!$E$6="Buon Ma Thuot",'Beta Database'!AQ35,IF('OTTV Calculation'!$E$6="HCMC",'Beta Database'!BH35))))</f>
        <v>0</v>
      </c>
      <c r="H34" s="68" t="b">
        <f>IF('OTTV Calculation'!$E$6="Hanoi",'Beta Database'!J35,IF('OTTV Calculation'!$E$6="Da Nang",'Beta Database'!AA35,IF('OTTV Calculation'!$E$6="Buon Ma Thuot",'Beta Database'!AR35,IF('OTTV Calculation'!$E$6="HCMC",'Beta Database'!BI35))))</f>
        <v>0</v>
      </c>
      <c r="I34" s="68" t="b">
        <f>IF('OTTV Calculation'!$E$6="Hanoi",'Beta Database'!K35,IF('OTTV Calculation'!$E$6="Da Nang",'Beta Database'!AB35,IF('OTTV Calculation'!$E$6="Buon Ma Thuot",'Beta Database'!AS35,IF('OTTV Calculation'!$E$6="HCMC",'Beta Database'!BJ35))))</f>
        <v>0</v>
      </c>
      <c r="J34" s="68" t="b">
        <f>IF('OTTV Calculation'!$E$6="Hanoi",'Beta Database'!L35,IF('OTTV Calculation'!$E$6="Da Nang",'Beta Database'!AC35,IF('OTTV Calculation'!$E$6="Buon Ma Thuot",'Beta Database'!AT35,IF('OTTV Calculation'!$E$6="HCMC",'Beta Database'!BK35))))</f>
        <v>0</v>
      </c>
      <c r="K34" s="68" t="b">
        <f>IF('OTTV Calculation'!$E$6="Hanoi",'Beta Database'!M35,IF('OTTV Calculation'!$E$6="Da Nang",'Beta Database'!AD35,IF('OTTV Calculation'!$E$6="Buon Ma Thuot",'Beta Database'!AU35,IF('OTTV Calculation'!$E$6="HCMC",'Beta Database'!BL35))))</f>
        <v>0</v>
      </c>
      <c r="L34" s="68" t="b">
        <f>IF('OTTV Calculation'!$E$6="Hanoi",'Beta Database'!N35,IF('OTTV Calculation'!$E$6="Da Nang",'Beta Database'!AE35,IF('OTTV Calculation'!$E$6="Buon Ma Thuot",'Beta Database'!AV35,IF('OTTV Calculation'!$E$6="HCMC",'Beta Database'!BM35))))</f>
        <v>0</v>
      </c>
      <c r="M34" s="68" t="b">
        <f>IF('OTTV Calculation'!$E$6="Hanoi",'Beta Database'!O35,IF('OTTV Calculation'!$E$6="Da Nang",'Beta Database'!AF35,IF('OTTV Calculation'!$E$6="Buon Ma Thuot",'Beta Database'!AW35,IF('OTTV Calculation'!$E$6="HCMC",'Beta Database'!BN35))))</f>
        <v>0</v>
      </c>
      <c r="N34" s="68" t="b">
        <f>IF('OTTV Calculation'!$E$6="Hanoi",'Beta Database'!P35,IF('OTTV Calculation'!$E$6="Da Nang",'Beta Database'!AG35,IF('OTTV Calculation'!$E$6="Buon Ma Thuot",'Beta Database'!AX35,IF('OTTV Calculation'!$E$6="HCMC",'Beta Database'!BO35))))</f>
        <v>0</v>
      </c>
      <c r="O34" s="68" t="b">
        <f>IF('OTTV Calculation'!$E$6="Hanoi",'Beta Database'!Q35,IF('OTTV Calculation'!$E$6="Da Nang",'Beta Database'!AH35,IF('OTTV Calculation'!$E$6="Buon Ma Thuot",'Beta Database'!AY35,IF('OTTV Calculation'!$E$6="HCMC",'Beta Database'!BP35))))</f>
        <v>0</v>
      </c>
      <c r="P34" s="68" t="b">
        <f>IF('OTTV Calculation'!$E$6="Hanoi",'Beta Database'!R35,IF('OTTV Calculation'!$E$6="Da Nang",'Beta Database'!AI35,IF('OTTV Calculation'!$E$6="Buon Ma Thuot",'Beta Database'!AZ35,IF('OTTV Calculation'!$E$6="HCMC",'Beta Database'!BQ35))))</f>
        <v>0</v>
      </c>
      <c r="Q34" s="68" t="b">
        <f>IF('OTTV Calculation'!$E$6="Hanoi",'Beta Database'!S35,IF('OTTV Calculation'!$E$6="Da Nang",'Beta Database'!AJ35,IF('OTTV Calculation'!$E$6="Buon Ma Thuot",'Beta Database'!BA35,IF('OTTV Calculation'!$E$6="HCMC",'Beta Database'!BR35))))</f>
        <v>0</v>
      </c>
      <c r="R34" s="57">
        <v>1.6</v>
      </c>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96" t="s">
        <v>214</v>
      </c>
      <c r="AV34" s="68">
        <f>IF('Glazing information'!K31="0°",'Window calculation'!W16,IF('Glazing information'!K31="20°",'Window calculation'!W78,IF('Glazing information'!K31="30°",'Window calculation'!W140,IF('Glazing information'!K31="45°",'Window calculation'!W203,1))))</f>
        <v>1</v>
      </c>
      <c r="AW34" s="68">
        <f>IF('Glazing information'!K52="0°",'Window calculation'!Z16,IF('Glazing information'!K52="20°",'Window calculation'!Z78,IF('Glazing information'!K52="30°",'Window calculation'!Z140,IF('Glazing information'!K52="45°",'Window calculation'!Z203,1))))</f>
        <v>1</v>
      </c>
      <c r="AX34" s="68">
        <f>IF('Glazing information'!K73="0°",'Window calculation'!AC16,IF('Glazing information'!K73="20°",'Window calculation'!AC78,IF('Glazing information'!K73="30°",'Window calculation'!AC140,IF('Glazing information'!K73="45°",'Window calculation'!AC203,1))))</f>
        <v>1</v>
      </c>
      <c r="AY34" s="68">
        <f>IF('Glazing information'!$K94="0°",'Window calculation'!AF16,IF('Glazing information'!$K94="20°",'Window calculation'!AF78,IF('Glazing information'!K94="30°",'Window calculation'!AF140,IF('Glazing information'!$K94="45°",'Window calculation'!AF203,1))))</f>
        <v>1</v>
      </c>
      <c r="AZ34" s="68">
        <f>IF('Glazing information'!$K115="0°",'Window calculation'!AI16,IF('Glazing information'!$K115="20°",'Window calculation'!AI78,IF('Glazing information'!$K115="30°",'Window calculation'!AI140,IF('Glazing information'!$K115="45°",'Window calculation'!AI203,1))))</f>
        <v>1</v>
      </c>
      <c r="BA34" s="68">
        <f>IF('Glazing information'!$K136="0°",'Window calculation'!AL16,IF('Glazing information'!$K136="20°",'Window calculation'!AL78,IF('Glazing information'!$K136="30°",'Window calculation'!AL140,IF('Glazing information'!$K136="45°",'Window calculation'!AL203,1))))</f>
        <v>1</v>
      </c>
      <c r="BB34" s="68">
        <f>IF('Glazing information'!$K157="0°",'Window calculation'!AO16,IF('Glazing information'!$K157="20°",'Window calculation'!AO78,IF('Glazing information'!$K157="30°",'Window calculation'!AO140,IF('Glazing information'!$K157="45°",'Window calculation'!AO203,1))))</f>
        <v>1</v>
      </c>
      <c r="BC34" s="68">
        <f>IF('Glazing information'!$K178="0°",'Window calculation'!AR16,IF('Glazing information'!$K178="20°",'Window calculation'!AR78,IF('Glazing information'!$K178="30°",'Window calculation'!AR140,IF('Glazing information'!$K178="45°",'Window calculation'!AR203,1))))</f>
        <v>1</v>
      </c>
      <c r="BD34" s="57"/>
      <c r="BE34" s="57"/>
      <c r="BF34" s="57"/>
      <c r="BG34" s="57"/>
      <c r="BH34" s="57"/>
      <c r="BI34" s="57"/>
      <c r="BJ34" s="57"/>
      <c r="BK34" s="57"/>
    </row>
    <row r="35" spans="1:63" x14ac:dyDescent="0.25">
      <c r="A35" s="67">
        <v>1.5</v>
      </c>
      <c r="B35" s="68" t="b">
        <f>IF('OTTV Calculation'!$E$6="Hanoi",'Beta Database'!D36,IF('OTTV Calculation'!$E$6="Da Nang",'Beta Database'!U36,IF('OTTV Calculation'!$E$6="Buon Ma Thuot",'Beta Database'!AL36,IF('OTTV Calculation'!$E$6="HCMC",'Beta Database'!BC36))))</f>
        <v>0</v>
      </c>
      <c r="C35" s="68" t="b">
        <f>IF('OTTV Calculation'!$E$6="Hanoi",'Beta Database'!E36,IF('OTTV Calculation'!$E$6="Da Nang",'Beta Database'!V36,IF('OTTV Calculation'!$E$6="Buon Ma Thuot",'Beta Database'!AM36,IF('OTTV Calculation'!$E$6="HCMC",'Beta Database'!BD36))))</f>
        <v>0</v>
      </c>
      <c r="D35" s="68" t="b">
        <f>IF('OTTV Calculation'!$E$6="Hanoi",'Beta Database'!F36,IF('OTTV Calculation'!$E$6="Da Nang",'Beta Database'!W36,IF('OTTV Calculation'!$E$6="Buon Ma Thuot",'Beta Database'!AN36,IF('OTTV Calculation'!$E$6="HCMC",'Beta Database'!BE36))))</f>
        <v>0</v>
      </c>
      <c r="E35" s="68" t="b">
        <f>IF('OTTV Calculation'!$E$6="Hanoi",'Beta Database'!G36,IF('OTTV Calculation'!$E$6="Da Nang",'Beta Database'!X36,IF('OTTV Calculation'!$E$6="Buon Ma Thuot",'Beta Database'!AO36,IF('OTTV Calculation'!$E$6="HCMC",'Beta Database'!BF36))))</f>
        <v>0</v>
      </c>
      <c r="F35" s="79" t="b">
        <f>IF('OTTV Calculation'!$E$6="Hanoi",'Beta Database'!H36,IF('OTTV Calculation'!$E$6="Da Nang",'Beta Database'!Y36,IF('OTTV Calculation'!$E$6="Buon Ma Thuot",'Beta Database'!AP36,IF('OTTV Calculation'!$E$6="HCMC",'Beta Database'!BG36))))</f>
        <v>0</v>
      </c>
      <c r="G35" s="68" t="b">
        <f>IF('OTTV Calculation'!$E$6="Hanoi",'Beta Database'!I36,IF('OTTV Calculation'!$E$6="Da Nang",'Beta Database'!Z36,IF('OTTV Calculation'!$E$6="Buon Ma Thuot",'Beta Database'!AQ36,IF('OTTV Calculation'!$E$6="HCMC",'Beta Database'!BH36))))</f>
        <v>0</v>
      </c>
      <c r="H35" s="68" t="b">
        <f>IF('OTTV Calculation'!$E$6="Hanoi",'Beta Database'!J36,IF('OTTV Calculation'!$E$6="Da Nang",'Beta Database'!AA36,IF('OTTV Calculation'!$E$6="Buon Ma Thuot",'Beta Database'!AR36,IF('OTTV Calculation'!$E$6="HCMC",'Beta Database'!BI36))))</f>
        <v>0</v>
      </c>
      <c r="I35" s="68" t="b">
        <f>IF('OTTV Calculation'!$E$6="Hanoi",'Beta Database'!K36,IF('OTTV Calculation'!$E$6="Da Nang",'Beta Database'!AB36,IF('OTTV Calculation'!$E$6="Buon Ma Thuot",'Beta Database'!AS36,IF('OTTV Calculation'!$E$6="HCMC",'Beta Database'!BJ36))))</f>
        <v>0</v>
      </c>
      <c r="J35" s="68" t="b">
        <f>IF('OTTV Calculation'!$E$6="Hanoi",'Beta Database'!L36,IF('OTTV Calculation'!$E$6="Da Nang",'Beta Database'!AC36,IF('OTTV Calculation'!$E$6="Buon Ma Thuot",'Beta Database'!AT36,IF('OTTV Calculation'!$E$6="HCMC",'Beta Database'!BK36))))</f>
        <v>0</v>
      </c>
      <c r="K35" s="68" t="b">
        <f>IF('OTTV Calculation'!$E$6="Hanoi",'Beta Database'!M36,IF('OTTV Calculation'!$E$6="Da Nang",'Beta Database'!AD36,IF('OTTV Calculation'!$E$6="Buon Ma Thuot",'Beta Database'!AU36,IF('OTTV Calculation'!$E$6="HCMC",'Beta Database'!BL36))))</f>
        <v>0</v>
      </c>
      <c r="L35" s="68" t="b">
        <f>IF('OTTV Calculation'!$E$6="Hanoi",'Beta Database'!N36,IF('OTTV Calculation'!$E$6="Da Nang",'Beta Database'!AE36,IF('OTTV Calculation'!$E$6="Buon Ma Thuot",'Beta Database'!AV36,IF('OTTV Calculation'!$E$6="HCMC",'Beta Database'!BM36))))</f>
        <v>0</v>
      </c>
      <c r="M35" s="68" t="b">
        <f>IF('OTTV Calculation'!$E$6="Hanoi",'Beta Database'!O36,IF('OTTV Calculation'!$E$6="Da Nang",'Beta Database'!AF36,IF('OTTV Calculation'!$E$6="Buon Ma Thuot",'Beta Database'!AW36,IF('OTTV Calculation'!$E$6="HCMC",'Beta Database'!BN36))))</f>
        <v>0</v>
      </c>
      <c r="N35" s="68" t="b">
        <f>IF('OTTV Calculation'!$E$6="Hanoi",'Beta Database'!P36,IF('OTTV Calculation'!$E$6="Da Nang",'Beta Database'!AG36,IF('OTTV Calculation'!$E$6="Buon Ma Thuot",'Beta Database'!AX36,IF('OTTV Calculation'!$E$6="HCMC",'Beta Database'!BO36))))</f>
        <v>0</v>
      </c>
      <c r="O35" s="68" t="b">
        <f>IF('OTTV Calculation'!$E$6="Hanoi",'Beta Database'!Q36,IF('OTTV Calculation'!$E$6="Da Nang",'Beta Database'!AH36,IF('OTTV Calculation'!$E$6="Buon Ma Thuot",'Beta Database'!AY36,IF('OTTV Calculation'!$E$6="HCMC",'Beta Database'!BP36))))</f>
        <v>0</v>
      </c>
      <c r="P35" s="68" t="b">
        <f>IF('OTTV Calculation'!$E$6="Hanoi",'Beta Database'!R36,IF('OTTV Calculation'!$E$6="Da Nang",'Beta Database'!AI36,IF('OTTV Calculation'!$E$6="Buon Ma Thuot",'Beta Database'!AZ36,IF('OTTV Calculation'!$E$6="HCMC",'Beta Database'!BQ36))))</f>
        <v>0</v>
      </c>
      <c r="Q35" s="68" t="b">
        <f>IF('OTTV Calculation'!$E$6="Hanoi",'Beta Database'!S36,IF('OTTV Calculation'!$E$6="Da Nang",'Beta Database'!AJ36,IF('OTTV Calculation'!$E$6="Buon Ma Thuot",'Beta Database'!BA36,IF('OTTV Calculation'!$E$6="HCMC",'Beta Database'!BR36))))</f>
        <v>0</v>
      </c>
      <c r="R35" s="57">
        <v>1.55000000000001</v>
      </c>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96" t="s">
        <v>215</v>
      </c>
      <c r="AV35" s="68">
        <f>IF('Glazing information'!K32="0°",'Window calculation'!W17,IF('Glazing information'!K32="20°",'Window calculation'!W79,IF('Glazing information'!K32="30°",'Window calculation'!W141,IF('Glazing information'!K32="45°",'Window calculation'!W204,1))))</f>
        <v>1</v>
      </c>
      <c r="AW35" s="68">
        <f>IF('Glazing information'!K53="0°",'Window calculation'!Z17,IF('Glazing information'!K53="20°",'Window calculation'!Z79,IF('Glazing information'!K53="30°",'Window calculation'!Z141,IF('Glazing information'!K53="45°",'Window calculation'!Z204,1))))</f>
        <v>1</v>
      </c>
      <c r="AX35" s="68">
        <f>IF('Glazing information'!K74="0°",'Window calculation'!AC17,IF('Glazing information'!K74="20°",'Window calculation'!AC79,IF('Glazing information'!K74="30°",'Window calculation'!AC141,IF('Glazing information'!K74="45°",'Window calculation'!AC204,1))))</f>
        <v>1</v>
      </c>
      <c r="AY35" s="68">
        <f>IF('Glazing information'!$K95="0°",'Window calculation'!AF17,IF('Glazing information'!$K95="20°",'Window calculation'!AF79,IF('Glazing information'!K95="30°",'Window calculation'!AF141,IF('Glazing information'!$K95="45°",'Window calculation'!AF204,1))))</f>
        <v>1</v>
      </c>
      <c r="AZ35" s="68">
        <f>IF('Glazing information'!$K116="0°",'Window calculation'!AI17,IF('Glazing information'!$K116="20°",'Window calculation'!AI79,IF('Glazing information'!$K116="30°",'Window calculation'!AI141,IF('Glazing information'!$K116="45°",'Window calculation'!AI204,1))))</f>
        <v>1</v>
      </c>
      <c r="BA35" s="68">
        <f>IF('Glazing information'!$K137="0°",'Window calculation'!AL17,IF('Glazing information'!$K137="20°",'Window calculation'!AL79,IF('Glazing information'!$K137="30°",'Window calculation'!AL141,IF('Glazing information'!$K137="45°",'Window calculation'!AL204,1))))</f>
        <v>1</v>
      </c>
      <c r="BB35" s="68">
        <f>IF('Glazing information'!$K158="0°",'Window calculation'!AO17,IF('Glazing information'!$K158="20°",'Window calculation'!AO79,IF('Glazing information'!$K158="30°",'Window calculation'!AO141,IF('Glazing information'!$K158="45°",'Window calculation'!AO204,1))))</f>
        <v>1</v>
      </c>
      <c r="BC35" s="68">
        <f>IF('Glazing information'!$K179="0°",'Window calculation'!AR17,IF('Glazing information'!$K179="20°",'Window calculation'!AR79,IF('Glazing information'!$K179="30°",'Window calculation'!AR141,IF('Glazing information'!$K179="45°",'Window calculation'!AR204,1))))</f>
        <v>1</v>
      </c>
      <c r="BD35" s="57"/>
      <c r="BE35" s="57"/>
      <c r="BF35" s="57"/>
      <c r="BG35" s="57"/>
      <c r="BH35" s="57"/>
      <c r="BI35" s="57"/>
      <c r="BJ35" s="57"/>
      <c r="BK35" s="57"/>
    </row>
    <row r="36" spans="1:63" x14ac:dyDescent="0.25">
      <c r="A36" s="67">
        <v>1.55</v>
      </c>
      <c r="B36" s="68" t="b">
        <f>IF('OTTV Calculation'!$E$6="Hanoi",'Beta Database'!D37,IF('OTTV Calculation'!$E$6="Da Nang",'Beta Database'!U37,IF('OTTV Calculation'!$E$6="Buon Ma Thuot",'Beta Database'!AL37,IF('OTTV Calculation'!$E$6="HCMC",'Beta Database'!BC37))))</f>
        <v>0</v>
      </c>
      <c r="C36" s="68" t="b">
        <f>IF('OTTV Calculation'!$E$6="Hanoi",'Beta Database'!E37,IF('OTTV Calculation'!$E$6="Da Nang",'Beta Database'!V37,IF('OTTV Calculation'!$E$6="Buon Ma Thuot",'Beta Database'!AM37,IF('OTTV Calculation'!$E$6="HCMC",'Beta Database'!BD37))))</f>
        <v>0</v>
      </c>
      <c r="D36" s="68" t="b">
        <f>IF('OTTV Calculation'!$E$6="Hanoi",'Beta Database'!F37,IF('OTTV Calculation'!$E$6="Da Nang",'Beta Database'!W37,IF('OTTV Calculation'!$E$6="Buon Ma Thuot",'Beta Database'!AN37,IF('OTTV Calculation'!$E$6="HCMC",'Beta Database'!BE37))))</f>
        <v>0</v>
      </c>
      <c r="E36" s="68" t="b">
        <f>IF('OTTV Calculation'!$E$6="Hanoi",'Beta Database'!G37,IF('OTTV Calculation'!$E$6="Da Nang",'Beta Database'!X37,IF('OTTV Calculation'!$E$6="Buon Ma Thuot",'Beta Database'!AO37,IF('OTTV Calculation'!$E$6="HCMC",'Beta Database'!BF37))))</f>
        <v>0</v>
      </c>
      <c r="F36" s="79" t="b">
        <f>IF('OTTV Calculation'!$E$6="Hanoi",'Beta Database'!H37,IF('OTTV Calculation'!$E$6="Da Nang",'Beta Database'!Y37,IF('OTTV Calculation'!$E$6="Buon Ma Thuot",'Beta Database'!AP37,IF('OTTV Calculation'!$E$6="HCMC",'Beta Database'!BG37))))</f>
        <v>0</v>
      </c>
      <c r="G36" s="68" t="b">
        <f>IF('OTTV Calculation'!$E$6="Hanoi",'Beta Database'!I37,IF('OTTV Calculation'!$E$6="Da Nang",'Beta Database'!Z37,IF('OTTV Calculation'!$E$6="Buon Ma Thuot",'Beta Database'!AQ37,IF('OTTV Calculation'!$E$6="HCMC",'Beta Database'!BH37))))</f>
        <v>0</v>
      </c>
      <c r="H36" s="68" t="b">
        <f>IF('OTTV Calculation'!$E$6="Hanoi",'Beta Database'!J37,IF('OTTV Calculation'!$E$6="Da Nang",'Beta Database'!AA37,IF('OTTV Calculation'!$E$6="Buon Ma Thuot",'Beta Database'!AR37,IF('OTTV Calculation'!$E$6="HCMC",'Beta Database'!BI37))))</f>
        <v>0</v>
      </c>
      <c r="I36" s="68" t="b">
        <f>IF('OTTV Calculation'!$E$6="Hanoi",'Beta Database'!K37,IF('OTTV Calculation'!$E$6="Da Nang",'Beta Database'!AB37,IF('OTTV Calculation'!$E$6="Buon Ma Thuot",'Beta Database'!AS37,IF('OTTV Calculation'!$E$6="HCMC",'Beta Database'!BJ37))))</f>
        <v>0</v>
      </c>
      <c r="J36" s="68" t="b">
        <f>IF('OTTV Calculation'!$E$6="Hanoi",'Beta Database'!L37,IF('OTTV Calculation'!$E$6="Da Nang",'Beta Database'!AC37,IF('OTTV Calculation'!$E$6="Buon Ma Thuot",'Beta Database'!AT37,IF('OTTV Calculation'!$E$6="HCMC",'Beta Database'!BK37))))</f>
        <v>0</v>
      </c>
      <c r="K36" s="68" t="b">
        <f>IF('OTTV Calculation'!$E$6="Hanoi",'Beta Database'!M37,IF('OTTV Calculation'!$E$6="Da Nang",'Beta Database'!AD37,IF('OTTV Calculation'!$E$6="Buon Ma Thuot",'Beta Database'!AU37,IF('OTTV Calculation'!$E$6="HCMC",'Beta Database'!BL37))))</f>
        <v>0</v>
      </c>
      <c r="L36" s="68" t="b">
        <f>IF('OTTV Calculation'!$E$6="Hanoi",'Beta Database'!N37,IF('OTTV Calculation'!$E$6="Da Nang",'Beta Database'!AE37,IF('OTTV Calculation'!$E$6="Buon Ma Thuot",'Beta Database'!AV37,IF('OTTV Calculation'!$E$6="HCMC",'Beta Database'!BM37))))</f>
        <v>0</v>
      </c>
      <c r="M36" s="68" t="b">
        <f>IF('OTTV Calculation'!$E$6="Hanoi",'Beta Database'!O37,IF('OTTV Calculation'!$E$6="Da Nang",'Beta Database'!AF37,IF('OTTV Calculation'!$E$6="Buon Ma Thuot",'Beta Database'!AW37,IF('OTTV Calculation'!$E$6="HCMC",'Beta Database'!BN37))))</f>
        <v>0</v>
      </c>
      <c r="N36" s="68" t="b">
        <f>IF('OTTV Calculation'!$E$6="Hanoi",'Beta Database'!P37,IF('OTTV Calculation'!$E$6="Da Nang",'Beta Database'!AG37,IF('OTTV Calculation'!$E$6="Buon Ma Thuot",'Beta Database'!AX37,IF('OTTV Calculation'!$E$6="HCMC",'Beta Database'!BO37))))</f>
        <v>0</v>
      </c>
      <c r="O36" s="68" t="b">
        <f>IF('OTTV Calculation'!$E$6="Hanoi",'Beta Database'!Q37,IF('OTTV Calculation'!$E$6="Da Nang",'Beta Database'!AH37,IF('OTTV Calculation'!$E$6="Buon Ma Thuot",'Beta Database'!AY37,IF('OTTV Calculation'!$E$6="HCMC",'Beta Database'!BP37))))</f>
        <v>0</v>
      </c>
      <c r="P36" s="68" t="b">
        <f>IF('OTTV Calculation'!$E$6="Hanoi",'Beta Database'!R37,IF('OTTV Calculation'!$E$6="Da Nang",'Beta Database'!AI37,IF('OTTV Calculation'!$E$6="Buon Ma Thuot",'Beta Database'!AZ37,IF('OTTV Calculation'!$E$6="HCMC",'Beta Database'!BQ37))))</f>
        <v>0</v>
      </c>
      <c r="Q36" s="68" t="b">
        <f>IF('OTTV Calculation'!$E$6="Hanoi",'Beta Database'!S37,IF('OTTV Calculation'!$E$6="Da Nang",'Beta Database'!AJ37,IF('OTTV Calculation'!$E$6="Buon Ma Thuot",'Beta Database'!BA37,IF('OTTV Calculation'!$E$6="HCMC",'Beta Database'!BR37))))</f>
        <v>0</v>
      </c>
      <c r="R36" s="57">
        <v>1.50000000000001</v>
      </c>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96" t="s">
        <v>216</v>
      </c>
      <c r="AV36" s="68">
        <f>IF('Glazing information'!K33="0°",'Window calculation'!W18,IF('Glazing information'!K33="20°",'Window calculation'!W80,IF('Glazing information'!K33="30°",'Window calculation'!W142,IF('Glazing information'!K33="45°",'Window calculation'!W205,1))))</f>
        <v>1</v>
      </c>
      <c r="AW36" s="68">
        <f>IF('Glazing information'!K54="0°",'Window calculation'!Z18,IF('Glazing information'!K54="20°",'Window calculation'!Z80,IF('Glazing information'!K54="30°",'Window calculation'!Z142,IF('Glazing information'!K54="45°",'Window calculation'!Z205,1))))</f>
        <v>1</v>
      </c>
      <c r="AX36" s="68">
        <f>IF('Glazing information'!K75="0°",'Window calculation'!AC18,IF('Glazing information'!K75="20°",'Window calculation'!AC80,IF('Glazing information'!K75="30°",'Window calculation'!AC142,IF('Glazing information'!K75="45°",'Window calculation'!AC205,1))))</f>
        <v>1</v>
      </c>
      <c r="AY36" s="68">
        <f>IF('Glazing information'!$K96="0°",'Window calculation'!AF18,IF('Glazing information'!$K96="20°",'Window calculation'!AF80,IF('Glazing information'!K96="30°",'Window calculation'!AF142,IF('Glazing information'!$K96="45°",'Window calculation'!AF205,1))))</f>
        <v>1</v>
      </c>
      <c r="AZ36" s="68">
        <f>IF('Glazing information'!$K117="0°",'Window calculation'!AI18,IF('Glazing information'!$K117="20°",'Window calculation'!AI80,IF('Glazing information'!$K117="30°",'Window calculation'!AI142,IF('Glazing information'!$K117="45°",'Window calculation'!AI205,1))))</f>
        <v>1</v>
      </c>
      <c r="BA36" s="68">
        <f>IF('Glazing information'!$K138="0°",'Window calculation'!AL18,IF('Glazing information'!$K138="20°",'Window calculation'!AL80,IF('Glazing information'!$K138="30°",'Window calculation'!AL142,IF('Glazing information'!$K138="45°",'Window calculation'!AL205,1))))</f>
        <v>1</v>
      </c>
      <c r="BB36" s="68">
        <f>IF('Glazing information'!$K159="0°",'Window calculation'!AO18,IF('Glazing information'!$K159="20°",'Window calculation'!AO80,IF('Glazing information'!$K159="30°",'Window calculation'!AO142,IF('Glazing information'!$K159="45°",'Window calculation'!AO205,1))))</f>
        <v>1</v>
      </c>
      <c r="BC36" s="68">
        <f>IF('Glazing information'!$K180="0°",'Window calculation'!AR18,IF('Glazing information'!$K180="20°",'Window calculation'!AR80,IF('Glazing information'!$K180="30°",'Window calculation'!AR142,IF('Glazing information'!$K180="45°",'Window calculation'!AR205,1))))</f>
        <v>1</v>
      </c>
      <c r="BD36" s="57"/>
      <c r="BE36" s="57"/>
      <c r="BF36" s="57"/>
      <c r="BG36" s="57"/>
      <c r="BH36" s="57"/>
      <c r="BI36" s="57"/>
      <c r="BJ36" s="57"/>
      <c r="BK36" s="57"/>
    </row>
    <row r="37" spans="1:63" x14ac:dyDescent="0.25">
      <c r="A37" s="67">
        <v>1.6</v>
      </c>
      <c r="B37" s="68" t="b">
        <f>IF('OTTV Calculation'!$E$6="Hanoi",'Beta Database'!D38,IF('OTTV Calculation'!$E$6="Da Nang",'Beta Database'!U38,IF('OTTV Calculation'!$E$6="Buon Ma Thuot",'Beta Database'!AL38,IF('OTTV Calculation'!$E$6="HCMC",'Beta Database'!BC38))))</f>
        <v>0</v>
      </c>
      <c r="C37" s="68" t="b">
        <f>IF('OTTV Calculation'!$E$6="Hanoi",'Beta Database'!E38,IF('OTTV Calculation'!$E$6="Da Nang",'Beta Database'!V38,IF('OTTV Calculation'!$E$6="Buon Ma Thuot",'Beta Database'!AM38,IF('OTTV Calculation'!$E$6="HCMC",'Beta Database'!BD38))))</f>
        <v>0</v>
      </c>
      <c r="D37" s="68" t="b">
        <f>IF('OTTV Calculation'!$E$6="Hanoi",'Beta Database'!F38,IF('OTTV Calculation'!$E$6="Da Nang",'Beta Database'!W38,IF('OTTV Calculation'!$E$6="Buon Ma Thuot",'Beta Database'!AN38,IF('OTTV Calculation'!$E$6="HCMC",'Beta Database'!BE38))))</f>
        <v>0</v>
      </c>
      <c r="E37" s="68" t="b">
        <f>IF('OTTV Calculation'!$E$6="Hanoi",'Beta Database'!G38,IF('OTTV Calculation'!$E$6="Da Nang",'Beta Database'!X38,IF('OTTV Calculation'!$E$6="Buon Ma Thuot",'Beta Database'!AO38,IF('OTTV Calculation'!$E$6="HCMC",'Beta Database'!BF38))))</f>
        <v>0</v>
      </c>
      <c r="F37" s="79" t="b">
        <f>IF('OTTV Calculation'!$E$6="Hanoi",'Beta Database'!H38,IF('OTTV Calculation'!$E$6="Da Nang",'Beta Database'!Y38,IF('OTTV Calculation'!$E$6="Buon Ma Thuot",'Beta Database'!AP38,IF('OTTV Calculation'!$E$6="HCMC",'Beta Database'!BG38))))</f>
        <v>0</v>
      </c>
      <c r="G37" s="68" t="b">
        <f>IF('OTTV Calculation'!$E$6="Hanoi",'Beta Database'!I38,IF('OTTV Calculation'!$E$6="Da Nang",'Beta Database'!Z38,IF('OTTV Calculation'!$E$6="Buon Ma Thuot",'Beta Database'!AQ38,IF('OTTV Calculation'!$E$6="HCMC",'Beta Database'!BH38))))</f>
        <v>0</v>
      </c>
      <c r="H37" s="68" t="b">
        <f>IF('OTTV Calculation'!$E$6="Hanoi",'Beta Database'!J38,IF('OTTV Calculation'!$E$6="Da Nang",'Beta Database'!AA38,IF('OTTV Calculation'!$E$6="Buon Ma Thuot",'Beta Database'!AR38,IF('OTTV Calculation'!$E$6="HCMC",'Beta Database'!BI38))))</f>
        <v>0</v>
      </c>
      <c r="I37" s="68" t="b">
        <f>IF('OTTV Calculation'!$E$6="Hanoi",'Beta Database'!K38,IF('OTTV Calculation'!$E$6="Da Nang",'Beta Database'!AB38,IF('OTTV Calculation'!$E$6="Buon Ma Thuot",'Beta Database'!AS38,IF('OTTV Calculation'!$E$6="HCMC",'Beta Database'!BJ38))))</f>
        <v>0</v>
      </c>
      <c r="J37" s="68" t="b">
        <f>IF('OTTV Calculation'!$E$6="Hanoi",'Beta Database'!L38,IF('OTTV Calculation'!$E$6="Da Nang",'Beta Database'!AC38,IF('OTTV Calculation'!$E$6="Buon Ma Thuot",'Beta Database'!AT38,IF('OTTV Calculation'!$E$6="HCMC",'Beta Database'!BK38))))</f>
        <v>0</v>
      </c>
      <c r="K37" s="68" t="b">
        <f>IF('OTTV Calculation'!$E$6="Hanoi",'Beta Database'!M38,IF('OTTV Calculation'!$E$6="Da Nang",'Beta Database'!AD38,IF('OTTV Calculation'!$E$6="Buon Ma Thuot",'Beta Database'!AU38,IF('OTTV Calculation'!$E$6="HCMC",'Beta Database'!BL38))))</f>
        <v>0</v>
      </c>
      <c r="L37" s="68" t="b">
        <f>IF('OTTV Calculation'!$E$6="Hanoi",'Beta Database'!N38,IF('OTTV Calculation'!$E$6="Da Nang",'Beta Database'!AE38,IF('OTTV Calculation'!$E$6="Buon Ma Thuot",'Beta Database'!AV38,IF('OTTV Calculation'!$E$6="HCMC",'Beta Database'!BM38))))</f>
        <v>0</v>
      </c>
      <c r="M37" s="68" t="b">
        <f>IF('OTTV Calculation'!$E$6="Hanoi",'Beta Database'!O38,IF('OTTV Calculation'!$E$6="Da Nang",'Beta Database'!AF38,IF('OTTV Calculation'!$E$6="Buon Ma Thuot",'Beta Database'!AW38,IF('OTTV Calculation'!$E$6="HCMC",'Beta Database'!BN38))))</f>
        <v>0</v>
      </c>
      <c r="N37" s="68" t="b">
        <f>IF('OTTV Calculation'!$E$6="Hanoi",'Beta Database'!P38,IF('OTTV Calculation'!$E$6="Da Nang",'Beta Database'!AG38,IF('OTTV Calculation'!$E$6="Buon Ma Thuot",'Beta Database'!AX38,IF('OTTV Calculation'!$E$6="HCMC",'Beta Database'!BO38))))</f>
        <v>0</v>
      </c>
      <c r="O37" s="68" t="b">
        <f>IF('OTTV Calculation'!$E$6="Hanoi",'Beta Database'!Q38,IF('OTTV Calculation'!$E$6="Da Nang",'Beta Database'!AH38,IF('OTTV Calculation'!$E$6="Buon Ma Thuot",'Beta Database'!AY38,IF('OTTV Calculation'!$E$6="HCMC",'Beta Database'!BP38))))</f>
        <v>0</v>
      </c>
      <c r="P37" s="68" t="b">
        <f>IF('OTTV Calculation'!$E$6="Hanoi",'Beta Database'!R38,IF('OTTV Calculation'!$E$6="Da Nang",'Beta Database'!AI38,IF('OTTV Calculation'!$E$6="Buon Ma Thuot",'Beta Database'!AZ38,IF('OTTV Calculation'!$E$6="HCMC",'Beta Database'!BQ38))))</f>
        <v>0</v>
      </c>
      <c r="Q37" s="68" t="b">
        <f>IF('OTTV Calculation'!$E$6="Hanoi",'Beta Database'!S38,IF('OTTV Calculation'!$E$6="Da Nang",'Beta Database'!AJ38,IF('OTTV Calculation'!$E$6="Buon Ma Thuot",'Beta Database'!BA38,IF('OTTV Calculation'!$E$6="HCMC",'Beta Database'!BR38))))</f>
        <v>0</v>
      </c>
      <c r="R37" s="57">
        <v>1.4500000000000099</v>
      </c>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96" t="s">
        <v>218</v>
      </c>
      <c r="AV37" s="68">
        <f>IF('Glazing information'!K34="0°",'Window calculation'!W19,IF('Glazing information'!K34="20°",'Window calculation'!W81,IF('Glazing information'!K34="30°",'Window calculation'!W143,IF('Glazing information'!K34="45°",'Window calculation'!W206,1))))</f>
        <v>1</v>
      </c>
      <c r="AW37" s="68">
        <f>IF('Glazing information'!K55="0°",'Window calculation'!Z19,IF('Glazing information'!K55="20°",'Window calculation'!Z81,IF('Glazing information'!K55="30°",'Window calculation'!Z143,IF('Glazing information'!K55="45°",'Window calculation'!Z206,1))))</f>
        <v>1</v>
      </c>
      <c r="AX37" s="68">
        <f>IF('Glazing information'!K76="0°",'Window calculation'!AC19,IF('Glazing information'!K76="20°",'Window calculation'!AC81,IF('Glazing information'!K76="30°",'Window calculation'!AC143,IF('Glazing information'!K76="45°",'Window calculation'!AC206,1))))</f>
        <v>1</v>
      </c>
      <c r="AY37" s="68">
        <f>IF('Glazing information'!$K97="0°",'Window calculation'!AF19,IF('Glazing information'!$K97="20°",'Window calculation'!AF81,IF('Glazing information'!K97="30°",'Window calculation'!AF143,IF('Glazing information'!$K97="45°",'Window calculation'!AF206,1))))</f>
        <v>1</v>
      </c>
      <c r="AZ37" s="68">
        <f>IF('Glazing information'!$K118="0°",'Window calculation'!AI19,IF('Glazing information'!$K118="20°",'Window calculation'!AI81,IF('Glazing information'!$K118="30°",'Window calculation'!AI143,IF('Glazing information'!$K118="45°",'Window calculation'!AI206,1))))</f>
        <v>1</v>
      </c>
      <c r="BA37" s="68">
        <f>IF('Glazing information'!$K139="0°",'Window calculation'!AL19,IF('Glazing information'!$K139="20°",'Window calculation'!AL81,IF('Glazing information'!$K139="30°",'Window calculation'!AL143,IF('Glazing information'!$K139="45°",'Window calculation'!AL206,1))))</f>
        <v>1</v>
      </c>
      <c r="BB37" s="68">
        <f>IF('Glazing information'!$K160="0°",'Window calculation'!AO19,IF('Glazing information'!$K160="20°",'Window calculation'!AO81,IF('Glazing information'!$K160="30°",'Window calculation'!AO143,IF('Glazing information'!$K160="45°",'Window calculation'!AO206,1))))</f>
        <v>1</v>
      </c>
      <c r="BC37" s="68">
        <f>IF('Glazing information'!$K181="0°",'Window calculation'!AR19,IF('Glazing information'!$K181="20°",'Window calculation'!AR81,IF('Glazing information'!$K181="30°",'Window calculation'!AR143,IF('Glazing information'!$K181="45°",'Window calculation'!AR206,1))))</f>
        <v>1</v>
      </c>
      <c r="BD37" s="57"/>
      <c r="BE37" s="57"/>
      <c r="BF37" s="57"/>
      <c r="BG37" s="57"/>
      <c r="BH37" s="57"/>
      <c r="BI37" s="57"/>
      <c r="BJ37" s="57"/>
      <c r="BK37" s="57"/>
    </row>
    <row r="38" spans="1:63" x14ac:dyDescent="0.25">
      <c r="A38" s="67">
        <v>1.65</v>
      </c>
      <c r="B38" s="68" t="b">
        <f>IF('OTTV Calculation'!$E$6="Hanoi",'Beta Database'!D39,IF('OTTV Calculation'!$E$6="Da Nang",'Beta Database'!U39,IF('OTTV Calculation'!$E$6="Buon Ma Thuot",'Beta Database'!AL39,IF('OTTV Calculation'!$E$6="HCMC",'Beta Database'!BC39))))</f>
        <v>0</v>
      </c>
      <c r="C38" s="68" t="b">
        <f>IF('OTTV Calculation'!$E$6="Hanoi",'Beta Database'!E39,IF('OTTV Calculation'!$E$6="Da Nang",'Beta Database'!V39,IF('OTTV Calculation'!$E$6="Buon Ma Thuot",'Beta Database'!AM39,IF('OTTV Calculation'!$E$6="HCMC",'Beta Database'!BD39))))</f>
        <v>0</v>
      </c>
      <c r="D38" s="68" t="b">
        <f>IF('OTTV Calculation'!$E$6="Hanoi",'Beta Database'!F39,IF('OTTV Calculation'!$E$6="Da Nang",'Beta Database'!W39,IF('OTTV Calculation'!$E$6="Buon Ma Thuot",'Beta Database'!AN39,IF('OTTV Calculation'!$E$6="HCMC",'Beta Database'!BE39))))</f>
        <v>0</v>
      </c>
      <c r="E38" s="68" t="b">
        <f>IF('OTTV Calculation'!$E$6="Hanoi",'Beta Database'!G39,IF('OTTV Calculation'!$E$6="Da Nang",'Beta Database'!X39,IF('OTTV Calculation'!$E$6="Buon Ma Thuot",'Beta Database'!AO39,IF('OTTV Calculation'!$E$6="HCMC",'Beta Database'!BF39))))</f>
        <v>0</v>
      </c>
      <c r="F38" s="79" t="b">
        <f>IF('OTTV Calculation'!$E$6="Hanoi",'Beta Database'!H39,IF('OTTV Calculation'!$E$6="Da Nang",'Beta Database'!Y39,IF('OTTV Calculation'!$E$6="Buon Ma Thuot",'Beta Database'!AP39,IF('OTTV Calculation'!$E$6="HCMC",'Beta Database'!BG39))))</f>
        <v>0</v>
      </c>
      <c r="G38" s="68" t="b">
        <f>IF('OTTV Calculation'!$E$6="Hanoi",'Beta Database'!I39,IF('OTTV Calculation'!$E$6="Da Nang",'Beta Database'!Z39,IF('OTTV Calculation'!$E$6="Buon Ma Thuot",'Beta Database'!AQ39,IF('OTTV Calculation'!$E$6="HCMC",'Beta Database'!BH39))))</f>
        <v>0</v>
      </c>
      <c r="H38" s="68" t="b">
        <f>IF('OTTV Calculation'!$E$6="Hanoi",'Beta Database'!J39,IF('OTTV Calculation'!$E$6="Da Nang",'Beta Database'!AA39,IF('OTTV Calculation'!$E$6="Buon Ma Thuot",'Beta Database'!AR39,IF('OTTV Calculation'!$E$6="HCMC",'Beta Database'!BI39))))</f>
        <v>0</v>
      </c>
      <c r="I38" s="68" t="b">
        <f>IF('OTTV Calculation'!$E$6="Hanoi",'Beta Database'!K39,IF('OTTV Calculation'!$E$6="Da Nang",'Beta Database'!AB39,IF('OTTV Calculation'!$E$6="Buon Ma Thuot",'Beta Database'!AS39,IF('OTTV Calculation'!$E$6="HCMC",'Beta Database'!BJ39))))</f>
        <v>0</v>
      </c>
      <c r="J38" s="68" t="b">
        <f>IF('OTTV Calculation'!$E$6="Hanoi",'Beta Database'!L39,IF('OTTV Calculation'!$E$6="Da Nang",'Beta Database'!AC39,IF('OTTV Calculation'!$E$6="Buon Ma Thuot",'Beta Database'!AT39,IF('OTTV Calculation'!$E$6="HCMC",'Beta Database'!BK39))))</f>
        <v>0</v>
      </c>
      <c r="K38" s="68" t="b">
        <f>IF('OTTV Calculation'!$E$6="Hanoi",'Beta Database'!M39,IF('OTTV Calculation'!$E$6="Da Nang",'Beta Database'!AD39,IF('OTTV Calculation'!$E$6="Buon Ma Thuot",'Beta Database'!AU39,IF('OTTV Calculation'!$E$6="HCMC",'Beta Database'!BL39))))</f>
        <v>0</v>
      </c>
      <c r="L38" s="68" t="b">
        <f>IF('OTTV Calculation'!$E$6="Hanoi",'Beta Database'!N39,IF('OTTV Calculation'!$E$6="Da Nang",'Beta Database'!AE39,IF('OTTV Calculation'!$E$6="Buon Ma Thuot",'Beta Database'!AV39,IF('OTTV Calculation'!$E$6="HCMC",'Beta Database'!BM39))))</f>
        <v>0</v>
      </c>
      <c r="M38" s="68" t="b">
        <f>IF('OTTV Calculation'!$E$6="Hanoi",'Beta Database'!O39,IF('OTTV Calculation'!$E$6="Da Nang",'Beta Database'!AF39,IF('OTTV Calculation'!$E$6="Buon Ma Thuot",'Beta Database'!AW39,IF('OTTV Calculation'!$E$6="HCMC",'Beta Database'!BN39))))</f>
        <v>0</v>
      </c>
      <c r="N38" s="68" t="b">
        <f>IF('OTTV Calculation'!$E$6="Hanoi",'Beta Database'!P39,IF('OTTV Calculation'!$E$6="Da Nang",'Beta Database'!AG39,IF('OTTV Calculation'!$E$6="Buon Ma Thuot",'Beta Database'!AX39,IF('OTTV Calculation'!$E$6="HCMC",'Beta Database'!BO39))))</f>
        <v>0</v>
      </c>
      <c r="O38" s="68" t="b">
        <f>IF('OTTV Calculation'!$E$6="Hanoi",'Beta Database'!Q39,IF('OTTV Calculation'!$E$6="Da Nang",'Beta Database'!AH39,IF('OTTV Calculation'!$E$6="Buon Ma Thuot",'Beta Database'!AY39,IF('OTTV Calculation'!$E$6="HCMC",'Beta Database'!BP39))))</f>
        <v>0</v>
      </c>
      <c r="P38" s="68" t="b">
        <f>IF('OTTV Calculation'!$E$6="Hanoi",'Beta Database'!R39,IF('OTTV Calculation'!$E$6="Da Nang",'Beta Database'!AI39,IF('OTTV Calculation'!$E$6="Buon Ma Thuot",'Beta Database'!AZ39,IF('OTTV Calculation'!$E$6="HCMC",'Beta Database'!BQ39))))</f>
        <v>0</v>
      </c>
      <c r="Q38" s="68" t="b">
        <f>IF('OTTV Calculation'!$E$6="Hanoi",'Beta Database'!S39,IF('OTTV Calculation'!$E$6="Da Nang",'Beta Database'!AJ39,IF('OTTV Calculation'!$E$6="Buon Ma Thuot",'Beta Database'!BA39,IF('OTTV Calculation'!$E$6="HCMC",'Beta Database'!BR39))))</f>
        <v>0</v>
      </c>
      <c r="R38" s="57">
        <v>1.4000000000000099</v>
      </c>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96" t="s">
        <v>219</v>
      </c>
      <c r="AV38" s="68">
        <f>IF('Glazing information'!K35="0°",'Window calculation'!W20,IF('Glazing information'!K35="20°",'Window calculation'!W82,IF('Glazing information'!K35="30°",'Window calculation'!W144,IF('Glazing information'!K35="45°",'Window calculation'!W207,1))))</f>
        <v>1</v>
      </c>
      <c r="AW38" s="68">
        <f>IF('Glazing information'!K56="0°",'Window calculation'!Z20,IF('Glazing information'!K56="20°",'Window calculation'!Z82,IF('Glazing information'!K56="30°",'Window calculation'!Z144,IF('Glazing information'!K56="45°",'Window calculation'!Z207,1))))</f>
        <v>1</v>
      </c>
      <c r="AX38" s="68">
        <f>IF('Glazing information'!K77="0°",'Window calculation'!AC20,IF('Glazing information'!K77="20°",'Window calculation'!AC82,IF('Glazing information'!K77="30°",'Window calculation'!AC144,IF('Glazing information'!K77="45°",'Window calculation'!AC207,1))))</f>
        <v>1</v>
      </c>
      <c r="AY38" s="68">
        <f>IF('Glazing information'!$K98="0°",'Window calculation'!AF20,IF('Glazing information'!$K98="20°",'Window calculation'!AF82,IF('Glazing information'!K98="30°",'Window calculation'!AF144,IF('Glazing information'!$K98="45°",'Window calculation'!AF207,1))))</f>
        <v>1</v>
      </c>
      <c r="AZ38" s="68">
        <f>IF('Glazing information'!$K119="0°",'Window calculation'!AI20,IF('Glazing information'!$K119="20°",'Window calculation'!AI82,IF('Glazing information'!$K119="30°",'Window calculation'!AI144,IF('Glazing information'!$K119="45°",'Window calculation'!AI207,1))))</f>
        <v>1</v>
      </c>
      <c r="BA38" s="68">
        <f>IF('Glazing information'!$K140="0°",'Window calculation'!AL20,IF('Glazing information'!$K140="20°",'Window calculation'!AL82,IF('Glazing information'!$K140="30°",'Window calculation'!AL144,IF('Glazing information'!$K140="45°",'Window calculation'!AL207,1))))</f>
        <v>1</v>
      </c>
      <c r="BB38" s="68">
        <f>IF('Glazing information'!$K161="0°",'Window calculation'!AO20,IF('Glazing information'!$K161="20°",'Window calculation'!AO82,IF('Glazing information'!$K161="30°",'Window calculation'!AO144,IF('Glazing information'!$K161="45°",'Window calculation'!AO207,1))))</f>
        <v>1</v>
      </c>
      <c r="BC38" s="68">
        <f>IF('Glazing information'!$K182="0°",'Window calculation'!AR20,IF('Glazing information'!$K182="20°",'Window calculation'!AR82,IF('Glazing information'!$K182="30°",'Window calculation'!AR144,IF('Glazing information'!$K182="45°",'Window calculation'!AR207,1))))</f>
        <v>1</v>
      </c>
      <c r="BD38" s="57"/>
      <c r="BE38" s="57"/>
      <c r="BF38" s="57"/>
      <c r="BG38" s="57"/>
      <c r="BH38" s="57"/>
      <c r="BI38" s="57"/>
      <c r="BJ38" s="57"/>
      <c r="BK38" s="57"/>
    </row>
    <row r="39" spans="1:63" x14ac:dyDescent="0.25">
      <c r="A39" s="67">
        <v>1.7</v>
      </c>
      <c r="B39" s="68" t="b">
        <f>IF('OTTV Calculation'!$E$6="Hanoi",'Beta Database'!D40,IF('OTTV Calculation'!$E$6="Da Nang",'Beta Database'!U40,IF('OTTV Calculation'!$E$6="Buon Ma Thuot",'Beta Database'!AL40,IF('OTTV Calculation'!$E$6="HCMC",'Beta Database'!BC40))))</f>
        <v>0</v>
      </c>
      <c r="C39" s="68" t="b">
        <f>IF('OTTV Calculation'!$E$6="Hanoi",'Beta Database'!E40,IF('OTTV Calculation'!$E$6="Da Nang",'Beta Database'!V40,IF('OTTV Calculation'!$E$6="Buon Ma Thuot",'Beta Database'!AM40,IF('OTTV Calculation'!$E$6="HCMC",'Beta Database'!BD40))))</f>
        <v>0</v>
      </c>
      <c r="D39" s="68" t="b">
        <f>IF('OTTV Calculation'!$E$6="Hanoi",'Beta Database'!F40,IF('OTTV Calculation'!$E$6="Da Nang",'Beta Database'!W40,IF('OTTV Calculation'!$E$6="Buon Ma Thuot",'Beta Database'!AN40,IF('OTTV Calculation'!$E$6="HCMC",'Beta Database'!BE40))))</f>
        <v>0</v>
      </c>
      <c r="E39" s="68" t="b">
        <f>IF('OTTV Calculation'!$E$6="Hanoi",'Beta Database'!G40,IF('OTTV Calculation'!$E$6="Da Nang",'Beta Database'!X40,IF('OTTV Calculation'!$E$6="Buon Ma Thuot",'Beta Database'!AO40,IF('OTTV Calculation'!$E$6="HCMC",'Beta Database'!BF40))))</f>
        <v>0</v>
      </c>
      <c r="F39" s="79" t="b">
        <f>IF('OTTV Calculation'!$E$6="Hanoi",'Beta Database'!H40,IF('OTTV Calculation'!$E$6="Da Nang",'Beta Database'!Y40,IF('OTTV Calculation'!$E$6="Buon Ma Thuot",'Beta Database'!AP40,IF('OTTV Calculation'!$E$6="HCMC",'Beta Database'!BG40))))</f>
        <v>0</v>
      </c>
      <c r="G39" s="68" t="b">
        <f>IF('OTTV Calculation'!$E$6="Hanoi",'Beta Database'!I40,IF('OTTV Calculation'!$E$6="Da Nang",'Beta Database'!Z40,IF('OTTV Calculation'!$E$6="Buon Ma Thuot",'Beta Database'!AQ40,IF('OTTV Calculation'!$E$6="HCMC",'Beta Database'!BH40))))</f>
        <v>0</v>
      </c>
      <c r="H39" s="68" t="b">
        <f>IF('OTTV Calculation'!$E$6="Hanoi",'Beta Database'!J40,IF('OTTV Calculation'!$E$6="Da Nang",'Beta Database'!AA40,IF('OTTV Calculation'!$E$6="Buon Ma Thuot",'Beta Database'!AR40,IF('OTTV Calculation'!$E$6="HCMC",'Beta Database'!BI40))))</f>
        <v>0</v>
      </c>
      <c r="I39" s="68" t="b">
        <f>IF('OTTV Calculation'!$E$6="Hanoi",'Beta Database'!K40,IF('OTTV Calculation'!$E$6="Da Nang",'Beta Database'!AB40,IF('OTTV Calculation'!$E$6="Buon Ma Thuot",'Beta Database'!AS40,IF('OTTV Calculation'!$E$6="HCMC",'Beta Database'!BJ40))))</f>
        <v>0</v>
      </c>
      <c r="J39" s="68" t="b">
        <f>IF('OTTV Calculation'!$E$6="Hanoi",'Beta Database'!L40,IF('OTTV Calculation'!$E$6="Da Nang",'Beta Database'!AC40,IF('OTTV Calculation'!$E$6="Buon Ma Thuot",'Beta Database'!AT40,IF('OTTV Calculation'!$E$6="HCMC",'Beta Database'!BK40))))</f>
        <v>0</v>
      </c>
      <c r="K39" s="68" t="b">
        <f>IF('OTTV Calculation'!$E$6="Hanoi",'Beta Database'!M40,IF('OTTV Calculation'!$E$6="Da Nang",'Beta Database'!AD40,IF('OTTV Calculation'!$E$6="Buon Ma Thuot",'Beta Database'!AU40,IF('OTTV Calculation'!$E$6="HCMC",'Beta Database'!BL40))))</f>
        <v>0</v>
      </c>
      <c r="L39" s="68" t="b">
        <f>IF('OTTV Calculation'!$E$6="Hanoi",'Beta Database'!N40,IF('OTTV Calculation'!$E$6="Da Nang",'Beta Database'!AE40,IF('OTTV Calculation'!$E$6="Buon Ma Thuot",'Beta Database'!AV40,IF('OTTV Calculation'!$E$6="HCMC",'Beta Database'!BM40))))</f>
        <v>0</v>
      </c>
      <c r="M39" s="68" t="b">
        <f>IF('OTTV Calculation'!$E$6="Hanoi",'Beta Database'!O40,IF('OTTV Calculation'!$E$6="Da Nang",'Beta Database'!AF40,IF('OTTV Calculation'!$E$6="Buon Ma Thuot",'Beta Database'!AW40,IF('OTTV Calculation'!$E$6="HCMC",'Beta Database'!BN40))))</f>
        <v>0</v>
      </c>
      <c r="N39" s="68" t="b">
        <f>IF('OTTV Calculation'!$E$6="Hanoi",'Beta Database'!P40,IF('OTTV Calculation'!$E$6="Da Nang",'Beta Database'!AG40,IF('OTTV Calculation'!$E$6="Buon Ma Thuot",'Beta Database'!AX40,IF('OTTV Calculation'!$E$6="HCMC",'Beta Database'!BO40))))</f>
        <v>0</v>
      </c>
      <c r="O39" s="68" t="b">
        <f>IF('OTTV Calculation'!$E$6="Hanoi",'Beta Database'!Q40,IF('OTTV Calculation'!$E$6="Da Nang",'Beta Database'!AH40,IF('OTTV Calculation'!$E$6="Buon Ma Thuot",'Beta Database'!AY40,IF('OTTV Calculation'!$E$6="HCMC",'Beta Database'!BP40))))</f>
        <v>0</v>
      </c>
      <c r="P39" s="68" t="b">
        <f>IF('OTTV Calculation'!$E$6="Hanoi",'Beta Database'!R40,IF('OTTV Calculation'!$E$6="Da Nang",'Beta Database'!AI40,IF('OTTV Calculation'!$E$6="Buon Ma Thuot",'Beta Database'!AZ40,IF('OTTV Calculation'!$E$6="HCMC",'Beta Database'!BQ40))))</f>
        <v>0</v>
      </c>
      <c r="Q39" s="68" t="b">
        <f>IF('OTTV Calculation'!$E$6="Hanoi",'Beta Database'!S40,IF('OTTV Calculation'!$E$6="Da Nang",'Beta Database'!AJ40,IF('OTTV Calculation'!$E$6="Buon Ma Thuot",'Beta Database'!BA40,IF('OTTV Calculation'!$E$6="HCMC",'Beta Database'!BR40))))</f>
        <v>0</v>
      </c>
      <c r="R39" s="57">
        <v>1.3500000000000101</v>
      </c>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96" t="s">
        <v>220</v>
      </c>
      <c r="AV39" s="68">
        <f>IF('Glazing information'!K36="0°",'Window calculation'!W21,IF('Glazing information'!K36="20°",'Window calculation'!W83,IF('Glazing information'!K36="30°",'Window calculation'!W145,IF('Glazing information'!K36="45°",'Window calculation'!W208,1))))</f>
        <v>1</v>
      </c>
      <c r="AW39" s="68">
        <f>IF('Glazing information'!K57="0°",'Window calculation'!Z21,IF('Glazing information'!K57="20°",'Window calculation'!Z83,IF('Glazing information'!K57="30°",'Window calculation'!Z145,IF('Glazing information'!K57="45°",'Window calculation'!Z208,1))))</f>
        <v>1</v>
      </c>
      <c r="AX39" s="68">
        <f>IF('Glazing information'!K78="0°",'Window calculation'!AC21,IF('Glazing information'!K78="20°",'Window calculation'!AC83,IF('Glazing information'!K78="30°",'Window calculation'!AC145,IF('Glazing information'!K78="45°",'Window calculation'!AC208,1))))</f>
        <v>1</v>
      </c>
      <c r="AY39" s="68">
        <f>IF('Glazing information'!$K99="0°",'Window calculation'!AF21,IF('Glazing information'!$K99="20°",'Window calculation'!AF83,IF('Glazing information'!K99="30°",'Window calculation'!AF145,IF('Glazing information'!$K99="45°",'Window calculation'!AF208,1))))</f>
        <v>1</v>
      </c>
      <c r="AZ39" s="68">
        <f>IF('Glazing information'!$K120="0°",'Window calculation'!AI21,IF('Glazing information'!$K120="20°",'Window calculation'!AI83,IF('Glazing information'!$K120="30°",'Window calculation'!AI145,IF('Glazing information'!$K120="45°",'Window calculation'!AI208,1))))</f>
        <v>1</v>
      </c>
      <c r="BA39" s="68">
        <f>IF('Glazing information'!$K141="0°",'Window calculation'!AL21,IF('Glazing information'!$K141="20°",'Window calculation'!AL83,IF('Glazing information'!$K141="30°",'Window calculation'!AL145,IF('Glazing information'!$K141="45°",'Window calculation'!AL208,1))))</f>
        <v>1</v>
      </c>
      <c r="BB39" s="68">
        <f>IF('Glazing information'!$K162="0°",'Window calculation'!AO21,IF('Glazing information'!$K162="20°",'Window calculation'!AO83,IF('Glazing information'!$K162="30°",'Window calculation'!AO145,IF('Glazing information'!$K162="45°",'Window calculation'!AO208,1))))</f>
        <v>1</v>
      </c>
      <c r="BC39" s="68">
        <f>IF('Glazing information'!$K183="0°",'Window calculation'!AR21,IF('Glazing information'!$K183="20°",'Window calculation'!AR83,IF('Glazing information'!$K183="30°",'Window calculation'!AR145,IF('Glazing information'!$K183="45°",'Window calculation'!AR208,1))))</f>
        <v>1</v>
      </c>
      <c r="BD39" s="57"/>
      <c r="BE39" s="57"/>
      <c r="BF39" s="57"/>
      <c r="BG39" s="57"/>
      <c r="BH39" s="57"/>
      <c r="BI39" s="57"/>
      <c r="BJ39" s="57"/>
      <c r="BK39" s="57"/>
    </row>
    <row r="40" spans="1:63" x14ac:dyDescent="0.25">
      <c r="A40" s="67">
        <v>1.75</v>
      </c>
      <c r="B40" s="68" t="b">
        <f>IF('OTTV Calculation'!$E$6="Hanoi",'Beta Database'!D41,IF('OTTV Calculation'!$E$6="Da Nang",'Beta Database'!U41,IF('OTTV Calculation'!$E$6="Buon Ma Thuot",'Beta Database'!AL41,IF('OTTV Calculation'!$E$6="HCMC",'Beta Database'!BC41))))</f>
        <v>0</v>
      </c>
      <c r="C40" s="68" t="b">
        <f>IF('OTTV Calculation'!$E$6="Hanoi",'Beta Database'!E41,IF('OTTV Calculation'!$E$6="Da Nang",'Beta Database'!V41,IF('OTTV Calculation'!$E$6="Buon Ma Thuot",'Beta Database'!AM41,IF('OTTV Calculation'!$E$6="HCMC",'Beta Database'!BD41))))</f>
        <v>0</v>
      </c>
      <c r="D40" s="68" t="b">
        <f>IF('OTTV Calculation'!$E$6="Hanoi",'Beta Database'!F41,IF('OTTV Calculation'!$E$6="Da Nang",'Beta Database'!W41,IF('OTTV Calculation'!$E$6="Buon Ma Thuot",'Beta Database'!AN41,IF('OTTV Calculation'!$E$6="HCMC",'Beta Database'!BE41))))</f>
        <v>0</v>
      </c>
      <c r="E40" s="68" t="b">
        <f>IF('OTTV Calculation'!$E$6="Hanoi",'Beta Database'!G41,IF('OTTV Calculation'!$E$6="Da Nang",'Beta Database'!X41,IF('OTTV Calculation'!$E$6="Buon Ma Thuot",'Beta Database'!AO41,IF('OTTV Calculation'!$E$6="HCMC",'Beta Database'!BF41))))</f>
        <v>0</v>
      </c>
      <c r="F40" s="79" t="b">
        <f>IF('OTTV Calculation'!$E$6="Hanoi",'Beta Database'!H41,IF('OTTV Calculation'!$E$6="Da Nang",'Beta Database'!Y41,IF('OTTV Calculation'!$E$6="Buon Ma Thuot",'Beta Database'!AP41,IF('OTTV Calculation'!$E$6="HCMC",'Beta Database'!BG41))))</f>
        <v>0</v>
      </c>
      <c r="G40" s="68" t="b">
        <f>IF('OTTV Calculation'!$E$6="Hanoi",'Beta Database'!I41,IF('OTTV Calculation'!$E$6="Da Nang",'Beta Database'!Z41,IF('OTTV Calculation'!$E$6="Buon Ma Thuot",'Beta Database'!AQ41,IF('OTTV Calculation'!$E$6="HCMC",'Beta Database'!BH41))))</f>
        <v>0</v>
      </c>
      <c r="H40" s="68" t="b">
        <f>IF('OTTV Calculation'!$E$6="Hanoi",'Beta Database'!J41,IF('OTTV Calculation'!$E$6="Da Nang",'Beta Database'!AA41,IF('OTTV Calculation'!$E$6="Buon Ma Thuot",'Beta Database'!AR41,IF('OTTV Calculation'!$E$6="HCMC",'Beta Database'!BI41))))</f>
        <v>0</v>
      </c>
      <c r="I40" s="68" t="b">
        <f>IF('OTTV Calculation'!$E$6="Hanoi",'Beta Database'!K41,IF('OTTV Calculation'!$E$6="Da Nang",'Beta Database'!AB41,IF('OTTV Calculation'!$E$6="Buon Ma Thuot",'Beta Database'!AS41,IF('OTTV Calculation'!$E$6="HCMC",'Beta Database'!BJ41))))</f>
        <v>0</v>
      </c>
      <c r="J40" s="68" t="b">
        <f>IF('OTTV Calculation'!$E$6="Hanoi",'Beta Database'!L41,IF('OTTV Calculation'!$E$6="Da Nang",'Beta Database'!AC41,IF('OTTV Calculation'!$E$6="Buon Ma Thuot",'Beta Database'!AT41,IF('OTTV Calculation'!$E$6="HCMC",'Beta Database'!BK41))))</f>
        <v>0</v>
      </c>
      <c r="K40" s="68" t="b">
        <f>IF('OTTV Calculation'!$E$6="Hanoi",'Beta Database'!M41,IF('OTTV Calculation'!$E$6="Da Nang",'Beta Database'!AD41,IF('OTTV Calculation'!$E$6="Buon Ma Thuot",'Beta Database'!AU41,IF('OTTV Calculation'!$E$6="HCMC",'Beta Database'!BL41))))</f>
        <v>0</v>
      </c>
      <c r="L40" s="68" t="b">
        <f>IF('OTTV Calculation'!$E$6="Hanoi",'Beta Database'!N41,IF('OTTV Calculation'!$E$6="Da Nang",'Beta Database'!AE41,IF('OTTV Calculation'!$E$6="Buon Ma Thuot",'Beta Database'!AV41,IF('OTTV Calculation'!$E$6="HCMC",'Beta Database'!BM41))))</f>
        <v>0</v>
      </c>
      <c r="M40" s="68" t="b">
        <f>IF('OTTV Calculation'!$E$6="Hanoi",'Beta Database'!O41,IF('OTTV Calculation'!$E$6="Da Nang",'Beta Database'!AF41,IF('OTTV Calculation'!$E$6="Buon Ma Thuot",'Beta Database'!AW41,IF('OTTV Calculation'!$E$6="HCMC",'Beta Database'!BN41))))</f>
        <v>0</v>
      </c>
      <c r="N40" s="68" t="b">
        <f>IF('OTTV Calculation'!$E$6="Hanoi",'Beta Database'!P41,IF('OTTV Calculation'!$E$6="Da Nang",'Beta Database'!AG41,IF('OTTV Calculation'!$E$6="Buon Ma Thuot",'Beta Database'!AX41,IF('OTTV Calculation'!$E$6="HCMC",'Beta Database'!BO41))))</f>
        <v>0</v>
      </c>
      <c r="O40" s="68" t="b">
        <f>IF('OTTV Calculation'!$E$6="Hanoi",'Beta Database'!Q41,IF('OTTV Calculation'!$E$6="Da Nang",'Beta Database'!AH41,IF('OTTV Calculation'!$E$6="Buon Ma Thuot",'Beta Database'!AY41,IF('OTTV Calculation'!$E$6="HCMC",'Beta Database'!BP41))))</f>
        <v>0</v>
      </c>
      <c r="P40" s="68" t="b">
        <f>IF('OTTV Calculation'!$E$6="Hanoi",'Beta Database'!R41,IF('OTTV Calculation'!$E$6="Da Nang",'Beta Database'!AI41,IF('OTTV Calculation'!$E$6="Buon Ma Thuot",'Beta Database'!AZ41,IF('OTTV Calculation'!$E$6="HCMC",'Beta Database'!BQ41))))</f>
        <v>0</v>
      </c>
      <c r="Q40" s="68" t="b">
        <f>IF('OTTV Calculation'!$E$6="Hanoi",'Beta Database'!S41,IF('OTTV Calculation'!$E$6="Da Nang",'Beta Database'!AJ41,IF('OTTV Calculation'!$E$6="Buon Ma Thuot",'Beta Database'!BA41,IF('OTTV Calculation'!$E$6="HCMC",'Beta Database'!BR41))))</f>
        <v>0</v>
      </c>
      <c r="R40" s="57">
        <v>1.30000000000001</v>
      </c>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96" t="s">
        <v>221</v>
      </c>
      <c r="AV40" s="68">
        <f>IF('Glazing information'!K37="0°",'Window calculation'!W22,IF('Glazing information'!K37="20°",'Window calculation'!W84,IF('Glazing information'!K37="30°",'Window calculation'!W146,IF('Glazing information'!K37="45°",'Window calculation'!W209,1))))</f>
        <v>1</v>
      </c>
      <c r="AW40" s="68">
        <f>IF('Glazing information'!K58="0°",'Window calculation'!Z22,IF('Glazing information'!K58="20°",'Window calculation'!Z84,IF('Glazing information'!K58="30°",'Window calculation'!Z146,IF('Glazing information'!K58="45°",'Window calculation'!Z209,1))))</f>
        <v>1</v>
      </c>
      <c r="AX40" s="68">
        <f>IF('Glazing information'!K79="0°",'Window calculation'!AC22,IF('Glazing information'!K79="20°",'Window calculation'!AC84,IF('Glazing information'!K79="30°",'Window calculation'!AC146,IF('Glazing information'!K79="45°",'Window calculation'!AC209,1))))</f>
        <v>1</v>
      </c>
      <c r="AY40" s="68">
        <f>IF('Glazing information'!$K100="0°",'Window calculation'!AF22,IF('Glazing information'!$K100="20°",'Window calculation'!AF84,IF('Glazing information'!K100="30°",'Window calculation'!AF146,IF('Glazing information'!$K100="45°",'Window calculation'!AF209,1))))</f>
        <v>1</v>
      </c>
      <c r="AZ40" s="68">
        <f>IF('Glazing information'!$K121="0°",'Window calculation'!AI22,IF('Glazing information'!$K121="20°",'Window calculation'!AI84,IF('Glazing information'!$K121="30°",'Window calculation'!AI146,IF('Glazing information'!$K121="45°",'Window calculation'!AI209,1))))</f>
        <v>1</v>
      </c>
      <c r="BA40" s="68">
        <f>IF('Glazing information'!$K142="0°",'Window calculation'!AL22,IF('Glazing information'!$K142="20°",'Window calculation'!AL84,IF('Glazing information'!$K142="30°",'Window calculation'!AL146,IF('Glazing information'!$K142="45°",'Window calculation'!AL209,1))))</f>
        <v>1</v>
      </c>
      <c r="BB40" s="68">
        <f>IF('Glazing information'!$K163="0°",'Window calculation'!AO22,IF('Glazing information'!$K163="20°",'Window calculation'!AO84,IF('Glazing information'!$K163="30°",'Window calculation'!AO146,IF('Glazing information'!$K163="45°",'Window calculation'!AO209,1))))</f>
        <v>1</v>
      </c>
      <c r="BC40" s="68">
        <f>IF('Glazing information'!$K184="0°",'Window calculation'!AR22,IF('Glazing information'!$K184="20°",'Window calculation'!AR84,IF('Glazing information'!$K184="30°",'Window calculation'!AR146,IF('Glazing information'!$K184="45°",'Window calculation'!AR209,1))))</f>
        <v>1</v>
      </c>
      <c r="BD40" s="57"/>
      <c r="BE40" s="57"/>
      <c r="BF40" s="57"/>
      <c r="BG40" s="57"/>
      <c r="BH40" s="57"/>
      <c r="BI40" s="57"/>
      <c r="BJ40" s="57"/>
      <c r="BK40" s="57"/>
    </row>
    <row r="41" spans="1:63" ht="15.75" thickBot="1" x14ac:dyDescent="0.3">
      <c r="A41" s="67">
        <v>1.8</v>
      </c>
      <c r="B41" s="68" t="b">
        <f>IF('OTTV Calculation'!$E$6="Hanoi",'Beta Database'!D42,IF('OTTV Calculation'!$E$6="Da Nang",'Beta Database'!U42,IF('OTTV Calculation'!$E$6="Buon Ma Thuot",'Beta Database'!AL42,IF('OTTV Calculation'!$E$6="HCMC",'Beta Database'!BC42))))</f>
        <v>0</v>
      </c>
      <c r="C41" s="68" t="b">
        <f>IF('OTTV Calculation'!$E$6="Hanoi",'Beta Database'!E42,IF('OTTV Calculation'!$E$6="Da Nang",'Beta Database'!V42,IF('OTTV Calculation'!$E$6="Buon Ma Thuot",'Beta Database'!AM42,IF('OTTV Calculation'!$E$6="HCMC",'Beta Database'!BD42))))</f>
        <v>0</v>
      </c>
      <c r="D41" s="68" t="b">
        <f>IF('OTTV Calculation'!$E$6="Hanoi",'Beta Database'!F42,IF('OTTV Calculation'!$E$6="Da Nang",'Beta Database'!W42,IF('OTTV Calculation'!$E$6="Buon Ma Thuot",'Beta Database'!AN42,IF('OTTV Calculation'!$E$6="HCMC",'Beta Database'!BE42))))</f>
        <v>0</v>
      </c>
      <c r="E41" s="68" t="b">
        <f>IF('OTTV Calculation'!$E$6="Hanoi",'Beta Database'!G42,IF('OTTV Calculation'!$E$6="Da Nang",'Beta Database'!X42,IF('OTTV Calculation'!$E$6="Buon Ma Thuot",'Beta Database'!AO42,IF('OTTV Calculation'!$E$6="HCMC",'Beta Database'!BF42))))</f>
        <v>0</v>
      </c>
      <c r="F41" s="79" t="b">
        <f>IF('OTTV Calculation'!$E$6="Hanoi",'Beta Database'!H42,IF('OTTV Calculation'!$E$6="Da Nang",'Beta Database'!Y42,IF('OTTV Calculation'!$E$6="Buon Ma Thuot",'Beta Database'!AP42,IF('OTTV Calculation'!$E$6="HCMC",'Beta Database'!BG42))))</f>
        <v>0</v>
      </c>
      <c r="G41" s="68" t="b">
        <f>IF('OTTV Calculation'!$E$6="Hanoi",'Beta Database'!I42,IF('OTTV Calculation'!$E$6="Da Nang",'Beta Database'!Z42,IF('OTTV Calculation'!$E$6="Buon Ma Thuot",'Beta Database'!AQ42,IF('OTTV Calculation'!$E$6="HCMC",'Beta Database'!BH42))))</f>
        <v>0</v>
      </c>
      <c r="H41" s="68" t="b">
        <f>IF('OTTV Calculation'!$E$6="Hanoi",'Beta Database'!J42,IF('OTTV Calculation'!$E$6="Da Nang",'Beta Database'!AA42,IF('OTTV Calculation'!$E$6="Buon Ma Thuot",'Beta Database'!AR42,IF('OTTV Calculation'!$E$6="HCMC",'Beta Database'!BI42))))</f>
        <v>0</v>
      </c>
      <c r="I41" s="68" t="b">
        <f>IF('OTTV Calculation'!$E$6="Hanoi",'Beta Database'!K42,IF('OTTV Calculation'!$E$6="Da Nang",'Beta Database'!AB42,IF('OTTV Calculation'!$E$6="Buon Ma Thuot",'Beta Database'!AS42,IF('OTTV Calculation'!$E$6="HCMC",'Beta Database'!BJ42))))</f>
        <v>0</v>
      </c>
      <c r="J41" s="68" t="b">
        <f>IF('OTTV Calculation'!$E$6="Hanoi",'Beta Database'!L42,IF('OTTV Calculation'!$E$6="Da Nang",'Beta Database'!AC42,IF('OTTV Calculation'!$E$6="Buon Ma Thuot",'Beta Database'!AT42,IF('OTTV Calculation'!$E$6="HCMC",'Beta Database'!BK42))))</f>
        <v>0</v>
      </c>
      <c r="K41" s="68" t="b">
        <f>IF('OTTV Calculation'!$E$6="Hanoi",'Beta Database'!M42,IF('OTTV Calculation'!$E$6="Da Nang",'Beta Database'!AD42,IF('OTTV Calculation'!$E$6="Buon Ma Thuot",'Beta Database'!AU42,IF('OTTV Calculation'!$E$6="HCMC",'Beta Database'!BL42))))</f>
        <v>0</v>
      </c>
      <c r="L41" s="68" t="b">
        <f>IF('OTTV Calculation'!$E$6="Hanoi",'Beta Database'!N42,IF('OTTV Calculation'!$E$6="Da Nang",'Beta Database'!AE42,IF('OTTV Calculation'!$E$6="Buon Ma Thuot",'Beta Database'!AV42,IF('OTTV Calculation'!$E$6="HCMC",'Beta Database'!BM42))))</f>
        <v>0</v>
      </c>
      <c r="M41" s="68" t="b">
        <f>IF('OTTV Calculation'!$E$6="Hanoi",'Beta Database'!O42,IF('OTTV Calculation'!$E$6="Da Nang",'Beta Database'!AF42,IF('OTTV Calculation'!$E$6="Buon Ma Thuot",'Beta Database'!AW42,IF('OTTV Calculation'!$E$6="HCMC",'Beta Database'!BN42))))</f>
        <v>0</v>
      </c>
      <c r="N41" s="68" t="b">
        <f>IF('OTTV Calculation'!$E$6="Hanoi",'Beta Database'!P42,IF('OTTV Calculation'!$E$6="Da Nang",'Beta Database'!AG42,IF('OTTV Calculation'!$E$6="Buon Ma Thuot",'Beta Database'!AX42,IF('OTTV Calculation'!$E$6="HCMC",'Beta Database'!BO42))))</f>
        <v>0</v>
      </c>
      <c r="O41" s="68" t="b">
        <f>IF('OTTV Calculation'!$E$6="Hanoi",'Beta Database'!Q42,IF('OTTV Calculation'!$E$6="Da Nang",'Beta Database'!AH42,IF('OTTV Calculation'!$E$6="Buon Ma Thuot",'Beta Database'!AY42,IF('OTTV Calculation'!$E$6="HCMC",'Beta Database'!BP42))))</f>
        <v>0</v>
      </c>
      <c r="P41" s="68" t="b">
        <f>IF('OTTV Calculation'!$E$6="Hanoi",'Beta Database'!R42,IF('OTTV Calculation'!$E$6="Da Nang",'Beta Database'!AI42,IF('OTTV Calculation'!$E$6="Buon Ma Thuot",'Beta Database'!AZ42,IF('OTTV Calculation'!$E$6="HCMC",'Beta Database'!BQ42))))</f>
        <v>0</v>
      </c>
      <c r="Q41" s="68" t="b">
        <f>IF('OTTV Calculation'!$E$6="Hanoi",'Beta Database'!S42,IF('OTTV Calculation'!$E$6="Da Nang",'Beta Database'!AJ42,IF('OTTV Calculation'!$E$6="Buon Ma Thuot",'Beta Database'!BA42,IF('OTTV Calculation'!$E$6="HCMC",'Beta Database'!BR42))))</f>
        <v>0</v>
      </c>
      <c r="R41" s="57">
        <v>1.25000000000001</v>
      </c>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97" t="s">
        <v>222</v>
      </c>
      <c r="AV41" s="68">
        <f>IF('Glazing information'!K38="0°",'Window calculation'!W23,IF('Glazing information'!K38="20°",'Window calculation'!W85,IF('Glazing information'!K38="30°",'Window calculation'!W147,IF('Glazing information'!K38="45°",'Window calculation'!W210,1))))</f>
        <v>1</v>
      </c>
      <c r="AW41" s="68">
        <f>IF('Glazing information'!K59="0°",'Window calculation'!Z23,IF('Glazing information'!K59="20°",'Window calculation'!Z85,IF('Glazing information'!K59="30°",'Window calculation'!Z147,IF('Glazing information'!K59="45°",'Window calculation'!Z210,1))))</f>
        <v>1</v>
      </c>
      <c r="AX41" s="68">
        <f>IF('Glazing information'!K80="0°",'Window calculation'!AC23,IF('Glazing information'!K80="20°",'Window calculation'!AC85,IF('Glazing information'!K80="30°",'Window calculation'!AC147,IF('Glazing information'!K80="45°",'Window calculation'!AC210,1))))</f>
        <v>1</v>
      </c>
      <c r="AY41" s="68">
        <f>IF('Glazing information'!$K101="0°",'Window calculation'!AF23,IF('Glazing information'!$K101="20°",'Window calculation'!AF85,IF('Glazing information'!K101="30°",'Window calculation'!AF147,IF('Glazing information'!$K101="45°",'Window calculation'!AF210,1))))</f>
        <v>1</v>
      </c>
      <c r="AZ41" s="68">
        <f>IF('Glazing information'!$K122="0°",'Window calculation'!AI23,IF('Glazing information'!$K122="20°",'Window calculation'!AI85,IF('Glazing information'!$K122="30°",'Window calculation'!AI147,IF('Glazing information'!$K122="45°",'Window calculation'!AI210,1))))</f>
        <v>1</v>
      </c>
      <c r="BA41" s="68">
        <f>IF('Glazing information'!$K143="0°",'Window calculation'!AL23,IF('Glazing information'!$K143="20°",'Window calculation'!AL85,IF('Glazing information'!$K143="30°",'Window calculation'!AL147,IF('Glazing information'!$K143="45°",'Window calculation'!AL210,1))))</f>
        <v>1</v>
      </c>
      <c r="BB41" s="68">
        <f>IF('Glazing information'!$K164="0°",'Window calculation'!AO23,IF('Glazing information'!$K164="20°",'Window calculation'!AO85,IF('Glazing information'!$K164="30°",'Window calculation'!AO147,IF('Glazing information'!$K164="45°",'Window calculation'!AO210,1))))</f>
        <v>1</v>
      </c>
      <c r="BC41" s="68">
        <f>IF('Glazing information'!$K185="0°",'Window calculation'!AR23,IF('Glazing information'!$K185="20°",'Window calculation'!AR85,IF('Glazing information'!$K185="30°",'Window calculation'!AR147,IF('Glazing information'!$K185="45°",'Window calculation'!AR210,1))))</f>
        <v>1</v>
      </c>
      <c r="BD41" s="57"/>
      <c r="BE41" s="57"/>
      <c r="BF41" s="57"/>
      <c r="BG41" s="57"/>
      <c r="BH41" s="57"/>
      <c r="BI41" s="57"/>
      <c r="BJ41" s="57"/>
      <c r="BK41" s="57"/>
    </row>
    <row r="42" spans="1:63" x14ac:dyDescent="0.25">
      <c r="A42" s="67">
        <v>1.85</v>
      </c>
      <c r="B42" s="68" t="b">
        <f>IF('OTTV Calculation'!$E$6="Hanoi",'Beta Database'!D43,IF('OTTV Calculation'!$E$6="Da Nang",'Beta Database'!U43,IF('OTTV Calculation'!$E$6="Buon Ma Thuot",'Beta Database'!AL43,IF('OTTV Calculation'!$E$6="HCMC",'Beta Database'!BC43))))</f>
        <v>0</v>
      </c>
      <c r="C42" s="68" t="b">
        <f>IF('OTTV Calculation'!$E$6="Hanoi",'Beta Database'!E43,IF('OTTV Calculation'!$E$6="Da Nang",'Beta Database'!V43,IF('OTTV Calculation'!$E$6="Buon Ma Thuot",'Beta Database'!AM43,IF('OTTV Calculation'!$E$6="HCMC",'Beta Database'!BD43))))</f>
        <v>0</v>
      </c>
      <c r="D42" s="68" t="b">
        <f>IF('OTTV Calculation'!$E$6="Hanoi",'Beta Database'!F43,IF('OTTV Calculation'!$E$6="Da Nang",'Beta Database'!W43,IF('OTTV Calculation'!$E$6="Buon Ma Thuot",'Beta Database'!AN43,IF('OTTV Calculation'!$E$6="HCMC",'Beta Database'!BE43))))</f>
        <v>0</v>
      </c>
      <c r="E42" s="68" t="b">
        <f>IF('OTTV Calculation'!$E$6="Hanoi",'Beta Database'!G43,IF('OTTV Calculation'!$E$6="Da Nang",'Beta Database'!X43,IF('OTTV Calculation'!$E$6="Buon Ma Thuot",'Beta Database'!AO43,IF('OTTV Calculation'!$E$6="HCMC",'Beta Database'!BF43))))</f>
        <v>0</v>
      </c>
      <c r="F42" s="79" t="b">
        <f>IF('OTTV Calculation'!$E$6="Hanoi",'Beta Database'!H43,IF('OTTV Calculation'!$E$6="Da Nang",'Beta Database'!Y43,IF('OTTV Calculation'!$E$6="Buon Ma Thuot",'Beta Database'!AP43,IF('OTTV Calculation'!$E$6="HCMC",'Beta Database'!BG43))))</f>
        <v>0</v>
      </c>
      <c r="G42" s="68" t="b">
        <f>IF('OTTV Calculation'!$E$6="Hanoi",'Beta Database'!I43,IF('OTTV Calculation'!$E$6="Da Nang",'Beta Database'!Z43,IF('OTTV Calculation'!$E$6="Buon Ma Thuot",'Beta Database'!AQ43,IF('OTTV Calculation'!$E$6="HCMC",'Beta Database'!BH43))))</f>
        <v>0</v>
      </c>
      <c r="H42" s="68" t="b">
        <f>IF('OTTV Calculation'!$E$6="Hanoi",'Beta Database'!J43,IF('OTTV Calculation'!$E$6="Da Nang",'Beta Database'!AA43,IF('OTTV Calculation'!$E$6="Buon Ma Thuot",'Beta Database'!AR43,IF('OTTV Calculation'!$E$6="HCMC",'Beta Database'!BI43))))</f>
        <v>0</v>
      </c>
      <c r="I42" s="68" t="b">
        <f>IF('OTTV Calculation'!$E$6="Hanoi",'Beta Database'!K43,IF('OTTV Calculation'!$E$6="Da Nang",'Beta Database'!AB43,IF('OTTV Calculation'!$E$6="Buon Ma Thuot",'Beta Database'!AS43,IF('OTTV Calculation'!$E$6="HCMC",'Beta Database'!BJ43))))</f>
        <v>0</v>
      </c>
      <c r="J42" s="68" t="b">
        <f>IF('OTTV Calculation'!$E$6="Hanoi",'Beta Database'!L43,IF('OTTV Calculation'!$E$6="Da Nang",'Beta Database'!AC43,IF('OTTV Calculation'!$E$6="Buon Ma Thuot",'Beta Database'!AT43,IF('OTTV Calculation'!$E$6="HCMC",'Beta Database'!BK43))))</f>
        <v>0</v>
      </c>
      <c r="K42" s="68" t="b">
        <f>IF('OTTV Calculation'!$E$6="Hanoi",'Beta Database'!M43,IF('OTTV Calculation'!$E$6="Da Nang",'Beta Database'!AD43,IF('OTTV Calculation'!$E$6="Buon Ma Thuot",'Beta Database'!AU43,IF('OTTV Calculation'!$E$6="HCMC",'Beta Database'!BL43))))</f>
        <v>0</v>
      </c>
      <c r="L42" s="68" t="b">
        <f>IF('OTTV Calculation'!$E$6="Hanoi",'Beta Database'!N43,IF('OTTV Calculation'!$E$6="Da Nang",'Beta Database'!AE43,IF('OTTV Calculation'!$E$6="Buon Ma Thuot",'Beta Database'!AV43,IF('OTTV Calculation'!$E$6="HCMC",'Beta Database'!BM43))))</f>
        <v>0</v>
      </c>
      <c r="M42" s="68" t="b">
        <f>IF('OTTV Calculation'!$E$6="Hanoi",'Beta Database'!O43,IF('OTTV Calculation'!$E$6="Da Nang",'Beta Database'!AF43,IF('OTTV Calculation'!$E$6="Buon Ma Thuot",'Beta Database'!AW43,IF('OTTV Calculation'!$E$6="HCMC",'Beta Database'!BN43))))</f>
        <v>0</v>
      </c>
      <c r="N42" s="68" t="b">
        <f>IF('OTTV Calculation'!$E$6="Hanoi",'Beta Database'!P43,IF('OTTV Calculation'!$E$6="Da Nang",'Beta Database'!AG43,IF('OTTV Calculation'!$E$6="Buon Ma Thuot",'Beta Database'!AX43,IF('OTTV Calculation'!$E$6="HCMC",'Beta Database'!BO43))))</f>
        <v>0</v>
      </c>
      <c r="O42" s="68" t="b">
        <f>IF('OTTV Calculation'!$E$6="Hanoi",'Beta Database'!Q43,IF('OTTV Calculation'!$E$6="Da Nang",'Beta Database'!AH43,IF('OTTV Calculation'!$E$6="Buon Ma Thuot",'Beta Database'!AY43,IF('OTTV Calculation'!$E$6="HCMC",'Beta Database'!BP43))))</f>
        <v>0</v>
      </c>
      <c r="P42" s="68" t="b">
        <f>IF('OTTV Calculation'!$E$6="Hanoi",'Beta Database'!R43,IF('OTTV Calculation'!$E$6="Da Nang",'Beta Database'!AI43,IF('OTTV Calculation'!$E$6="Buon Ma Thuot",'Beta Database'!AZ43,IF('OTTV Calculation'!$E$6="HCMC",'Beta Database'!BQ43))))</f>
        <v>0</v>
      </c>
      <c r="Q42" s="68" t="b">
        <f>IF('OTTV Calculation'!$E$6="Hanoi",'Beta Database'!S43,IF('OTTV Calculation'!$E$6="Da Nang",'Beta Database'!AJ43,IF('OTTV Calculation'!$E$6="Buon Ma Thuot",'Beta Database'!BA43,IF('OTTV Calculation'!$E$6="HCMC",'Beta Database'!BR43))))</f>
        <v>0</v>
      </c>
      <c r="R42" s="57">
        <v>1.2000000000000099</v>
      </c>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row>
    <row r="43" spans="1:63" x14ac:dyDescent="0.25">
      <c r="A43" s="67">
        <v>1.9</v>
      </c>
      <c r="B43" s="68" t="b">
        <f>IF('OTTV Calculation'!$E$6="Hanoi",'Beta Database'!D44,IF('OTTV Calculation'!$E$6="Da Nang",'Beta Database'!U44,IF('OTTV Calculation'!$E$6="Buon Ma Thuot",'Beta Database'!AL44,IF('OTTV Calculation'!$E$6="HCMC",'Beta Database'!BC44))))</f>
        <v>0</v>
      </c>
      <c r="C43" s="68" t="b">
        <f>IF('OTTV Calculation'!$E$6="Hanoi",'Beta Database'!E44,IF('OTTV Calculation'!$E$6="Da Nang",'Beta Database'!V44,IF('OTTV Calculation'!$E$6="Buon Ma Thuot",'Beta Database'!AM44,IF('OTTV Calculation'!$E$6="HCMC",'Beta Database'!BD44))))</f>
        <v>0</v>
      </c>
      <c r="D43" s="68" t="b">
        <f>IF('OTTV Calculation'!$E$6="Hanoi",'Beta Database'!F44,IF('OTTV Calculation'!$E$6="Da Nang",'Beta Database'!W44,IF('OTTV Calculation'!$E$6="Buon Ma Thuot",'Beta Database'!AN44,IF('OTTV Calculation'!$E$6="HCMC",'Beta Database'!BE44))))</f>
        <v>0</v>
      </c>
      <c r="E43" s="68" t="b">
        <f>IF('OTTV Calculation'!$E$6="Hanoi",'Beta Database'!G44,IF('OTTV Calculation'!$E$6="Da Nang",'Beta Database'!X44,IF('OTTV Calculation'!$E$6="Buon Ma Thuot",'Beta Database'!AO44,IF('OTTV Calculation'!$E$6="HCMC",'Beta Database'!BF44))))</f>
        <v>0</v>
      </c>
      <c r="F43" s="79" t="b">
        <f>IF('OTTV Calculation'!$E$6="Hanoi",'Beta Database'!H44,IF('OTTV Calculation'!$E$6="Da Nang",'Beta Database'!Y44,IF('OTTV Calculation'!$E$6="Buon Ma Thuot",'Beta Database'!AP44,IF('OTTV Calculation'!$E$6="HCMC",'Beta Database'!BG44))))</f>
        <v>0</v>
      </c>
      <c r="G43" s="68" t="b">
        <f>IF('OTTV Calculation'!$E$6="Hanoi",'Beta Database'!I44,IF('OTTV Calculation'!$E$6="Da Nang",'Beta Database'!Z44,IF('OTTV Calculation'!$E$6="Buon Ma Thuot",'Beta Database'!AQ44,IF('OTTV Calculation'!$E$6="HCMC",'Beta Database'!BH44))))</f>
        <v>0</v>
      </c>
      <c r="H43" s="68" t="b">
        <f>IF('OTTV Calculation'!$E$6="Hanoi",'Beta Database'!J44,IF('OTTV Calculation'!$E$6="Da Nang",'Beta Database'!AA44,IF('OTTV Calculation'!$E$6="Buon Ma Thuot",'Beta Database'!AR44,IF('OTTV Calculation'!$E$6="HCMC",'Beta Database'!BI44))))</f>
        <v>0</v>
      </c>
      <c r="I43" s="68" t="b">
        <f>IF('OTTV Calculation'!$E$6="Hanoi",'Beta Database'!K44,IF('OTTV Calculation'!$E$6="Da Nang",'Beta Database'!AB44,IF('OTTV Calculation'!$E$6="Buon Ma Thuot",'Beta Database'!AS44,IF('OTTV Calculation'!$E$6="HCMC",'Beta Database'!BJ44))))</f>
        <v>0</v>
      </c>
      <c r="J43" s="68" t="b">
        <f>IF('OTTV Calculation'!$E$6="Hanoi",'Beta Database'!L44,IF('OTTV Calculation'!$E$6="Da Nang",'Beta Database'!AC44,IF('OTTV Calculation'!$E$6="Buon Ma Thuot",'Beta Database'!AT44,IF('OTTV Calculation'!$E$6="HCMC",'Beta Database'!BK44))))</f>
        <v>0</v>
      </c>
      <c r="K43" s="68" t="b">
        <f>IF('OTTV Calculation'!$E$6="Hanoi",'Beta Database'!M44,IF('OTTV Calculation'!$E$6="Da Nang",'Beta Database'!AD44,IF('OTTV Calculation'!$E$6="Buon Ma Thuot",'Beta Database'!AU44,IF('OTTV Calculation'!$E$6="HCMC",'Beta Database'!BL44))))</f>
        <v>0</v>
      </c>
      <c r="L43" s="68" t="b">
        <f>IF('OTTV Calculation'!$E$6="Hanoi",'Beta Database'!N44,IF('OTTV Calculation'!$E$6="Da Nang",'Beta Database'!AE44,IF('OTTV Calculation'!$E$6="Buon Ma Thuot",'Beta Database'!AV44,IF('OTTV Calculation'!$E$6="HCMC",'Beta Database'!BM44))))</f>
        <v>0</v>
      </c>
      <c r="M43" s="68" t="b">
        <f>IF('OTTV Calculation'!$E$6="Hanoi",'Beta Database'!O44,IF('OTTV Calculation'!$E$6="Da Nang",'Beta Database'!AF44,IF('OTTV Calculation'!$E$6="Buon Ma Thuot",'Beta Database'!AW44,IF('OTTV Calculation'!$E$6="HCMC",'Beta Database'!BN44))))</f>
        <v>0</v>
      </c>
      <c r="N43" s="68" t="b">
        <f>IF('OTTV Calculation'!$E$6="Hanoi",'Beta Database'!P44,IF('OTTV Calculation'!$E$6="Da Nang",'Beta Database'!AG44,IF('OTTV Calculation'!$E$6="Buon Ma Thuot",'Beta Database'!AX44,IF('OTTV Calculation'!$E$6="HCMC",'Beta Database'!BO44))))</f>
        <v>0</v>
      </c>
      <c r="O43" s="68" t="b">
        <f>IF('OTTV Calculation'!$E$6="Hanoi",'Beta Database'!Q44,IF('OTTV Calculation'!$E$6="Da Nang",'Beta Database'!AH44,IF('OTTV Calculation'!$E$6="Buon Ma Thuot",'Beta Database'!AY44,IF('OTTV Calculation'!$E$6="HCMC",'Beta Database'!BP44))))</f>
        <v>0</v>
      </c>
      <c r="P43" s="68" t="b">
        <f>IF('OTTV Calculation'!$E$6="Hanoi",'Beta Database'!R44,IF('OTTV Calculation'!$E$6="Da Nang",'Beta Database'!AI44,IF('OTTV Calculation'!$E$6="Buon Ma Thuot",'Beta Database'!AZ44,IF('OTTV Calculation'!$E$6="HCMC",'Beta Database'!BQ44))))</f>
        <v>0</v>
      </c>
      <c r="Q43" s="68" t="b">
        <f>IF('OTTV Calculation'!$E$6="Hanoi",'Beta Database'!S44,IF('OTTV Calculation'!$E$6="Da Nang",'Beta Database'!AJ44,IF('OTTV Calculation'!$E$6="Buon Ma Thuot",'Beta Database'!BA44,IF('OTTV Calculation'!$E$6="HCMC",'Beta Database'!BR44))))</f>
        <v>0</v>
      </c>
      <c r="R43" s="57">
        <v>1.1500000000000099</v>
      </c>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row>
    <row r="44" spans="1:63" x14ac:dyDescent="0.25">
      <c r="A44" s="67">
        <v>1.95</v>
      </c>
      <c r="B44" s="68" t="b">
        <f>IF('OTTV Calculation'!$E$6="Hanoi",'Beta Database'!D45,IF('OTTV Calculation'!$E$6="Da Nang",'Beta Database'!U45,IF('OTTV Calculation'!$E$6="Buon Ma Thuot",'Beta Database'!AL45,IF('OTTV Calculation'!$E$6="HCMC",'Beta Database'!BC45))))</f>
        <v>0</v>
      </c>
      <c r="C44" s="68" t="b">
        <f>IF('OTTV Calculation'!$E$6="Hanoi",'Beta Database'!E45,IF('OTTV Calculation'!$E$6="Da Nang",'Beta Database'!V45,IF('OTTV Calculation'!$E$6="Buon Ma Thuot",'Beta Database'!AM45,IF('OTTV Calculation'!$E$6="HCMC",'Beta Database'!BD45))))</f>
        <v>0</v>
      </c>
      <c r="D44" s="68" t="b">
        <f>IF('OTTV Calculation'!$E$6="Hanoi",'Beta Database'!F45,IF('OTTV Calculation'!$E$6="Da Nang",'Beta Database'!W45,IF('OTTV Calculation'!$E$6="Buon Ma Thuot",'Beta Database'!AN45,IF('OTTV Calculation'!$E$6="HCMC",'Beta Database'!BE45))))</f>
        <v>0</v>
      </c>
      <c r="E44" s="68" t="b">
        <f>IF('OTTV Calculation'!$E$6="Hanoi",'Beta Database'!G45,IF('OTTV Calculation'!$E$6="Da Nang",'Beta Database'!X45,IF('OTTV Calculation'!$E$6="Buon Ma Thuot",'Beta Database'!AO45,IF('OTTV Calculation'!$E$6="HCMC",'Beta Database'!BF45))))</f>
        <v>0</v>
      </c>
      <c r="F44" s="79" t="b">
        <f>IF('OTTV Calculation'!$E$6="Hanoi",'Beta Database'!H45,IF('OTTV Calculation'!$E$6="Da Nang",'Beta Database'!Y45,IF('OTTV Calculation'!$E$6="Buon Ma Thuot",'Beta Database'!AP45,IF('OTTV Calculation'!$E$6="HCMC",'Beta Database'!BG45))))</f>
        <v>0</v>
      </c>
      <c r="G44" s="68" t="b">
        <f>IF('OTTV Calculation'!$E$6="Hanoi",'Beta Database'!I45,IF('OTTV Calculation'!$E$6="Da Nang",'Beta Database'!Z45,IF('OTTV Calculation'!$E$6="Buon Ma Thuot",'Beta Database'!AQ45,IF('OTTV Calculation'!$E$6="HCMC",'Beta Database'!BH45))))</f>
        <v>0</v>
      </c>
      <c r="H44" s="68" t="b">
        <f>IF('OTTV Calculation'!$E$6="Hanoi",'Beta Database'!J45,IF('OTTV Calculation'!$E$6="Da Nang",'Beta Database'!AA45,IF('OTTV Calculation'!$E$6="Buon Ma Thuot",'Beta Database'!AR45,IF('OTTV Calculation'!$E$6="HCMC",'Beta Database'!BI45))))</f>
        <v>0</v>
      </c>
      <c r="I44" s="68" t="b">
        <f>IF('OTTV Calculation'!$E$6="Hanoi",'Beta Database'!K45,IF('OTTV Calculation'!$E$6="Da Nang",'Beta Database'!AB45,IF('OTTV Calculation'!$E$6="Buon Ma Thuot",'Beta Database'!AS45,IF('OTTV Calculation'!$E$6="HCMC",'Beta Database'!BJ45))))</f>
        <v>0</v>
      </c>
      <c r="J44" s="68" t="b">
        <f>IF('OTTV Calculation'!$E$6="Hanoi",'Beta Database'!L45,IF('OTTV Calculation'!$E$6="Da Nang",'Beta Database'!AC45,IF('OTTV Calculation'!$E$6="Buon Ma Thuot",'Beta Database'!AT45,IF('OTTV Calculation'!$E$6="HCMC",'Beta Database'!BK45))))</f>
        <v>0</v>
      </c>
      <c r="K44" s="68" t="b">
        <f>IF('OTTV Calculation'!$E$6="Hanoi",'Beta Database'!M45,IF('OTTV Calculation'!$E$6="Da Nang",'Beta Database'!AD45,IF('OTTV Calculation'!$E$6="Buon Ma Thuot",'Beta Database'!AU45,IF('OTTV Calculation'!$E$6="HCMC",'Beta Database'!BL45))))</f>
        <v>0</v>
      </c>
      <c r="L44" s="68" t="b">
        <f>IF('OTTV Calculation'!$E$6="Hanoi",'Beta Database'!N45,IF('OTTV Calculation'!$E$6="Da Nang",'Beta Database'!AE45,IF('OTTV Calculation'!$E$6="Buon Ma Thuot",'Beta Database'!AV45,IF('OTTV Calculation'!$E$6="HCMC",'Beta Database'!BM45))))</f>
        <v>0</v>
      </c>
      <c r="M44" s="68" t="b">
        <f>IF('OTTV Calculation'!$E$6="Hanoi",'Beta Database'!O45,IF('OTTV Calculation'!$E$6="Da Nang",'Beta Database'!AF45,IF('OTTV Calculation'!$E$6="Buon Ma Thuot",'Beta Database'!AW45,IF('OTTV Calculation'!$E$6="HCMC",'Beta Database'!BN45))))</f>
        <v>0</v>
      </c>
      <c r="N44" s="68" t="b">
        <f>IF('OTTV Calculation'!$E$6="Hanoi",'Beta Database'!P45,IF('OTTV Calculation'!$E$6="Da Nang",'Beta Database'!AG45,IF('OTTV Calculation'!$E$6="Buon Ma Thuot",'Beta Database'!AX45,IF('OTTV Calculation'!$E$6="HCMC",'Beta Database'!BO45))))</f>
        <v>0</v>
      </c>
      <c r="O44" s="68" t="b">
        <f>IF('OTTV Calculation'!$E$6="Hanoi",'Beta Database'!Q45,IF('OTTV Calculation'!$E$6="Da Nang",'Beta Database'!AH45,IF('OTTV Calculation'!$E$6="Buon Ma Thuot",'Beta Database'!AY45,IF('OTTV Calculation'!$E$6="HCMC",'Beta Database'!BP45))))</f>
        <v>0</v>
      </c>
      <c r="P44" s="68" t="b">
        <f>IF('OTTV Calculation'!$E$6="Hanoi",'Beta Database'!R45,IF('OTTV Calculation'!$E$6="Da Nang",'Beta Database'!AI45,IF('OTTV Calculation'!$E$6="Buon Ma Thuot",'Beta Database'!AZ45,IF('OTTV Calculation'!$E$6="HCMC",'Beta Database'!BQ45))))</f>
        <v>0</v>
      </c>
      <c r="Q44" s="68" t="b">
        <f>IF('OTTV Calculation'!$E$6="Hanoi",'Beta Database'!S45,IF('OTTV Calculation'!$E$6="Da Nang",'Beta Database'!AJ45,IF('OTTV Calculation'!$E$6="Buon Ma Thuot",'Beta Database'!BA45,IF('OTTV Calculation'!$E$6="HCMC",'Beta Database'!BR45))))</f>
        <v>0</v>
      </c>
      <c r="R44" s="57">
        <v>1.1000000000000101</v>
      </c>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row>
    <row r="45" spans="1:63" x14ac:dyDescent="0.25">
      <c r="A45" s="67">
        <v>2</v>
      </c>
      <c r="B45" s="68" t="b">
        <f>IF('OTTV Calculation'!$E$6="Hanoi",'Beta Database'!D46,IF('OTTV Calculation'!$E$6="Da Nang",'Beta Database'!U46,IF('OTTV Calculation'!$E$6="Buon Ma Thuot",'Beta Database'!AL46,IF('OTTV Calculation'!$E$6="HCMC",'Beta Database'!BC46))))</f>
        <v>0</v>
      </c>
      <c r="C45" s="68" t="b">
        <f>IF('OTTV Calculation'!$E$6="Hanoi",'Beta Database'!E46,IF('OTTV Calculation'!$E$6="Da Nang",'Beta Database'!V46,IF('OTTV Calculation'!$E$6="Buon Ma Thuot",'Beta Database'!AM46,IF('OTTV Calculation'!$E$6="HCMC",'Beta Database'!BD46))))</f>
        <v>0</v>
      </c>
      <c r="D45" s="68" t="b">
        <f>IF('OTTV Calculation'!$E$6="Hanoi",'Beta Database'!F46,IF('OTTV Calculation'!$E$6="Da Nang",'Beta Database'!W46,IF('OTTV Calculation'!$E$6="Buon Ma Thuot",'Beta Database'!AN46,IF('OTTV Calculation'!$E$6="HCMC",'Beta Database'!BE46))))</f>
        <v>0</v>
      </c>
      <c r="E45" s="68" t="b">
        <f>IF('OTTV Calculation'!$E$6="Hanoi",'Beta Database'!G46,IF('OTTV Calculation'!$E$6="Da Nang",'Beta Database'!X46,IF('OTTV Calculation'!$E$6="Buon Ma Thuot",'Beta Database'!AO46,IF('OTTV Calculation'!$E$6="HCMC",'Beta Database'!BF46))))</f>
        <v>0</v>
      </c>
      <c r="F45" s="79" t="b">
        <f>IF('OTTV Calculation'!$E$6="Hanoi",'Beta Database'!H46,IF('OTTV Calculation'!$E$6="Da Nang",'Beta Database'!Y46,IF('OTTV Calculation'!$E$6="Buon Ma Thuot",'Beta Database'!AP46,IF('OTTV Calculation'!$E$6="HCMC",'Beta Database'!BG46))))</f>
        <v>0</v>
      </c>
      <c r="G45" s="68" t="b">
        <f>IF('OTTV Calculation'!$E$6="Hanoi",'Beta Database'!I46,IF('OTTV Calculation'!$E$6="Da Nang",'Beta Database'!Z46,IF('OTTV Calculation'!$E$6="Buon Ma Thuot",'Beta Database'!AQ46,IF('OTTV Calculation'!$E$6="HCMC",'Beta Database'!BH46))))</f>
        <v>0</v>
      </c>
      <c r="H45" s="68" t="b">
        <f>IF('OTTV Calculation'!$E$6="Hanoi",'Beta Database'!J46,IF('OTTV Calculation'!$E$6="Da Nang",'Beta Database'!AA46,IF('OTTV Calculation'!$E$6="Buon Ma Thuot",'Beta Database'!AR46,IF('OTTV Calculation'!$E$6="HCMC",'Beta Database'!BI46))))</f>
        <v>0</v>
      </c>
      <c r="I45" s="68" t="b">
        <f>IF('OTTV Calculation'!$E$6="Hanoi",'Beta Database'!K46,IF('OTTV Calculation'!$E$6="Da Nang",'Beta Database'!AB46,IF('OTTV Calculation'!$E$6="Buon Ma Thuot",'Beta Database'!AS46,IF('OTTV Calculation'!$E$6="HCMC",'Beta Database'!BJ46))))</f>
        <v>0</v>
      </c>
      <c r="J45" s="68" t="b">
        <f>IF('OTTV Calculation'!$E$6="Hanoi",'Beta Database'!L46,IF('OTTV Calculation'!$E$6="Da Nang",'Beta Database'!AC46,IF('OTTV Calculation'!$E$6="Buon Ma Thuot",'Beta Database'!AT46,IF('OTTV Calculation'!$E$6="HCMC",'Beta Database'!BK46))))</f>
        <v>0</v>
      </c>
      <c r="K45" s="68" t="b">
        <f>IF('OTTV Calculation'!$E$6="Hanoi",'Beta Database'!M46,IF('OTTV Calculation'!$E$6="Da Nang",'Beta Database'!AD46,IF('OTTV Calculation'!$E$6="Buon Ma Thuot",'Beta Database'!AU46,IF('OTTV Calculation'!$E$6="HCMC",'Beta Database'!BL46))))</f>
        <v>0</v>
      </c>
      <c r="L45" s="68" t="b">
        <f>IF('OTTV Calculation'!$E$6="Hanoi",'Beta Database'!N46,IF('OTTV Calculation'!$E$6="Da Nang",'Beta Database'!AE46,IF('OTTV Calculation'!$E$6="Buon Ma Thuot",'Beta Database'!AV46,IF('OTTV Calculation'!$E$6="HCMC",'Beta Database'!BM46))))</f>
        <v>0</v>
      </c>
      <c r="M45" s="68" t="b">
        <f>IF('OTTV Calculation'!$E$6="Hanoi",'Beta Database'!O46,IF('OTTV Calculation'!$E$6="Da Nang",'Beta Database'!AF46,IF('OTTV Calculation'!$E$6="Buon Ma Thuot",'Beta Database'!AW46,IF('OTTV Calculation'!$E$6="HCMC",'Beta Database'!BN46))))</f>
        <v>0</v>
      </c>
      <c r="N45" s="68" t="b">
        <f>IF('OTTV Calculation'!$E$6="Hanoi",'Beta Database'!P46,IF('OTTV Calculation'!$E$6="Da Nang",'Beta Database'!AG46,IF('OTTV Calculation'!$E$6="Buon Ma Thuot",'Beta Database'!AX46,IF('OTTV Calculation'!$E$6="HCMC",'Beta Database'!BO46))))</f>
        <v>0</v>
      </c>
      <c r="O45" s="68" t="b">
        <f>IF('OTTV Calculation'!$E$6="Hanoi",'Beta Database'!Q46,IF('OTTV Calculation'!$E$6="Da Nang",'Beta Database'!AH46,IF('OTTV Calculation'!$E$6="Buon Ma Thuot",'Beta Database'!AY46,IF('OTTV Calculation'!$E$6="HCMC",'Beta Database'!BP46))))</f>
        <v>0</v>
      </c>
      <c r="P45" s="68" t="b">
        <f>IF('OTTV Calculation'!$E$6="Hanoi",'Beta Database'!R46,IF('OTTV Calculation'!$E$6="Da Nang",'Beta Database'!AI46,IF('OTTV Calculation'!$E$6="Buon Ma Thuot",'Beta Database'!AZ46,IF('OTTV Calculation'!$E$6="HCMC",'Beta Database'!BQ46))))</f>
        <v>0</v>
      </c>
      <c r="Q45" s="68" t="b">
        <f>IF('OTTV Calculation'!$E$6="Hanoi",'Beta Database'!S46,IF('OTTV Calculation'!$E$6="Da Nang",'Beta Database'!AJ46,IF('OTTV Calculation'!$E$6="Buon Ma Thuot",'Beta Database'!BA46,IF('OTTV Calculation'!$E$6="HCMC",'Beta Database'!BR46))))</f>
        <v>0</v>
      </c>
      <c r="R45" s="57">
        <v>1.05000000000001</v>
      </c>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row>
    <row r="46" spans="1:63" x14ac:dyDescent="0.25">
      <c r="A46" s="67">
        <v>2.0499999999999998</v>
      </c>
      <c r="B46" s="68" t="b">
        <f>IF('OTTV Calculation'!$E$6="Hanoi",'Beta Database'!D47,IF('OTTV Calculation'!$E$6="Da Nang",'Beta Database'!U47,IF('OTTV Calculation'!$E$6="Buon Ma Thuot",'Beta Database'!AL47,IF('OTTV Calculation'!$E$6="HCMC",'Beta Database'!BC47))))</f>
        <v>0</v>
      </c>
      <c r="C46" s="68" t="b">
        <f>IF('OTTV Calculation'!$E$6="Hanoi",'Beta Database'!E47,IF('OTTV Calculation'!$E$6="Da Nang",'Beta Database'!V47,IF('OTTV Calculation'!$E$6="Buon Ma Thuot",'Beta Database'!AM47,IF('OTTV Calculation'!$E$6="HCMC",'Beta Database'!BD47))))</f>
        <v>0</v>
      </c>
      <c r="D46" s="68" t="b">
        <f>IF('OTTV Calculation'!$E$6="Hanoi",'Beta Database'!F47,IF('OTTV Calculation'!$E$6="Da Nang",'Beta Database'!W47,IF('OTTV Calculation'!$E$6="Buon Ma Thuot",'Beta Database'!AN47,IF('OTTV Calculation'!$E$6="HCMC",'Beta Database'!BE47))))</f>
        <v>0</v>
      </c>
      <c r="E46" s="68" t="b">
        <f>IF('OTTV Calculation'!$E$6="Hanoi",'Beta Database'!G47,IF('OTTV Calculation'!$E$6="Da Nang",'Beta Database'!X47,IF('OTTV Calculation'!$E$6="Buon Ma Thuot",'Beta Database'!AO47,IF('OTTV Calculation'!$E$6="HCMC",'Beta Database'!BF47))))</f>
        <v>0</v>
      </c>
      <c r="F46" s="79" t="b">
        <f>IF('OTTV Calculation'!$E$6="Hanoi",'Beta Database'!H47,IF('OTTV Calculation'!$E$6="Da Nang",'Beta Database'!Y47,IF('OTTV Calculation'!$E$6="Buon Ma Thuot",'Beta Database'!AP47,IF('OTTV Calculation'!$E$6="HCMC",'Beta Database'!BG47))))</f>
        <v>0</v>
      </c>
      <c r="G46" s="68" t="b">
        <f>IF('OTTV Calculation'!$E$6="Hanoi",'Beta Database'!I47,IF('OTTV Calculation'!$E$6="Da Nang",'Beta Database'!Z47,IF('OTTV Calculation'!$E$6="Buon Ma Thuot",'Beta Database'!AQ47,IF('OTTV Calculation'!$E$6="HCMC",'Beta Database'!BH47))))</f>
        <v>0</v>
      </c>
      <c r="H46" s="68" t="b">
        <f>IF('OTTV Calculation'!$E$6="Hanoi",'Beta Database'!J47,IF('OTTV Calculation'!$E$6="Da Nang",'Beta Database'!AA47,IF('OTTV Calculation'!$E$6="Buon Ma Thuot",'Beta Database'!AR47,IF('OTTV Calculation'!$E$6="HCMC",'Beta Database'!BI47))))</f>
        <v>0</v>
      </c>
      <c r="I46" s="68" t="b">
        <f>IF('OTTV Calculation'!$E$6="Hanoi",'Beta Database'!K47,IF('OTTV Calculation'!$E$6="Da Nang",'Beta Database'!AB47,IF('OTTV Calculation'!$E$6="Buon Ma Thuot",'Beta Database'!AS47,IF('OTTV Calculation'!$E$6="HCMC",'Beta Database'!BJ47))))</f>
        <v>0</v>
      </c>
      <c r="J46" s="68" t="b">
        <f>IF('OTTV Calculation'!$E$6="Hanoi",'Beta Database'!L47,IF('OTTV Calculation'!$E$6="Da Nang",'Beta Database'!AC47,IF('OTTV Calculation'!$E$6="Buon Ma Thuot",'Beta Database'!AT47,IF('OTTV Calculation'!$E$6="HCMC",'Beta Database'!BK47))))</f>
        <v>0</v>
      </c>
      <c r="K46" s="68" t="b">
        <f>IF('OTTV Calculation'!$E$6="Hanoi",'Beta Database'!M47,IF('OTTV Calculation'!$E$6="Da Nang",'Beta Database'!AD47,IF('OTTV Calculation'!$E$6="Buon Ma Thuot",'Beta Database'!AU47,IF('OTTV Calculation'!$E$6="HCMC",'Beta Database'!BL47))))</f>
        <v>0</v>
      </c>
      <c r="L46" s="68" t="b">
        <f>IF('OTTV Calculation'!$E$6="Hanoi",'Beta Database'!N47,IF('OTTV Calculation'!$E$6="Da Nang",'Beta Database'!AE47,IF('OTTV Calculation'!$E$6="Buon Ma Thuot",'Beta Database'!AV47,IF('OTTV Calculation'!$E$6="HCMC",'Beta Database'!BM47))))</f>
        <v>0</v>
      </c>
      <c r="M46" s="68" t="b">
        <f>IF('OTTV Calculation'!$E$6="Hanoi",'Beta Database'!O47,IF('OTTV Calculation'!$E$6="Da Nang",'Beta Database'!AF47,IF('OTTV Calculation'!$E$6="Buon Ma Thuot",'Beta Database'!AW47,IF('OTTV Calculation'!$E$6="HCMC",'Beta Database'!BN47))))</f>
        <v>0</v>
      </c>
      <c r="N46" s="68" t="b">
        <f>IF('OTTV Calculation'!$E$6="Hanoi",'Beta Database'!P47,IF('OTTV Calculation'!$E$6="Da Nang",'Beta Database'!AG47,IF('OTTV Calculation'!$E$6="Buon Ma Thuot",'Beta Database'!AX47,IF('OTTV Calculation'!$E$6="HCMC",'Beta Database'!BO47))))</f>
        <v>0</v>
      </c>
      <c r="O46" s="68" t="b">
        <f>IF('OTTV Calculation'!$E$6="Hanoi",'Beta Database'!Q47,IF('OTTV Calculation'!$E$6="Da Nang",'Beta Database'!AH47,IF('OTTV Calculation'!$E$6="Buon Ma Thuot",'Beta Database'!AY47,IF('OTTV Calculation'!$E$6="HCMC",'Beta Database'!BP47))))</f>
        <v>0</v>
      </c>
      <c r="P46" s="68" t="b">
        <f>IF('OTTV Calculation'!$E$6="Hanoi",'Beta Database'!R47,IF('OTTV Calculation'!$E$6="Da Nang",'Beta Database'!AI47,IF('OTTV Calculation'!$E$6="Buon Ma Thuot",'Beta Database'!AZ47,IF('OTTV Calculation'!$E$6="HCMC",'Beta Database'!BQ47))))</f>
        <v>0</v>
      </c>
      <c r="Q46" s="68" t="b">
        <f>IF('OTTV Calculation'!$E$6="Hanoi",'Beta Database'!S47,IF('OTTV Calculation'!$E$6="Da Nang",'Beta Database'!AJ47,IF('OTTV Calculation'!$E$6="Buon Ma Thuot",'Beta Database'!BA47,IF('OTTV Calculation'!$E$6="HCMC",'Beta Database'!BR47))))</f>
        <v>0</v>
      </c>
      <c r="R46" s="57">
        <v>1.00000000000001</v>
      </c>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row>
    <row r="47" spans="1:63" x14ac:dyDescent="0.25">
      <c r="A47" s="67">
        <v>2.1</v>
      </c>
      <c r="B47" s="68" t="b">
        <f>IF('OTTV Calculation'!$E$6="Hanoi",'Beta Database'!D48,IF('OTTV Calculation'!$E$6="Da Nang",'Beta Database'!U48,IF('OTTV Calculation'!$E$6="Buon Ma Thuot",'Beta Database'!AL48,IF('OTTV Calculation'!$E$6="HCMC",'Beta Database'!BC48))))</f>
        <v>0</v>
      </c>
      <c r="C47" s="68" t="b">
        <f>IF('OTTV Calculation'!$E$6="Hanoi",'Beta Database'!E48,IF('OTTV Calculation'!$E$6="Da Nang",'Beta Database'!V48,IF('OTTV Calculation'!$E$6="Buon Ma Thuot",'Beta Database'!AM48,IF('OTTV Calculation'!$E$6="HCMC",'Beta Database'!BD48))))</f>
        <v>0</v>
      </c>
      <c r="D47" s="68" t="b">
        <f>IF('OTTV Calculation'!$E$6="Hanoi",'Beta Database'!F48,IF('OTTV Calculation'!$E$6="Da Nang",'Beta Database'!W48,IF('OTTV Calculation'!$E$6="Buon Ma Thuot",'Beta Database'!AN48,IF('OTTV Calculation'!$E$6="HCMC",'Beta Database'!BE48))))</f>
        <v>0</v>
      </c>
      <c r="E47" s="68" t="b">
        <f>IF('OTTV Calculation'!$E$6="Hanoi",'Beta Database'!G48,IF('OTTV Calculation'!$E$6="Da Nang",'Beta Database'!X48,IF('OTTV Calculation'!$E$6="Buon Ma Thuot",'Beta Database'!AO48,IF('OTTV Calculation'!$E$6="HCMC",'Beta Database'!BF48))))</f>
        <v>0</v>
      </c>
      <c r="F47" s="79" t="b">
        <f>IF('OTTV Calculation'!$E$6="Hanoi",'Beta Database'!H48,IF('OTTV Calculation'!$E$6="Da Nang",'Beta Database'!Y48,IF('OTTV Calculation'!$E$6="Buon Ma Thuot",'Beta Database'!AP48,IF('OTTV Calculation'!$E$6="HCMC",'Beta Database'!BG48))))</f>
        <v>0</v>
      </c>
      <c r="G47" s="68" t="b">
        <f>IF('OTTV Calculation'!$E$6="Hanoi",'Beta Database'!I48,IF('OTTV Calculation'!$E$6="Da Nang",'Beta Database'!Z48,IF('OTTV Calculation'!$E$6="Buon Ma Thuot",'Beta Database'!AQ48,IF('OTTV Calculation'!$E$6="HCMC",'Beta Database'!BH48))))</f>
        <v>0</v>
      </c>
      <c r="H47" s="68" t="b">
        <f>IF('OTTV Calculation'!$E$6="Hanoi",'Beta Database'!J48,IF('OTTV Calculation'!$E$6="Da Nang",'Beta Database'!AA48,IF('OTTV Calculation'!$E$6="Buon Ma Thuot",'Beta Database'!AR48,IF('OTTV Calculation'!$E$6="HCMC",'Beta Database'!BI48))))</f>
        <v>0</v>
      </c>
      <c r="I47" s="68" t="b">
        <f>IF('OTTV Calculation'!$E$6="Hanoi",'Beta Database'!K48,IF('OTTV Calculation'!$E$6="Da Nang",'Beta Database'!AB48,IF('OTTV Calculation'!$E$6="Buon Ma Thuot",'Beta Database'!AS48,IF('OTTV Calculation'!$E$6="HCMC",'Beta Database'!BJ48))))</f>
        <v>0</v>
      </c>
      <c r="J47" s="68" t="b">
        <f>IF('OTTV Calculation'!$E$6="Hanoi",'Beta Database'!L48,IF('OTTV Calculation'!$E$6="Da Nang",'Beta Database'!AC48,IF('OTTV Calculation'!$E$6="Buon Ma Thuot",'Beta Database'!AT48,IF('OTTV Calculation'!$E$6="HCMC",'Beta Database'!BK48))))</f>
        <v>0</v>
      </c>
      <c r="K47" s="68" t="b">
        <f>IF('OTTV Calculation'!$E$6="Hanoi",'Beta Database'!M48,IF('OTTV Calculation'!$E$6="Da Nang",'Beta Database'!AD48,IF('OTTV Calculation'!$E$6="Buon Ma Thuot",'Beta Database'!AU48,IF('OTTV Calculation'!$E$6="HCMC",'Beta Database'!BL48))))</f>
        <v>0</v>
      </c>
      <c r="L47" s="68" t="b">
        <f>IF('OTTV Calculation'!$E$6="Hanoi",'Beta Database'!N48,IF('OTTV Calculation'!$E$6="Da Nang",'Beta Database'!AE48,IF('OTTV Calculation'!$E$6="Buon Ma Thuot",'Beta Database'!AV48,IF('OTTV Calculation'!$E$6="HCMC",'Beta Database'!BM48))))</f>
        <v>0</v>
      </c>
      <c r="M47" s="68" t="b">
        <f>IF('OTTV Calculation'!$E$6="Hanoi",'Beta Database'!O48,IF('OTTV Calculation'!$E$6="Da Nang",'Beta Database'!AF48,IF('OTTV Calculation'!$E$6="Buon Ma Thuot",'Beta Database'!AW48,IF('OTTV Calculation'!$E$6="HCMC",'Beta Database'!BN48))))</f>
        <v>0</v>
      </c>
      <c r="N47" s="68" t="b">
        <f>IF('OTTV Calculation'!$E$6="Hanoi",'Beta Database'!P48,IF('OTTV Calculation'!$E$6="Da Nang",'Beta Database'!AG48,IF('OTTV Calculation'!$E$6="Buon Ma Thuot",'Beta Database'!AX48,IF('OTTV Calculation'!$E$6="HCMC",'Beta Database'!BO48))))</f>
        <v>0</v>
      </c>
      <c r="O47" s="68" t="b">
        <f>IF('OTTV Calculation'!$E$6="Hanoi",'Beta Database'!Q48,IF('OTTV Calculation'!$E$6="Da Nang",'Beta Database'!AH48,IF('OTTV Calculation'!$E$6="Buon Ma Thuot",'Beta Database'!AY48,IF('OTTV Calculation'!$E$6="HCMC",'Beta Database'!BP48))))</f>
        <v>0</v>
      </c>
      <c r="P47" s="68" t="b">
        <f>IF('OTTV Calculation'!$E$6="Hanoi",'Beta Database'!R48,IF('OTTV Calculation'!$E$6="Da Nang",'Beta Database'!AI48,IF('OTTV Calculation'!$E$6="Buon Ma Thuot",'Beta Database'!AZ48,IF('OTTV Calculation'!$E$6="HCMC",'Beta Database'!BQ48))))</f>
        <v>0</v>
      </c>
      <c r="Q47" s="68" t="b">
        <f>IF('OTTV Calculation'!$E$6="Hanoi",'Beta Database'!S48,IF('OTTV Calculation'!$E$6="Da Nang",'Beta Database'!AJ48,IF('OTTV Calculation'!$E$6="Buon Ma Thuot",'Beta Database'!BA48,IF('OTTV Calculation'!$E$6="HCMC",'Beta Database'!BR48))))</f>
        <v>0</v>
      </c>
      <c r="R47" s="57">
        <v>0.95000000000000995</v>
      </c>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row>
    <row r="48" spans="1:63" x14ac:dyDescent="0.25">
      <c r="A48" s="67">
        <v>2.15</v>
      </c>
      <c r="B48" s="68" t="b">
        <f>IF('OTTV Calculation'!$E$6="Hanoi",'Beta Database'!D49,IF('OTTV Calculation'!$E$6="Da Nang",'Beta Database'!U49,IF('OTTV Calculation'!$E$6="Buon Ma Thuot",'Beta Database'!AL49,IF('OTTV Calculation'!$E$6="HCMC",'Beta Database'!BC49))))</f>
        <v>0</v>
      </c>
      <c r="C48" s="68" t="b">
        <f>IF('OTTV Calculation'!$E$6="Hanoi",'Beta Database'!E49,IF('OTTV Calculation'!$E$6="Da Nang",'Beta Database'!V49,IF('OTTV Calculation'!$E$6="Buon Ma Thuot",'Beta Database'!AM49,IF('OTTV Calculation'!$E$6="HCMC",'Beta Database'!BD49))))</f>
        <v>0</v>
      </c>
      <c r="D48" s="68" t="b">
        <f>IF('OTTV Calculation'!$E$6="Hanoi",'Beta Database'!F49,IF('OTTV Calculation'!$E$6="Da Nang",'Beta Database'!W49,IF('OTTV Calculation'!$E$6="Buon Ma Thuot",'Beta Database'!AN49,IF('OTTV Calculation'!$E$6="HCMC",'Beta Database'!BE49))))</f>
        <v>0</v>
      </c>
      <c r="E48" s="68" t="b">
        <f>IF('OTTV Calculation'!$E$6="Hanoi",'Beta Database'!G49,IF('OTTV Calculation'!$E$6="Da Nang",'Beta Database'!X49,IF('OTTV Calculation'!$E$6="Buon Ma Thuot",'Beta Database'!AO49,IF('OTTV Calculation'!$E$6="HCMC",'Beta Database'!BF49))))</f>
        <v>0</v>
      </c>
      <c r="F48" s="79" t="b">
        <f>IF('OTTV Calculation'!$E$6="Hanoi",'Beta Database'!H49,IF('OTTV Calculation'!$E$6="Da Nang",'Beta Database'!Y49,IF('OTTV Calculation'!$E$6="Buon Ma Thuot",'Beta Database'!AP49,IF('OTTV Calculation'!$E$6="HCMC",'Beta Database'!BG49))))</f>
        <v>0</v>
      </c>
      <c r="G48" s="68" t="b">
        <f>IF('OTTV Calculation'!$E$6="Hanoi",'Beta Database'!I49,IF('OTTV Calculation'!$E$6="Da Nang",'Beta Database'!Z49,IF('OTTV Calculation'!$E$6="Buon Ma Thuot",'Beta Database'!AQ49,IF('OTTV Calculation'!$E$6="HCMC",'Beta Database'!BH49))))</f>
        <v>0</v>
      </c>
      <c r="H48" s="68" t="b">
        <f>IF('OTTV Calculation'!$E$6="Hanoi",'Beta Database'!J49,IF('OTTV Calculation'!$E$6="Da Nang",'Beta Database'!AA49,IF('OTTV Calculation'!$E$6="Buon Ma Thuot",'Beta Database'!AR49,IF('OTTV Calculation'!$E$6="HCMC",'Beta Database'!BI49))))</f>
        <v>0</v>
      </c>
      <c r="I48" s="68" t="b">
        <f>IF('OTTV Calculation'!$E$6="Hanoi",'Beta Database'!K49,IF('OTTV Calculation'!$E$6="Da Nang",'Beta Database'!AB49,IF('OTTV Calculation'!$E$6="Buon Ma Thuot",'Beta Database'!AS49,IF('OTTV Calculation'!$E$6="HCMC",'Beta Database'!BJ49))))</f>
        <v>0</v>
      </c>
      <c r="J48" s="68" t="b">
        <f>IF('OTTV Calculation'!$E$6="Hanoi",'Beta Database'!L49,IF('OTTV Calculation'!$E$6="Da Nang",'Beta Database'!AC49,IF('OTTV Calculation'!$E$6="Buon Ma Thuot",'Beta Database'!AT49,IF('OTTV Calculation'!$E$6="HCMC",'Beta Database'!BK49))))</f>
        <v>0</v>
      </c>
      <c r="K48" s="68" t="b">
        <f>IF('OTTV Calculation'!$E$6="Hanoi",'Beta Database'!M49,IF('OTTV Calculation'!$E$6="Da Nang",'Beta Database'!AD49,IF('OTTV Calculation'!$E$6="Buon Ma Thuot",'Beta Database'!AU49,IF('OTTV Calculation'!$E$6="HCMC",'Beta Database'!BL49))))</f>
        <v>0</v>
      </c>
      <c r="L48" s="68" t="b">
        <f>IF('OTTV Calculation'!$E$6="Hanoi",'Beta Database'!N49,IF('OTTV Calculation'!$E$6="Da Nang",'Beta Database'!AE49,IF('OTTV Calculation'!$E$6="Buon Ma Thuot",'Beta Database'!AV49,IF('OTTV Calculation'!$E$6="HCMC",'Beta Database'!BM49))))</f>
        <v>0</v>
      </c>
      <c r="M48" s="68" t="b">
        <f>IF('OTTV Calculation'!$E$6="Hanoi",'Beta Database'!O49,IF('OTTV Calculation'!$E$6="Da Nang",'Beta Database'!AF49,IF('OTTV Calculation'!$E$6="Buon Ma Thuot",'Beta Database'!AW49,IF('OTTV Calculation'!$E$6="HCMC",'Beta Database'!BN49))))</f>
        <v>0</v>
      </c>
      <c r="N48" s="68" t="b">
        <f>IF('OTTV Calculation'!$E$6="Hanoi",'Beta Database'!P49,IF('OTTV Calculation'!$E$6="Da Nang",'Beta Database'!AG49,IF('OTTV Calculation'!$E$6="Buon Ma Thuot",'Beta Database'!AX49,IF('OTTV Calculation'!$E$6="HCMC",'Beta Database'!BO49))))</f>
        <v>0</v>
      </c>
      <c r="O48" s="68" t="b">
        <f>IF('OTTV Calculation'!$E$6="Hanoi",'Beta Database'!Q49,IF('OTTV Calculation'!$E$6="Da Nang",'Beta Database'!AH49,IF('OTTV Calculation'!$E$6="Buon Ma Thuot",'Beta Database'!AY49,IF('OTTV Calculation'!$E$6="HCMC",'Beta Database'!BP49))))</f>
        <v>0</v>
      </c>
      <c r="P48" s="68" t="b">
        <f>IF('OTTV Calculation'!$E$6="Hanoi",'Beta Database'!R49,IF('OTTV Calculation'!$E$6="Da Nang",'Beta Database'!AI49,IF('OTTV Calculation'!$E$6="Buon Ma Thuot",'Beta Database'!AZ49,IF('OTTV Calculation'!$E$6="HCMC",'Beta Database'!BQ49))))</f>
        <v>0</v>
      </c>
      <c r="Q48" s="68" t="b">
        <f>IF('OTTV Calculation'!$E$6="Hanoi",'Beta Database'!S49,IF('OTTV Calculation'!$E$6="Da Nang",'Beta Database'!AJ49,IF('OTTV Calculation'!$E$6="Buon Ma Thuot",'Beta Database'!BA49,IF('OTTV Calculation'!$E$6="HCMC",'Beta Database'!BR49))))</f>
        <v>0</v>
      </c>
      <c r="R48" s="57">
        <v>0.90000000000001001</v>
      </c>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row>
    <row r="49" spans="1:64" x14ac:dyDescent="0.25">
      <c r="A49" s="67">
        <v>2.2000000000000002</v>
      </c>
      <c r="B49" s="68" t="b">
        <f>IF('OTTV Calculation'!$E$6="Hanoi",'Beta Database'!D50,IF('OTTV Calculation'!$E$6="Da Nang",'Beta Database'!U50,IF('OTTV Calculation'!$E$6="Buon Ma Thuot",'Beta Database'!AL50,IF('OTTV Calculation'!$E$6="HCMC",'Beta Database'!BC50))))</f>
        <v>0</v>
      </c>
      <c r="C49" s="68" t="b">
        <f>IF('OTTV Calculation'!$E$6="Hanoi",'Beta Database'!E50,IF('OTTV Calculation'!$E$6="Da Nang",'Beta Database'!V50,IF('OTTV Calculation'!$E$6="Buon Ma Thuot",'Beta Database'!AM50,IF('OTTV Calculation'!$E$6="HCMC",'Beta Database'!BD50))))</f>
        <v>0</v>
      </c>
      <c r="D49" s="68" t="b">
        <f>IF('OTTV Calculation'!$E$6="Hanoi",'Beta Database'!F50,IF('OTTV Calculation'!$E$6="Da Nang",'Beta Database'!W50,IF('OTTV Calculation'!$E$6="Buon Ma Thuot",'Beta Database'!AN50,IF('OTTV Calculation'!$E$6="HCMC",'Beta Database'!BE50))))</f>
        <v>0</v>
      </c>
      <c r="E49" s="68" t="b">
        <f>IF('OTTV Calculation'!$E$6="Hanoi",'Beta Database'!G50,IF('OTTV Calculation'!$E$6="Da Nang",'Beta Database'!X50,IF('OTTV Calculation'!$E$6="Buon Ma Thuot",'Beta Database'!AO50,IF('OTTV Calculation'!$E$6="HCMC",'Beta Database'!BF50))))</f>
        <v>0</v>
      </c>
      <c r="F49" s="79" t="b">
        <f>IF('OTTV Calculation'!$E$6="Hanoi",'Beta Database'!H50,IF('OTTV Calculation'!$E$6="Da Nang",'Beta Database'!Y50,IF('OTTV Calculation'!$E$6="Buon Ma Thuot",'Beta Database'!AP50,IF('OTTV Calculation'!$E$6="HCMC",'Beta Database'!BG50))))</f>
        <v>0</v>
      </c>
      <c r="G49" s="68" t="b">
        <f>IF('OTTV Calculation'!$E$6="Hanoi",'Beta Database'!I50,IF('OTTV Calculation'!$E$6="Da Nang",'Beta Database'!Z50,IF('OTTV Calculation'!$E$6="Buon Ma Thuot",'Beta Database'!AQ50,IF('OTTV Calculation'!$E$6="HCMC",'Beta Database'!BH50))))</f>
        <v>0</v>
      </c>
      <c r="H49" s="68" t="b">
        <f>IF('OTTV Calculation'!$E$6="Hanoi",'Beta Database'!J50,IF('OTTV Calculation'!$E$6="Da Nang",'Beta Database'!AA50,IF('OTTV Calculation'!$E$6="Buon Ma Thuot",'Beta Database'!AR50,IF('OTTV Calculation'!$E$6="HCMC",'Beta Database'!BI50))))</f>
        <v>0</v>
      </c>
      <c r="I49" s="68" t="b">
        <f>IF('OTTV Calculation'!$E$6="Hanoi",'Beta Database'!K50,IF('OTTV Calculation'!$E$6="Da Nang",'Beta Database'!AB50,IF('OTTV Calculation'!$E$6="Buon Ma Thuot",'Beta Database'!AS50,IF('OTTV Calculation'!$E$6="HCMC",'Beta Database'!BJ50))))</f>
        <v>0</v>
      </c>
      <c r="J49" s="68" t="b">
        <f>IF('OTTV Calculation'!$E$6="Hanoi",'Beta Database'!L50,IF('OTTV Calculation'!$E$6="Da Nang",'Beta Database'!AC50,IF('OTTV Calculation'!$E$6="Buon Ma Thuot",'Beta Database'!AT50,IF('OTTV Calculation'!$E$6="HCMC",'Beta Database'!BK50))))</f>
        <v>0</v>
      </c>
      <c r="K49" s="68" t="b">
        <f>IF('OTTV Calculation'!$E$6="Hanoi",'Beta Database'!M50,IF('OTTV Calculation'!$E$6="Da Nang",'Beta Database'!AD50,IF('OTTV Calculation'!$E$6="Buon Ma Thuot",'Beta Database'!AU50,IF('OTTV Calculation'!$E$6="HCMC",'Beta Database'!BL50))))</f>
        <v>0</v>
      </c>
      <c r="L49" s="68" t="b">
        <f>IF('OTTV Calculation'!$E$6="Hanoi",'Beta Database'!N50,IF('OTTV Calculation'!$E$6="Da Nang",'Beta Database'!AE50,IF('OTTV Calculation'!$E$6="Buon Ma Thuot",'Beta Database'!AV50,IF('OTTV Calculation'!$E$6="HCMC",'Beta Database'!BM50))))</f>
        <v>0</v>
      </c>
      <c r="M49" s="68" t="b">
        <f>IF('OTTV Calculation'!$E$6="Hanoi",'Beta Database'!O50,IF('OTTV Calculation'!$E$6="Da Nang",'Beta Database'!AF50,IF('OTTV Calculation'!$E$6="Buon Ma Thuot",'Beta Database'!AW50,IF('OTTV Calculation'!$E$6="HCMC",'Beta Database'!BN50))))</f>
        <v>0</v>
      </c>
      <c r="N49" s="68" t="b">
        <f>IF('OTTV Calculation'!$E$6="Hanoi",'Beta Database'!P50,IF('OTTV Calculation'!$E$6="Da Nang",'Beta Database'!AG50,IF('OTTV Calculation'!$E$6="Buon Ma Thuot",'Beta Database'!AX50,IF('OTTV Calculation'!$E$6="HCMC",'Beta Database'!BO50))))</f>
        <v>0</v>
      </c>
      <c r="O49" s="68" t="b">
        <f>IF('OTTV Calculation'!$E$6="Hanoi",'Beta Database'!Q50,IF('OTTV Calculation'!$E$6="Da Nang",'Beta Database'!AH50,IF('OTTV Calculation'!$E$6="Buon Ma Thuot",'Beta Database'!AY50,IF('OTTV Calculation'!$E$6="HCMC",'Beta Database'!BP50))))</f>
        <v>0</v>
      </c>
      <c r="P49" s="68" t="b">
        <f>IF('OTTV Calculation'!$E$6="Hanoi",'Beta Database'!R50,IF('OTTV Calculation'!$E$6="Da Nang",'Beta Database'!AI50,IF('OTTV Calculation'!$E$6="Buon Ma Thuot",'Beta Database'!AZ50,IF('OTTV Calculation'!$E$6="HCMC",'Beta Database'!BQ50))))</f>
        <v>0</v>
      </c>
      <c r="Q49" s="68" t="b">
        <f>IF('OTTV Calculation'!$E$6="Hanoi",'Beta Database'!S50,IF('OTTV Calculation'!$E$6="Da Nang",'Beta Database'!AJ50,IF('OTTV Calculation'!$E$6="Buon Ma Thuot",'Beta Database'!BA50,IF('OTTV Calculation'!$E$6="HCMC",'Beta Database'!BR50))))</f>
        <v>0</v>
      </c>
      <c r="R49" s="57">
        <v>0.85000000000000997</v>
      </c>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row>
    <row r="50" spans="1:64" x14ac:dyDescent="0.25">
      <c r="A50" s="67">
        <v>2.25</v>
      </c>
      <c r="B50" s="68" t="b">
        <f>IF('OTTV Calculation'!$E$6="Hanoi",'Beta Database'!D51,IF('OTTV Calculation'!$E$6="Da Nang",'Beta Database'!U51,IF('OTTV Calculation'!$E$6="Buon Ma Thuot",'Beta Database'!AL51,IF('OTTV Calculation'!$E$6="HCMC",'Beta Database'!BC51))))</f>
        <v>0</v>
      </c>
      <c r="C50" s="68" t="b">
        <f>IF('OTTV Calculation'!$E$6="Hanoi",'Beta Database'!E51,IF('OTTV Calculation'!$E$6="Da Nang",'Beta Database'!V51,IF('OTTV Calculation'!$E$6="Buon Ma Thuot",'Beta Database'!AM51,IF('OTTV Calculation'!$E$6="HCMC",'Beta Database'!BD51))))</f>
        <v>0</v>
      </c>
      <c r="D50" s="68" t="b">
        <f>IF('OTTV Calculation'!$E$6="Hanoi",'Beta Database'!F51,IF('OTTV Calculation'!$E$6="Da Nang",'Beta Database'!W51,IF('OTTV Calculation'!$E$6="Buon Ma Thuot",'Beta Database'!AN51,IF('OTTV Calculation'!$E$6="HCMC",'Beta Database'!BE51))))</f>
        <v>0</v>
      </c>
      <c r="E50" s="68" t="b">
        <f>IF('OTTV Calculation'!$E$6="Hanoi",'Beta Database'!G51,IF('OTTV Calculation'!$E$6="Da Nang",'Beta Database'!X51,IF('OTTV Calculation'!$E$6="Buon Ma Thuot",'Beta Database'!AO51,IF('OTTV Calculation'!$E$6="HCMC",'Beta Database'!BF51))))</f>
        <v>0</v>
      </c>
      <c r="F50" s="79" t="b">
        <f>IF('OTTV Calculation'!$E$6="Hanoi",'Beta Database'!H51,IF('OTTV Calculation'!$E$6="Da Nang",'Beta Database'!Y51,IF('OTTV Calculation'!$E$6="Buon Ma Thuot",'Beta Database'!AP51,IF('OTTV Calculation'!$E$6="HCMC",'Beta Database'!BG51))))</f>
        <v>0</v>
      </c>
      <c r="G50" s="68" t="b">
        <f>IF('OTTV Calculation'!$E$6="Hanoi",'Beta Database'!I51,IF('OTTV Calculation'!$E$6="Da Nang",'Beta Database'!Z51,IF('OTTV Calculation'!$E$6="Buon Ma Thuot",'Beta Database'!AQ51,IF('OTTV Calculation'!$E$6="HCMC",'Beta Database'!BH51))))</f>
        <v>0</v>
      </c>
      <c r="H50" s="68" t="b">
        <f>IF('OTTV Calculation'!$E$6="Hanoi",'Beta Database'!J51,IF('OTTV Calculation'!$E$6="Da Nang",'Beta Database'!AA51,IF('OTTV Calculation'!$E$6="Buon Ma Thuot",'Beta Database'!AR51,IF('OTTV Calculation'!$E$6="HCMC",'Beta Database'!BI51))))</f>
        <v>0</v>
      </c>
      <c r="I50" s="68" t="b">
        <f>IF('OTTV Calculation'!$E$6="Hanoi",'Beta Database'!K51,IF('OTTV Calculation'!$E$6="Da Nang",'Beta Database'!AB51,IF('OTTV Calculation'!$E$6="Buon Ma Thuot",'Beta Database'!AS51,IF('OTTV Calculation'!$E$6="HCMC",'Beta Database'!BJ51))))</f>
        <v>0</v>
      </c>
      <c r="J50" s="68" t="b">
        <f>IF('OTTV Calculation'!$E$6="Hanoi",'Beta Database'!L51,IF('OTTV Calculation'!$E$6="Da Nang",'Beta Database'!AC51,IF('OTTV Calculation'!$E$6="Buon Ma Thuot",'Beta Database'!AT51,IF('OTTV Calculation'!$E$6="HCMC",'Beta Database'!BK51))))</f>
        <v>0</v>
      </c>
      <c r="K50" s="68" t="b">
        <f>IF('OTTV Calculation'!$E$6="Hanoi",'Beta Database'!M51,IF('OTTV Calculation'!$E$6="Da Nang",'Beta Database'!AD51,IF('OTTV Calculation'!$E$6="Buon Ma Thuot",'Beta Database'!AU51,IF('OTTV Calculation'!$E$6="HCMC",'Beta Database'!BL51))))</f>
        <v>0</v>
      </c>
      <c r="L50" s="68" t="b">
        <f>IF('OTTV Calculation'!$E$6="Hanoi",'Beta Database'!N51,IF('OTTV Calculation'!$E$6="Da Nang",'Beta Database'!AE51,IF('OTTV Calculation'!$E$6="Buon Ma Thuot",'Beta Database'!AV51,IF('OTTV Calculation'!$E$6="HCMC",'Beta Database'!BM51))))</f>
        <v>0</v>
      </c>
      <c r="M50" s="68" t="b">
        <f>IF('OTTV Calculation'!$E$6="Hanoi",'Beta Database'!O51,IF('OTTV Calculation'!$E$6="Da Nang",'Beta Database'!AF51,IF('OTTV Calculation'!$E$6="Buon Ma Thuot",'Beta Database'!AW51,IF('OTTV Calculation'!$E$6="HCMC",'Beta Database'!BN51))))</f>
        <v>0</v>
      </c>
      <c r="N50" s="68" t="b">
        <f>IF('OTTV Calculation'!$E$6="Hanoi",'Beta Database'!P51,IF('OTTV Calculation'!$E$6="Da Nang",'Beta Database'!AG51,IF('OTTV Calculation'!$E$6="Buon Ma Thuot",'Beta Database'!AX51,IF('OTTV Calculation'!$E$6="HCMC",'Beta Database'!BO51))))</f>
        <v>0</v>
      </c>
      <c r="O50" s="68" t="b">
        <f>IF('OTTV Calculation'!$E$6="Hanoi",'Beta Database'!Q51,IF('OTTV Calculation'!$E$6="Da Nang",'Beta Database'!AH51,IF('OTTV Calculation'!$E$6="Buon Ma Thuot",'Beta Database'!AY51,IF('OTTV Calculation'!$E$6="HCMC",'Beta Database'!BP51))))</f>
        <v>0</v>
      </c>
      <c r="P50" s="68" t="b">
        <f>IF('OTTV Calculation'!$E$6="Hanoi",'Beta Database'!R51,IF('OTTV Calculation'!$E$6="Da Nang",'Beta Database'!AI51,IF('OTTV Calculation'!$E$6="Buon Ma Thuot",'Beta Database'!AZ51,IF('OTTV Calculation'!$E$6="HCMC",'Beta Database'!BQ51))))</f>
        <v>0</v>
      </c>
      <c r="Q50" s="68" t="b">
        <f>IF('OTTV Calculation'!$E$6="Hanoi",'Beta Database'!S51,IF('OTTV Calculation'!$E$6="Da Nang",'Beta Database'!AJ51,IF('OTTV Calculation'!$E$6="Buon Ma Thuot",'Beta Database'!BA51,IF('OTTV Calculation'!$E$6="HCMC",'Beta Database'!BR51))))</f>
        <v>0</v>
      </c>
      <c r="R50" s="57">
        <v>0.80000000000001004</v>
      </c>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row>
    <row r="51" spans="1:64" x14ac:dyDescent="0.25">
      <c r="A51" s="67">
        <v>2.2999999999999998</v>
      </c>
      <c r="B51" s="68" t="b">
        <f>IF('OTTV Calculation'!$E$6="Hanoi",'Beta Database'!D52,IF('OTTV Calculation'!$E$6="Da Nang",'Beta Database'!U52,IF('OTTV Calculation'!$E$6="Buon Ma Thuot",'Beta Database'!AL52,IF('OTTV Calculation'!$E$6="HCMC",'Beta Database'!BC52))))</f>
        <v>0</v>
      </c>
      <c r="C51" s="68" t="b">
        <f>IF('OTTV Calculation'!$E$6="Hanoi",'Beta Database'!E52,IF('OTTV Calculation'!$E$6="Da Nang",'Beta Database'!V52,IF('OTTV Calculation'!$E$6="Buon Ma Thuot",'Beta Database'!AM52,IF('OTTV Calculation'!$E$6="HCMC",'Beta Database'!BD52))))</f>
        <v>0</v>
      </c>
      <c r="D51" s="68" t="b">
        <f>IF('OTTV Calculation'!$E$6="Hanoi",'Beta Database'!F52,IF('OTTV Calculation'!$E$6="Da Nang",'Beta Database'!W52,IF('OTTV Calculation'!$E$6="Buon Ma Thuot",'Beta Database'!AN52,IF('OTTV Calculation'!$E$6="HCMC",'Beta Database'!BE52))))</f>
        <v>0</v>
      </c>
      <c r="E51" s="68" t="b">
        <f>IF('OTTV Calculation'!$E$6="Hanoi",'Beta Database'!G52,IF('OTTV Calculation'!$E$6="Da Nang",'Beta Database'!X52,IF('OTTV Calculation'!$E$6="Buon Ma Thuot",'Beta Database'!AO52,IF('OTTV Calculation'!$E$6="HCMC",'Beta Database'!BF52))))</f>
        <v>0</v>
      </c>
      <c r="F51" s="79" t="b">
        <f>IF('OTTV Calculation'!$E$6="Hanoi",'Beta Database'!H52,IF('OTTV Calculation'!$E$6="Da Nang",'Beta Database'!Y52,IF('OTTV Calculation'!$E$6="Buon Ma Thuot",'Beta Database'!AP52,IF('OTTV Calculation'!$E$6="HCMC",'Beta Database'!BG52))))</f>
        <v>0</v>
      </c>
      <c r="G51" s="68" t="b">
        <f>IF('OTTV Calculation'!$E$6="Hanoi",'Beta Database'!I52,IF('OTTV Calculation'!$E$6="Da Nang",'Beta Database'!Z52,IF('OTTV Calculation'!$E$6="Buon Ma Thuot",'Beta Database'!AQ52,IF('OTTV Calculation'!$E$6="HCMC",'Beta Database'!BH52))))</f>
        <v>0</v>
      </c>
      <c r="H51" s="68" t="b">
        <f>IF('OTTV Calculation'!$E$6="Hanoi",'Beta Database'!J52,IF('OTTV Calculation'!$E$6="Da Nang",'Beta Database'!AA52,IF('OTTV Calculation'!$E$6="Buon Ma Thuot",'Beta Database'!AR52,IF('OTTV Calculation'!$E$6="HCMC",'Beta Database'!BI52))))</f>
        <v>0</v>
      </c>
      <c r="I51" s="68" t="b">
        <f>IF('OTTV Calculation'!$E$6="Hanoi",'Beta Database'!K52,IF('OTTV Calculation'!$E$6="Da Nang",'Beta Database'!AB52,IF('OTTV Calculation'!$E$6="Buon Ma Thuot",'Beta Database'!AS52,IF('OTTV Calculation'!$E$6="HCMC",'Beta Database'!BJ52))))</f>
        <v>0</v>
      </c>
      <c r="J51" s="68" t="b">
        <f>IF('OTTV Calculation'!$E$6="Hanoi",'Beta Database'!L52,IF('OTTV Calculation'!$E$6="Da Nang",'Beta Database'!AC52,IF('OTTV Calculation'!$E$6="Buon Ma Thuot",'Beta Database'!AT52,IF('OTTV Calculation'!$E$6="HCMC",'Beta Database'!BK52))))</f>
        <v>0</v>
      </c>
      <c r="K51" s="68" t="b">
        <f>IF('OTTV Calculation'!$E$6="Hanoi",'Beta Database'!M52,IF('OTTV Calculation'!$E$6="Da Nang",'Beta Database'!AD52,IF('OTTV Calculation'!$E$6="Buon Ma Thuot",'Beta Database'!AU52,IF('OTTV Calculation'!$E$6="HCMC",'Beta Database'!BL52))))</f>
        <v>0</v>
      </c>
      <c r="L51" s="68" t="b">
        <f>IF('OTTV Calculation'!$E$6="Hanoi",'Beta Database'!N52,IF('OTTV Calculation'!$E$6="Da Nang",'Beta Database'!AE52,IF('OTTV Calculation'!$E$6="Buon Ma Thuot",'Beta Database'!AV52,IF('OTTV Calculation'!$E$6="HCMC",'Beta Database'!BM52))))</f>
        <v>0</v>
      </c>
      <c r="M51" s="68" t="b">
        <f>IF('OTTV Calculation'!$E$6="Hanoi",'Beta Database'!O52,IF('OTTV Calculation'!$E$6="Da Nang",'Beta Database'!AF52,IF('OTTV Calculation'!$E$6="Buon Ma Thuot",'Beta Database'!AW52,IF('OTTV Calculation'!$E$6="HCMC",'Beta Database'!BN52))))</f>
        <v>0</v>
      </c>
      <c r="N51" s="68" t="b">
        <f>IF('OTTV Calculation'!$E$6="Hanoi",'Beta Database'!P52,IF('OTTV Calculation'!$E$6="Da Nang",'Beta Database'!AG52,IF('OTTV Calculation'!$E$6="Buon Ma Thuot",'Beta Database'!AX52,IF('OTTV Calculation'!$E$6="HCMC",'Beta Database'!BO52))))</f>
        <v>0</v>
      </c>
      <c r="O51" s="68" t="b">
        <f>IF('OTTV Calculation'!$E$6="Hanoi",'Beta Database'!Q52,IF('OTTV Calculation'!$E$6="Da Nang",'Beta Database'!AH52,IF('OTTV Calculation'!$E$6="Buon Ma Thuot",'Beta Database'!AY52,IF('OTTV Calculation'!$E$6="HCMC",'Beta Database'!BP52))))</f>
        <v>0</v>
      </c>
      <c r="P51" s="68" t="b">
        <f>IF('OTTV Calculation'!$E$6="Hanoi",'Beta Database'!R52,IF('OTTV Calculation'!$E$6="Da Nang",'Beta Database'!AI52,IF('OTTV Calculation'!$E$6="Buon Ma Thuot",'Beta Database'!AZ52,IF('OTTV Calculation'!$E$6="HCMC",'Beta Database'!BQ52))))</f>
        <v>0</v>
      </c>
      <c r="Q51" s="68" t="b">
        <f>IF('OTTV Calculation'!$E$6="Hanoi",'Beta Database'!S52,IF('OTTV Calculation'!$E$6="Da Nang",'Beta Database'!AJ52,IF('OTTV Calculation'!$E$6="Buon Ma Thuot",'Beta Database'!BA52,IF('OTTV Calculation'!$E$6="HCMC",'Beta Database'!BR52))))</f>
        <v>0</v>
      </c>
      <c r="R51" s="57">
        <v>0.75000000000000999</v>
      </c>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row>
    <row r="52" spans="1:64" x14ac:dyDescent="0.25">
      <c r="A52" s="67">
        <v>2.35</v>
      </c>
      <c r="B52" s="68" t="b">
        <f>IF('OTTV Calculation'!$E$6="Hanoi",'Beta Database'!D53,IF('OTTV Calculation'!$E$6="Da Nang",'Beta Database'!U53,IF('OTTV Calculation'!$E$6="Buon Ma Thuot",'Beta Database'!AL53,IF('OTTV Calculation'!$E$6="HCMC",'Beta Database'!BC53))))</f>
        <v>0</v>
      </c>
      <c r="C52" s="68" t="b">
        <f>IF('OTTV Calculation'!$E$6="Hanoi",'Beta Database'!E53,IF('OTTV Calculation'!$E$6="Da Nang",'Beta Database'!V53,IF('OTTV Calculation'!$E$6="Buon Ma Thuot",'Beta Database'!AM53,IF('OTTV Calculation'!$E$6="HCMC",'Beta Database'!BD53))))</f>
        <v>0</v>
      </c>
      <c r="D52" s="68" t="b">
        <f>IF('OTTV Calculation'!$E$6="Hanoi",'Beta Database'!F53,IF('OTTV Calculation'!$E$6="Da Nang",'Beta Database'!W53,IF('OTTV Calculation'!$E$6="Buon Ma Thuot",'Beta Database'!AN53,IF('OTTV Calculation'!$E$6="HCMC",'Beta Database'!BE53))))</f>
        <v>0</v>
      </c>
      <c r="E52" s="68" t="b">
        <f>IF('OTTV Calculation'!$E$6="Hanoi",'Beta Database'!G53,IF('OTTV Calculation'!$E$6="Da Nang",'Beta Database'!X53,IF('OTTV Calculation'!$E$6="Buon Ma Thuot",'Beta Database'!AO53,IF('OTTV Calculation'!$E$6="HCMC",'Beta Database'!BF53))))</f>
        <v>0</v>
      </c>
      <c r="F52" s="79" t="b">
        <f>IF('OTTV Calculation'!$E$6="Hanoi",'Beta Database'!H53,IF('OTTV Calculation'!$E$6="Da Nang",'Beta Database'!Y53,IF('OTTV Calculation'!$E$6="Buon Ma Thuot",'Beta Database'!AP53,IF('OTTV Calculation'!$E$6="HCMC",'Beta Database'!BG53))))</f>
        <v>0</v>
      </c>
      <c r="G52" s="68" t="b">
        <f>IF('OTTV Calculation'!$E$6="Hanoi",'Beta Database'!I53,IF('OTTV Calculation'!$E$6="Da Nang",'Beta Database'!Z53,IF('OTTV Calculation'!$E$6="Buon Ma Thuot",'Beta Database'!AQ53,IF('OTTV Calculation'!$E$6="HCMC",'Beta Database'!BH53))))</f>
        <v>0</v>
      </c>
      <c r="H52" s="68" t="b">
        <f>IF('OTTV Calculation'!$E$6="Hanoi",'Beta Database'!J53,IF('OTTV Calculation'!$E$6="Da Nang",'Beta Database'!AA53,IF('OTTV Calculation'!$E$6="Buon Ma Thuot",'Beta Database'!AR53,IF('OTTV Calculation'!$E$6="HCMC",'Beta Database'!BI53))))</f>
        <v>0</v>
      </c>
      <c r="I52" s="68" t="b">
        <f>IF('OTTV Calculation'!$E$6="Hanoi",'Beta Database'!K53,IF('OTTV Calculation'!$E$6="Da Nang",'Beta Database'!AB53,IF('OTTV Calculation'!$E$6="Buon Ma Thuot",'Beta Database'!AS53,IF('OTTV Calculation'!$E$6="HCMC",'Beta Database'!BJ53))))</f>
        <v>0</v>
      </c>
      <c r="J52" s="68" t="b">
        <f>IF('OTTV Calculation'!$E$6="Hanoi",'Beta Database'!L53,IF('OTTV Calculation'!$E$6="Da Nang",'Beta Database'!AC53,IF('OTTV Calculation'!$E$6="Buon Ma Thuot",'Beta Database'!AT53,IF('OTTV Calculation'!$E$6="HCMC",'Beta Database'!BK53))))</f>
        <v>0</v>
      </c>
      <c r="K52" s="68" t="b">
        <f>IF('OTTV Calculation'!$E$6="Hanoi",'Beta Database'!M53,IF('OTTV Calculation'!$E$6="Da Nang",'Beta Database'!AD53,IF('OTTV Calculation'!$E$6="Buon Ma Thuot",'Beta Database'!AU53,IF('OTTV Calculation'!$E$6="HCMC",'Beta Database'!BL53))))</f>
        <v>0</v>
      </c>
      <c r="L52" s="68" t="b">
        <f>IF('OTTV Calculation'!$E$6="Hanoi",'Beta Database'!N53,IF('OTTV Calculation'!$E$6="Da Nang",'Beta Database'!AE53,IF('OTTV Calculation'!$E$6="Buon Ma Thuot",'Beta Database'!AV53,IF('OTTV Calculation'!$E$6="HCMC",'Beta Database'!BM53))))</f>
        <v>0</v>
      </c>
      <c r="M52" s="68" t="b">
        <f>IF('OTTV Calculation'!$E$6="Hanoi",'Beta Database'!O53,IF('OTTV Calculation'!$E$6="Da Nang",'Beta Database'!AF53,IF('OTTV Calculation'!$E$6="Buon Ma Thuot",'Beta Database'!AW53,IF('OTTV Calculation'!$E$6="HCMC",'Beta Database'!BN53))))</f>
        <v>0</v>
      </c>
      <c r="N52" s="68" t="b">
        <f>IF('OTTV Calculation'!$E$6="Hanoi",'Beta Database'!P53,IF('OTTV Calculation'!$E$6="Da Nang",'Beta Database'!AG53,IF('OTTV Calculation'!$E$6="Buon Ma Thuot",'Beta Database'!AX53,IF('OTTV Calculation'!$E$6="HCMC",'Beta Database'!BO53))))</f>
        <v>0</v>
      </c>
      <c r="O52" s="68" t="b">
        <f>IF('OTTV Calculation'!$E$6="Hanoi",'Beta Database'!Q53,IF('OTTV Calculation'!$E$6="Da Nang",'Beta Database'!AH53,IF('OTTV Calculation'!$E$6="Buon Ma Thuot",'Beta Database'!AY53,IF('OTTV Calculation'!$E$6="HCMC",'Beta Database'!BP53))))</f>
        <v>0</v>
      </c>
      <c r="P52" s="68" t="b">
        <f>IF('OTTV Calculation'!$E$6="Hanoi",'Beta Database'!R53,IF('OTTV Calculation'!$E$6="Da Nang",'Beta Database'!AI53,IF('OTTV Calculation'!$E$6="Buon Ma Thuot",'Beta Database'!AZ53,IF('OTTV Calculation'!$E$6="HCMC",'Beta Database'!BQ53))))</f>
        <v>0</v>
      </c>
      <c r="Q52" s="68" t="b">
        <f>IF('OTTV Calculation'!$E$6="Hanoi",'Beta Database'!S53,IF('OTTV Calculation'!$E$6="Da Nang",'Beta Database'!AJ53,IF('OTTV Calculation'!$E$6="Buon Ma Thuot",'Beta Database'!BA53,IF('OTTV Calculation'!$E$6="HCMC",'Beta Database'!BR53))))</f>
        <v>0</v>
      </c>
      <c r="R52" s="57">
        <v>0.70000000000000995</v>
      </c>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row>
    <row r="53" spans="1:64" x14ac:dyDescent="0.25">
      <c r="A53" s="67">
        <v>2.4</v>
      </c>
      <c r="B53" s="68" t="b">
        <f>IF('OTTV Calculation'!$E$6="Hanoi",'Beta Database'!D54,IF('OTTV Calculation'!$E$6="Da Nang",'Beta Database'!U54,IF('OTTV Calculation'!$E$6="Buon Ma Thuot",'Beta Database'!AL54,IF('OTTV Calculation'!$E$6="HCMC",'Beta Database'!BC54))))</f>
        <v>0</v>
      </c>
      <c r="C53" s="68" t="b">
        <f>IF('OTTV Calculation'!$E$6="Hanoi",'Beta Database'!E54,IF('OTTV Calculation'!$E$6="Da Nang",'Beta Database'!V54,IF('OTTV Calculation'!$E$6="Buon Ma Thuot",'Beta Database'!AM54,IF('OTTV Calculation'!$E$6="HCMC",'Beta Database'!BD54))))</f>
        <v>0</v>
      </c>
      <c r="D53" s="68" t="b">
        <f>IF('OTTV Calculation'!$E$6="Hanoi",'Beta Database'!F54,IF('OTTV Calculation'!$E$6="Da Nang",'Beta Database'!W54,IF('OTTV Calculation'!$E$6="Buon Ma Thuot",'Beta Database'!AN54,IF('OTTV Calculation'!$E$6="HCMC",'Beta Database'!BE54))))</f>
        <v>0</v>
      </c>
      <c r="E53" s="68" t="b">
        <f>IF('OTTV Calculation'!$E$6="Hanoi",'Beta Database'!G54,IF('OTTV Calculation'!$E$6="Da Nang",'Beta Database'!X54,IF('OTTV Calculation'!$E$6="Buon Ma Thuot",'Beta Database'!AO54,IF('OTTV Calculation'!$E$6="HCMC",'Beta Database'!BF54))))</f>
        <v>0</v>
      </c>
      <c r="F53" s="79" t="b">
        <f>IF('OTTV Calculation'!$E$6="Hanoi",'Beta Database'!H54,IF('OTTV Calculation'!$E$6="Da Nang",'Beta Database'!Y54,IF('OTTV Calculation'!$E$6="Buon Ma Thuot",'Beta Database'!AP54,IF('OTTV Calculation'!$E$6="HCMC",'Beta Database'!BG54))))</f>
        <v>0</v>
      </c>
      <c r="G53" s="68" t="b">
        <f>IF('OTTV Calculation'!$E$6="Hanoi",'Beta Database'!I54,IF('OTTV Calculation'!$E$6="Da Nang",'Beta Database'!Z54,IF('OTTV Calculation'!$E$6="Buon Ma Thuot",'Beta Database'!AQ54,IF('OTTV Calculation'!$E$6="HCMC",'Beta Database'!BH54))))</f>
        <v>0</v>
      </c>
      <c r="H53" s="68" t="b">
        <f>IF('OTTV Calculation'!$E$6="Hanoi",'Beta Database'!J54,IF('OTTV Calculation'!$E$6="Da Nang",'Beta Database'!AA54,IF('OTTV Calculation'!$E$6="Buon Ma Thuot",'Beta Database'!AR54,IF('OTTV Calculation'!$E$6="HCMC",'Beta Database'!BI54))))</f>
        <v>0</v>
      </c>
      <c r="I53" s="68" t="b">
        <f>IF('OTTV Calculation'!$E$6="Hanoi",'Beta Database'!K54,IF('OTTV Calculation'!$E$6="Da Nang",'Beta Database'!AB54,IF('OTTV Calculation'!$E$6="Buon Ma Thuot",'Beta Database'!AS54,IF('OTTV Calculation'!$E$6="HCMC",'Beta Database'!BJ54))))</f>
        <v>0</v>
      </c>
      <c r="J53" s="68" t="b">
        <f>IF('OTTV Calculation'!$E$6="Hanoi",'Beta Database'!L54,IF('OTTV Calculation'!$E$6="Da Nang",'Beta Database'!AC54,IF('OTTV Calculation'!$E$6="Buon Ma Thuot",'Beta Database'!AT54,IF('OTTV Calculation'!$E$6="HCMC",'Beta Database'!BK54))))</f>
        <v>0</v>
      </c>
      <c r="K53" s="68" t="b">
        <f>IF('OTTV Calculation'!$E$6="Hanoi",'Beta Database'!M54,IF('OTTV Calculation'!$E$6="Da Nang",'Beta Database'!AD54,IF('OTTV Calculation'!$E$6="Buon Ma Thuot",'Beta Database'!AU54,IF('OTTV Calculation'!$E$6="HCMC",'Beta Database'!BL54))))</f>
        <v>0</v>
      </c>
      <c r="L53" s="68" t="b">
        <f>IF('OTTV Calculation'!$E$6="Hanoi",'Beta Database'!N54,IF('OTTV Calculation'!$E$6="Da Nang",'Beta Database'!AE54,IF('OTTV Calculation'!$E$6="Buon Ma Thuot",'Beta Database'!AV54,IF('OTTV Calculation'!$E$6="HCMC",'Beta Database'!BM54))))</f>
        <v>0</v>
      </c>
      <c r="M53" s="68" t="b">
        <f>IF('OTTV Calculation'!$E$6="Hanoi",'Beta Database'!O54,IF('OTTV Calculation'!$E$6="Da Nang",'Beta Database'!AF54,IF('OTTV Calculation'!$E$6="Buon Ma Thuot",'Beta Database'!AW54,IF('OTTV Calculation'!$E$6="HCMC",'Beta Database'!BN54))))</f>
        <v>0</v>
      </c>
      <c r="N53" s="68" t="b">
        <f>IF('OTTV Calculation'!$E$6="Hanoi",'Beta Database'!P54,IF('OTTV Calculation'!$E$6="Da Nang",'Beta Database'!AG54,IF('OTTV Calculation'!$E$6="Buon Ma Thuot",'Beta Database'!AX54,IF('OTTV Calculation'!$E$6="HCMC",'Beta Database'!BO54))))</f>
        <v>0</v>
      </c>
      <c r="O53" s="68" t="b">
        <f>IF('OTTV Calculation'!$E$6="Hanoi",'Beta Database'!Q54,IF('OTTV Calculation'!$E$6="Da Nang",'Beta Database'!AH54,IF('OTTV Calculation'!$E$6="Buon Ma Thuot",'Beta Database'!AY54,IF('OTTV Calculation'!$E$6="HCMC",'Beta Database'!BP54))))</f>
        <v>0</v>
      </c>
      <c r="P53" s="68" t="b">
        <f>IF('OTTV Calculation'!$E$6="Hanoi",'Beta Database'!R54,IF('OTTV Calculation'!$E$6="Da Nang",'Beta Database'!AI54,IF('OTTV Calculation'!$E$6="Buon Ma Thuot",'Beta Database'!AZ54,IF('OTTV Calculation'!$E$6="HCMC",'Beta Database'!BQ54))))</f>
        <v>0</v>
      </c>
      <c r="Q53" s="68" t="b">
        <f>IF('OTTV Calculation'!$E$6="Hanoi",'Beta Database'!S54,IF('OTTV Calculation'!$E$6="Da Nang",'Beta Database'!AJ54,IF('OTTV Calculation'!$E$6="Buon Ma Thuot",'Beta Database'!BA54,IF('OTTV Calculation'!$E$6="HCMC",'Beta Database'!BR54))))</f>
        <v>0</v>
      </c>
      <c r="R53" s="57">
        <v>0.65000000000001001</v>
      </c>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row>
    <row r="54" spans="1:64" x14ac:dyDescent="0.25">
      <c r="A54" s="67">
        <v>2.4500000000000002</v>
      </c>
      <c r="B54" s="68" t="b">
        <f>IF('OTTV Calculation'!$E$6="Hanoi",'Beta Database'!D55,IF('OTTV Calculation'!$E$6="Da Nang",'Beta Database'!U55,IF('OTTV Calculation'!$E$6="Buon Ma Thuot",'Beta Database'!AL55,IF('OTTV Calculation'!$E$6="HCMC",'Beta Database'!BC55))))</f>
        <v>0</v>
      </c>
      <c r="C54" s="68" t="b">
        <f>IF('OTTV Calculation'!$E$6="Hanoi",'Beta Database'!E55,IF('OTTV Calculation'!$E$6="Da Nang",'Beta Database'!V55,IF('OTTV Calculation'!$E$6="Buon Ma Thuot",'Beta Database'!AM55,IF('OTTV Calculation'!$E$6="HCMC",'Beta Database'!BD55))))</f>
        <v>0</v>
      </c>
      <c r="D54" s="68" t="b">
        <f>IF('OTTV Calculation'!$E$6="Hanoi",'Beta Database'!F55,IF('OTTV Calculation'!$E$6="Da Nang",'Beta Database'!W55,IF('OTTV Calculation'!$E$6="Buon Ma Thuot",'Beta Database'!AN55,IF('OTTV Calculation'!$E$6="HCMC",'Beta Database'!BE55))))</f>
        <v>0</v>
      </c>
      <c r="E54" s="68" t="b">
        <f>IF('OTTV Calculation'!$E$6="Hanoi",'Beta Database'!G55,IF('OTTV Calculation'!$E$6="Da Nang",'Beta Database'!X55,IF('OTTV Calculation'!$E$6="Buon Ma Thuot",'Beta Database'!AO55,IF('OTTV Calculation'!$E$6="HCMC",'Beta Database'!BF55))))</f>
        <v>0</v>
      </c>
      <c r="F54" s="79" t="b">
        <f>IF('OTTV Calculation'!$E$6="Hanoi",'Beta Database'!H55,IF('OTTV Calculation'!$E$6="Da Nang",'Beta Database'!Y55,IF('OTTV Calculation'!$E$6="Buon Ma Thuot",'Beta Database'!AP55,IF('OTTV Calculation'!$E$6="HCMC",'Beta Database'!BG55))))</f>
        <v>0</v>
      </c>
      <c r="G54" s="68" t="b">
        <f>IF('OTTV Calculation'!$E$6="Hanoi",'Beta Database'!I55,IF('OTTV Calculation'!$E$6="Da Nang",'Beta Database'!Z55,IF('OTTV Calculation'!$E$6="Buon Ma Thuot",'Beta Database'!AQ55,IF('OTTV Calculation'!$E$6="HCMC",'Beta Database'!BH55))))</f>
        <v>0</v>
      </c>
      <c r="H54" s="68" t="b">
        <f>IF('OTTV Calculation'!$E$6="Hanoi",'Beta Database'!J55,IF('OTTV Calculation'!$E$6="Da Nang",'Beta Database'!AA55,IF('OTTV Calculation'!$E$6="Buon Ma Thuot",'Beta Database'!AR55,IF('OTTV Calculation'!$E$6="HCMC",'Beta Database'!BI55))))</f>
        <v>0</v>
      </c>
      <c r="I54" s="68" t="b">
        <f>IF('OTTV Calculation'!$E$6="Hanoi",'Beta Database'!K55,IF('OTTV Calculation'!$E$6="Da Nang",'Beta Database'!AB55,IF('OTTV Calculation'!$E$6="Buon Ma Thuot",'Beta Database'!AS55,IF('OTTV Calculation'!$E$6="HCMC",'Beta Database'!BJ55))))</f>
        <v>0</v>
      </c>
      <c r="J54" s="68" t="b">
        <f>IF('OTTV Calculation'!$E$6="Hanoi",'Beta Database'!L55,IF('OTTV Calculation'!$E$6="Da Nang",'Beta Database'!AC55,IF('OTTV Calculation'!$E$6="Buon Ma Thuot",'Beta Database'!AT55,IF('OTTV Calculation'!$E$6="HCMC",'Beta Database'!BK55))))</f>
        <v>0</v>
      </c>
      <c r="K54" s="68" t="b">
        <f>IF('OTTV Calculation'!$E$6="Hanoi",'Beta Database'!M55,IF('OTTV Calculation'!$E$6="Da Nang",'Beta Database'!AD55,IF('OTTV Calculation'!$E$6="Buon Ma Thuot",'Beta Database'!AU55,IF('OTTV Calculation'!$E$6="HCMC",'Beta Database'!BL55))))</f>
        <v>0</v>
      </c>
      <c r="L54" s="68" t="b">
        <f>IF('OTTV Calculation'!$E$6="Hanoi",'Beta Database'!N55,IF('OTTV Calculation'!$E$6="Da Nang",'Beta Database'!AE55,IF('OTTV Calculation'!$E$6="Buon Ma Thuot",'Beta Database'!AV55,IF('OTTV Calculation'!$E$6="HCMC",'Beta Database'!BM55))))</f>
        <v>0</v>
      </c>
      <c r="M54" s="68" t="b">
        <f>IF('OTTV Calculation'!$E$6="Hanoi",'Beta Database'!O55,IF('OTTV Calculation'!$E$6="Da Nang",'Beta Database'!AF55,IF('OTTV Calculation'!$E$6="Buon Ma Thuot",'Beta Database'!AW55,IF('OTTV Calculation'!$E$6="HCMC",'Beta Database'!BN55))))</f>
        <v>0</v>
      </c>
      <c r="N54" s="68" t="b">
        <f>IF('OTTV Calculation'!$E$6="Hanoi",'Beta Database'!P55,IF('OTTV Calculation'!$E$6="Da Nang",'Beta Database'!AG55,IF('OTTV Calculation'!$E$6="Buon Ma Thuot",'Beta Database'!AX55,IF('OTTV Calculation'!$E$6="HCMC",'Beta Database'!BO55))))</f>
        <v>0</v>
      </c>
      <c r="O54" s="68" t="b">
        <f>IF('OTTV Calculation'!$E$6="Hanoi",'Beta Database'!Q55,IF('OTTV Calculation'!$E$6="Da Nang",'Beta Database'!AH55,IF('OTTV Calculation'!$E$6="Buon Ma Thuot",'Beta Database'!AY55,IF('OTTV Calculation'!$E$6="HCMC",'Beta Database'!BP55))))</f>
        <v>0</v>
      </c>
      <c r="P54" s="68" t="b">
        <f>IF('OTTV Calculation'!$E$6="Hanoi",'Beta Database'!R55,IF('OTTV Calculation'!$E$6="Da Nang",'Beta Database'!AI55,IF('OTTV Calculation'!$E$6="Buon Ma Thuot",'Beta Database'!AZ55,IF('OTTV Calculation'!$E$6="HCMC",'Beta Database'!BQ55))))</f>
        <v>0</v>
      </c>
      <c r="Q54" s="68" t="b">
        <f>IF('OTTV Calculation'!$E$6="Hanoi",'Beta Database'!S55,IF('OTTV Calculation'!$E$6="Da Nang",'Beta Database'!AJ55,IF('OTTV Calculation'!$E$6="Buon Ma Thuot",'Beta Database'!BA55,IF('OTTV Calculation'!$E$6="HCMC",'Beta Database'!BR55))))</f>
        <v>0</v>
      </c>
      <c r="R54" s="57">
        <v>0.60000000000000997</v>
      </c>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row>
    <row r="55" spans="1:64" x14ac:dyDescent="0.25">
      <c r="A55" s="67">
        <v>2.5</v>
      </c>
      <c r="B55" s="68" t="b">
        <f>IF('OTTV Calculation'!$E$6="Hanoi",'Beta Database'!D56,IF('OTTV Calculation'!$E$6="Da Nang",'Beta Database'!U56,IF('OTTV Calculation'!$E$6="Buon Ma Thuot",'Beta Database'!AL56,IF('OTTV Calculation'!$E$6="HCMC",'Beta Database'!BC56))))</f>
        <v>0</v>
      </c>
      <c r="C55" s="68" t="b">
        <f>IF('OTTV Calculation'!$E$6="Hanoi",'Beta Database'!E56,IF('OTTV Calculation'!$E$6="Da Nang",'Beta Database'!V56,IF('OTTV Calculation'!$E$6="Buon Ma Thuot",'Beta Database'!AM56,IF('OTTV Calculation'!$E$6="HCMC",'Beta Database'!BD56))))</f>
        <v>0</v>
      </c>
      <c r="D55" s="68" t="b">
        <f>IF('OTTV Calculation'!$E$6="Hanoi",'Beta Database'!F56,IF('OTTV Calculation'!$E$6="Da Nang",'Beta Database'!W56,IF('OTTV Calculation'!$E$6="Buon Ma Thuot",'Beta Database'!AN56,IF('OTTV Calculation'!$E$6="HCMC",'Beta Database'!BE56))))</f>
        <v>0</v>
      </c>
      <c r="E55" s="68" t="b">
        <f>IF('OTTV Calculation'!$E$6="Hanoi",'Beta Database'!G56,IF('OTTV Calculation'!$E$6="Da Nang",'Beta Database'!X56,IF('OTTV Calculation'!$E$6="Buon Ma Thuot",'Beta Database'!AO56,IF('OTTV Calculation'!$E$6="HCMC",'Beta Database'!BF56))))</f>
        <v>0</v>
      </c>
      <c r="F55" s="79" t="b">
        <f>IF('OTTV Calculation'!$E$6="Hanoi",'Beta Database'!H56,IF('OTTV Calculation'!$E$6="Da Nang",'Beta Database'!Y56,IF('OTTV Calculation'!$E$6="Buon Ma Thuot",'Beta Database'!AP56,IF('OTTV Calculation'!$E$6="HCMC",'Beta Database'!BG56))))</f>
        <v>0</v>
      </c>
      <c r="G55" s="68" t="b">
        <f>IF('OTTV Calculation'!$E$6="Hanoi",'Beta Database'!I56,IF('OTTV Calculation'!$E$6="Da Nang",'Beta Database'!Z56,IF('OTTV Calculation'!$E$6="Buon Ma Thuot",'Beta Database'!AQ56,IF('OTTV Calculation'!$E$6="HCMC",'Beta Database'!BH56))))</f>
        <v>0</v>
      </c>
      <c r="H55" s="68" t="b">
        <f>IF('OTTV Calculation'!$E$6="Hanoi",'Beta Database'!J56,IF('OTTV Calculation'!$E$6="Da Nang",'Beta Database'!AA56,IF('OTTV Calculation'!$E$6="Buon Ma Thuot",'Beta Database'!AR56,IF('OTTV Calculation'!$E$6="HCMC",'Beta Database'!BI56))))</f>
        <v>0</v>
      </c>
      <c r="I55" s="68" t="b">
        <f>IF('OTTV Calculation'!$E$6="Hanoi",'Beta Database'!K56,IF('OTTV Calculation'!$E$6="Da Nang",'Beta Database'!AB56,IF('OTTV Calculation'!$E$6="Buon Ma Thuot",'Beta Database'!AS56,IF('OTTV Calculation'!$E$6="HCMC",'Beta Database'!BJ56))))</f>
        <v>0</v>
      </c>
      <c r="J55" s="68" t="b">
        <f>IF('OTTV Calculation'!$E$6="Hanoi",'Beta Database'!L56,IF('OTTV Calculation'!$E$6="Da Nang",'Beta Database'!AC56,IF('OTTV Calculation'!$E$6="Buon Ma Thuot",'Beta Database'!AT56,IF('OTTV Calculation'!$E$6="HCMC",'Beta Database'!BK56))))</f>
        <v>0</v>
      </c>
      <c r="K55" s="68" t="b">
        <f>IF('OTTV Calculation'!$E$6="Hanoi",'Beta Database'!M56,IF('OTTV Calculation'!$E$6="Da Nang",'Beta Database'!AD56,IF('OTTV Calculation'!$E$6="Buon Ma Thuot",'Beta Database'!AU56,IF('OTTV Calculation'!$E$6="HCMC",'Beta Database'!BL56))))</f>
        <v>0</v>
      </c>
      <c r="L55" s="68" t="b">
        <f>IF('OTTV Calculation'!$E$6="Hanoi",'Beta Database'!N56,IF('OTTV Calculation'!$E$6="Da Nang",'Beta Database'!AE56,IF('OTTV Calculation'!$E$6="Buon Ma Thuot",'Beta Database'!AV56,IF('OTTV Calculation'!$E$6="HCMC",'Beta Database'!BM56))))</f>
        <v>0</v>
      </c>
      <c r="M55" s="68" t="b">
        <f>IF('OTTV Calculation'!$E$6="Hanoi",'Beta Database'!O56,IF('OTTV Calculation'!$E$6="Da Nang",'Beta Database'!AF56,IF('OTTV Calculation'!$E$6="Buon Ma Thuot",'Beta Database'!AW56,IF('OTTV Calculation'!$E$6="HCMC",'Beta Database'!BN56))))</f>
        <v>0</v>
      </c>
      <c r="N55" s="68" t="b">
        <f>IF('OTTV Calculation'!$E$6="Hanoi",'Beta Database'!P56,IF('OTTV Calculation'!$E$6="Da Nang",'Beta Database'!AG56,IF('OTTV Calculation'!$E$6="Buon Ma Thuot",'Beta Database'!AX56,IF('OTTV Calculation'!$E$6="HCMC",'Beta Database'!BO56))))</f>
        <v>0</v>
      </c>
      <c r="O55" s="68" t="b">
        <f>IF('OTTV Calculation'!$E$6="Hanoi",'Beta Database'!Q56,IF('OTTV Calculation'!$E$6="Da Nang",'Beta Database'!AH56,IF('OTTV Calculation'!$E$6="Buon Ma Thuot",'Beta Database'!AY56,IF('OTTV Calculation'!$E$6="HCMC",'Beta Database'!BP56))))</f>
        <v>0</v>
      </c>
      <c r="P55" s="68" t="b">
        <f>IF('OTTV Calculation'!$E$6="Hanoi",'Beta Database'!R56,IF('OTTV Calculation'!$E$6="Da Nang",'Beta Database'!AI56,IF('OTTV Calculation'!$E$6="Buon Ma Thuot",'Beta Database'!AZ56,IF('OTTV Calculation'!$E$6="HCMC",'Beta Database'!BQ56))))</f>
        <v>0</v>
      </c>
      <c r="Q55" s="68" t="b">
        <f>IF('OTTV Calculation'!$E$6="Hanoi",'Beta Database'!S56,IF('OTTV Calculation'!$E$6="Da Nang",'Beta Database'!AJ56,IF('OTTV Calculation'!$E$6="Buon Ma Thuot",'Beta Database'!BA56,IF('OTTV Calculation'!$E$6="HCMC",'Beta Database'!BR56))))</f>
        <v>0</v>
      </c>
      <c r="R55" s="57">
        <v>0.55000000000001004</v>
      </c>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row>
    <row r="56" spans="1:64" x14ac:dyDescent="0.25">
      <c r="A56" s="67">
        <v>2.5499999999999998</v>
      </c>
      <c r="B56" s="68" t="b">
        <f>IF('OTTV Calculation'!$E$6="Hanoi",'Beta Database'!D57,IF('OTTV Calculation'!$E$6="Da Nang",'Beta Database'!U57,IF('OTTV Calculation'!$E$6="Buon Ma Thuot",'Beta Database'!AL57,IF('OTTV Calculation'!$E$6="HCMC",'Beta Database'!BC57))))</f>
        <v>0</v>
      </c>
      <c r="C56" s="68" t="b">
        <f>IF('OTTV Calculation'!$E$6="Hanoi",'Beta Database'!E57,IF('OTTV Calculation'!$E$6="Da Nang",'Beta Database'!V57,IF('OTTV Calculation'!$E$6="Buon Ma Thuot",'Beta Database'!AM57,IF('OTTV Calculation'!$E$6="HCMC",'Beta Database'!BD57))))</f>
        <v>0</v>
      </c>
      <c r="D56" s="68" t="b">
        <f>IF('OTTV Calculation'!$E$6="Hanoi",'Beta Database'!F57,IF('OTTV Calculation'!$E$6="Da Nang",'Beta Database'!W57,IF('OTTV Calculation'!$E$6="Buon Ma Thuot",'Beta Database'!AN57,IF('OTTV Calculation'!$E$6="HCMC",'Beta Database'!BE57))))</f>
        <v>0</v>
      </c>
      <c r="E56" s="68" t="b">
        <f>IF('OTTV Calculation'!$E$6="Hanoi",'Beta Database'!G57,IF('OTTV Calculation'!$E$6="Da Nang",'Beta Database'!X57,IF('OTTV Calculation'!$E$6="Buon Ma Thuot",'Beta Database'!AO57,IF('OTTV Calculation'!$E$6="HCMC",'Beta Database'!BF57))))</f>
        <v>0</v>
      </c>
      <c r="F56" s="79" t="b">
        <f>IF('OTTV Calculation'!$E$6="Hanoi",'Beta Database'!H57,IF('OTTV Calculation'!$E$6="Da Nang",'Beta Database'!Y57,IF('OTTV Calculation'!$E$6="Buon Ma Thuot",'Beta Database'!AP57,IF('OTTV Calculation'!$E$6="HCMC",'Beta Database'!BG57))))</f>
        <v>0</v>
      </c>
      <c r="G56" s="68" t="b">
        <f>IF('OTTV Calculation'!$E$6="Hanoi",'Beta Database'!I57,IF('OTTV Calculation'!$E$6="Da Nang",'Beta Database'!Z57,IF('OTTV Calculation'!$E$6="Buon Ma Thuot",'Beta Database'!AQ57,IF('OTTV Calculation'!$E$6="HCMC",'Beta Database'!BH57))))</f>
        <v>0</v>
      </c>
      <c r="H56" s="68" t="b">
        <f>IF('OTTV Calculation'!$E$6="Hanoi",'Beta Database'!J57,IF('OTTV Calculation'!$E$6="Da Nang",'Beta Database'!AA57,IF('OTTV Calculation'!$E$6="Buon Ma Thuot",'Beta Database'!AR57,IF('OTTV Calculation'!$E$6="HCMC",'Beta Database'!BI57))))</f>
        <v>0</v>
      </c>
      <c r="I56" s="68" t="b">
        <f>IF('OTTV Calculation'!$E$6="Hanoi",'Beta Database'!K57,IF('OTTV Calculation'!$E$6="Da Nang",'Beta Database'!AB57,IF('OTTV Calculation'!$E$6="Buon Ma Thuot",'Beta Database'!AS57,IF('OTTV Calculation'!$E$6="HCMC",'Beta Database'!BJ57))))</f>
        <v>0</v>
      </c>
      <c r="J56" s="68" t="b">
        <f>IF('OTTV Calculation'!$E$6="Hanoi",'Beta Database'!L57,IF('OTTV Calculation'!$E$6="Da Nang",'Beta Database'!AC57,IF('OTTV Calculation'!$E$6="Buon Ma Thuot",'Beta Database'!AT57,IF('OTTV Calculation'!$E$6="HCMC",'Beta Database'!BK57))))</f>
        <v>0</v>
      </c>
      <c r="K56" s="68" t="b">
        <f>IF('OTTV Calculation'!$E$6="Hanoi",'Beta Database'!M57,IF('OTTV Calculation'!$E$6="Da Nang",'Beta Database'!AD57,IF('OTTV Calculation'!$E$6="Buon Ma Thuot",'Beta Database'!AU57,IF('OTTV Calculation'!$E$6="HCMC",'Beta Database'!BL57))))</f>
        <v>0</v>
      </c>
      <c r="L56" s="68" t="b">
        <f>IF('OTTV Calculation'!$E$6="Hanoi",'Beta Database'!N57,IF('OTTV Calculation'!$E$6="Da Nang",'Beta Database'!AE57,IF('OTTV Calculation'!$E$6="Buon Ma Thuot",'Beta Database'!AV57,IF('OTTV Calculation'!$E$6="HCMC",'Beta Database'!BM57))))</f>
        <v>0</v>
      </c>
      <c r="M56" s="68" t="b">
        <f>IF('OTTV Calculation'!$E$6="Hanoi",'Beta Database'!O57,IF('OTTV Calculation'!$E$6="Da Nang",'Beta Database'!AF57,IF('OTTV Calculation'!$E$6="Buon Ma Thuot",'Beta Database'!AW57,IF('OTTV Calculation'!$E$6="HCMC",'Beta Database'!BN57))))</f>
        <v>0</v>
      </c>
      <c r="N56" s="68" t="b">
        <f>IF('OTTV Calculation'!$E$6="Hanoi",'Beta Database'!P57,IF('OTTV Calculation'!$E$6="Da Nang",'Beta Database'!AG57,IF('OTTV Calculation'!$E$6="Buon Ma Thuot",'Beta Database'!AX57,IF('OTTV Calculation'!$E$6="HCMC",'Beta Database'!BO57))))</f>
        <v>0</v>
      </c>
      <c r="O56" s="68" t="b">
        <f>IF('OTTV Calculation'!$E$6="Hanoi",'Beta Database'!Q57,IF('OTTV Calculation'!$E$6="Da Nang",'Beta Database'!AH57,IF('OTTV Calculation'!$E$6="Buon Ma Thuot",'Beta Database'!AY57,IF('OTTV Calculation'!$E$6="HCMC",'Beta Database'!BP57))))</f>
        <v>0</v>
      </c>
      <c r="P56" s="68" t="b">
        <f>IF('OTTV Calculation'!$E$6="Hanoi",'Beta Database'!R57,IF('OTTV Calculation'!$E$6="Da Nang",'Beta Database'!AI57,IF('OTTV Calculation'!$E$6="Buon Ma Thuot",'Beta Database'!AZ57,IF('OTTV Calculation'!$E$6="HCMC",'Beta Database'!BQ57))))</f>
        <v>0</v>
      </c>
      <c r="Q56" s="68" t="b">
        <f>IF('OTTV Calculation'!$E$6="Hanoi",'Beta Database'!S57,IF('OTTV Calculation'!$E$6="Da Nang",'Beta Database'!AJ57,IF('OTTV Calculation'!$E$6="Buon Ma Thuot",'Beta Database'!BA57,IF('OTTV Calculation'!$E$6="HCMC",'Beta Database'!BR57))))</f>
        <v>0</v>
      </c>
      <c r="R56" s="57">
        <v>0.50000000000000999</v>
      </c>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row>
    <row r="57" spans="1:64" x14ac:dyDescent="0.25">
      <c r="A57" s="67">
        <v>2.6</v>
      </c>
      <c r="B57" s="68" t="b">
        <f>IF('OTTV Calculation'!$E$6="Hanoi",'Beta Database'!D58,IF('OTTV Calculation'!$E$6="Da Nang",'Beta Database'!U58,IF('OTTV Calculation'!$E$6="Buon Ma Thuot",'Beta Database'!AL58,IF('OTTV Calculation'!$E$6="HCMC",'Beta Database'!BC58))))</f>
        <v>0</v>
      </c>
      <c r="C57" s="68" t="b">
        <f>IF('OTTV Calculation'!$E$6="Hanoi",'Beta Database'!E58,IF('OTTV Calculation'!$E$6="Da Nang",'Beta Database'!V58,IF('OTTV Calculation'!$E$6="Buon Ma Thuot",'Beta Database'!AM58,IF('OTTV Calculation'!$E$6="HCMC",'Beta Database'!BD58))))</f>
        <v>0</v>
      </c>
      <c r="D57" s="68" t="b">
        <f>IF('OTTV Calculation'!$E$6="Hanoi",'Beta Database'!F58,IF('OTTV Calculation'!$E$6="Da Nang",'Beta Database'!W58,IF('OTTV Calculation'!$E$6="Buon Ma Thuot",'Beta Database'!AN58,IF('OTTV Calculation'!$E$6="HCMC",'Beta Database'!BE58))))</f>
        <v>0</v>
      </c>
      <c r="E57" s="68" t="b">
        <f>IF('OTTV Calculation'!$E$6="Hanoi",'Beta Database'!G58,IF('OTTV Calculation'!$E$6="Da Nang",'Beta Database'!X58,IF('OTTV Calculation'!$E$6="Buon Ma Thuot",'Beta Database'!AO58,IF('OTTV Calculation'!$E$6="HCMC",'Beta Database'!BF58))))</f>
        <v>0</v>
      </c>
      <c r="F57" s="79" t="b">
        <f>IF('OTTV Calculation'!$E$6="Hanoi",'Beta Database'!H58,IF('OTTV Calculation'!$E$6="Da Nang",'Beta Database'!Y58,IF('OTTV Calculation'!$E$6="Buon Ma Thuot",'Beta Database'!AP58,IF('OTTV Calculation'!$E$6="HCMC",'Beta Database'!BG58))))</f>
        <v>0</v>
      </c>
      <c r="G57" s="68" t="b">
        <f>IF('OTTV Calculation'!$E$6="Hanoi",'Beta Database'!I58,IF('OTTV Calculation'!$E$6="Da Nang",'Beta Database'!Z58,IF('OTTV Calculation'!$E$6="Buon Ma Thuot",'Beta Database'!AQ58,IF('OTTV Calculation'!$E$6="HCMC",'Beta Database'!BH58))))</f>
        <v>0</v>
      </c>
      <c r="H57" s="68" t="b">
        <f>IF('OTTV Calculation'!$E$6="Hanoi",'Beta Database'!J58,IF('OTTV Calculation'!$E$6="Da Nang",'Beta Database'!AA58,IF('OTTV Calculation'!$E$6="Buon Ma Thuot",'Beta Database'!AR58,IF('OTTV Calculation'!$E$6="HCMC",'Beta Database'!BI58))))</f>
        <v>0</v>
      </c>
      <c r="I57" s="68" t="b">
        <f>IF('OTTV Calculation'!$E$6="Hanoi",'Beta Database'!K58,IF('OTTV Calculation'!$E$6="Da Nang",'Beta Database'!AB58,IF('OTTV Calculation'!$E$6="Buon Ma Thuot",'Beta Database'!AS58,IF('OTTV Calculation'!$E$6="HCMC",'Beta Database'!BJ58))))</f>
        <v>0</v>
      </c>
      <c r="J57" s="68" t="b">
        <f>IF('OTTV Calculation'!$E$6="Hanoi",'Beta Database'!L58,IF('OTTV Calculation'!$E$6="Da Nang",'Beta Database'!AC58,IF('OTTV Calculation'!$E$6="Buon Ma Thuot",'Beta Database'!AT58,IF('OTTV Calculation'!$E$6="HCMC",'Beta Database'!BK58))))</f>
        <v>0</v>
      </c>
      <c r="K57" s="68" t="b">
        <f>IF('OTTV Calculation'!$E$6="Hanoi",'Beta Database'!M58,IF('OTTV Calculation'!$E$6="Da Nang",'Beta Database'!AD58,IF('OTTV Calculation'!$E$6="Buon Ma Thuot",'Beta Database'!AU58,IF('OTTV Calculation'!$E$6="HCMC",'Beta Database'!BL58))))</f>
        <v>0</v>
      </c>
      <c r="L57" s="68" t="b">
        <f>IF('OTTV Calculation'!$E$6="Hanoi",'Beta Database'!N58,IF('OTTV Calculation'!$E$6="Da Nang",'Beta Database'!AE58,IF('OTTV Calculation'!$E$6="Buon Ma Thuot",'Beta Database'!AV58,IF('OTTV Calculation'!$E$6="HCMC",'Beta Database'!BM58))))</f>
        <v>0</v>
      </c>
      <c r="M57" s="68" t="b">
        <f>IF('OTTV Calculation'!$E$6="Hanoi",'Beta Database'!O58,IF('OTTV Calculation'!$E$6="Da Nang",'Beta Database'!AF58,IF('OTTV Calculation'!$E$6="Buon Ma Thuot",'Beta Database'!AW58,IF('OTTV Calculation'!$E$6="HCMC",'Beta Database'!BN58))))</f>
        <v>0</v>
      </c>
      <c r="N57" s="68" t="b">
        <f>IF('OTTV Calculation'!$E$6="Hanoi",'Beta Database'!P58,IF('OTTV Calculation'!$E$6="Da Nang",'Beta Database'!AG58,IF('OTTV Calculation'!$E$6="Buon Ma Thuot",'Beta Database'!AX58,IF('OTTV Calculation'!$E$6="HCMC",'Beta Database'!BO58))))</f>
        <v>0</v>
      </c>
      <c r="O57" s="68" t="b">
        <f>IF('OTTV Calculation'!$E$6="Hanoi",'Beta Database'!Q58,IF('OTTV Calculation'!$E$6="Da Nang",'Beta Database'!AH58,IF('OTTV Calculation'!$E$6="Buon Ma Thuot",'Beta Database'!AY58,IF('OTTV Calculation'!$E$6="HCMC",'Beta Database'!BP58))))</f>
        <v>0</v>
      </c>
      <c r="P57" s="68" t="b">
        <f>IF('OTTV Calculation'!$E$6="Hanoi",'Beta Database'!R58,IF('OTTV Calculation'!$E$6="Da Nang",'Beta Database'!AI58,IF('OTTV Calculation'!$E$6="Buon Ma Thuot",'Beta Database'!AZ58,IF('OTTV Calculation'!$E$6="HCMC",'Beta Database'!BQ58))))</f>
        <v>0</v>
      </c>
      <c r="Q57" s="68" t="b">
        <f>IF('OTTV Calculation'!$E$6="Hanoi",'Beta Database'!S58,IF('OTTV Calculation'!$E$6="Da Nang",'Beta Database'!AJ58,IF('OTTV Calculation'!$E$6="Buon Ma Thuot",'Beta Database'!BA58,IF('OTTV Calculation'!$E$6="HCMC",'Beta Database'!BR58))))</f>
        <v>0</v>
      </c>
      <c r="R57" s="57">
        <v>0.45000000000001</v>
      </c>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row>
    <row r="58" spans="1:64" x14ac:dyDescent="0.25">
      <c r="A58" s="67">
        <v>2.65</v>
      </c>
      <c r="B58" s="68" t="b">
        <f>IF('OTTV Calculation'!$E$6="Hanoi",'Beta Database'!D59,IF('OTTV Calculation'!$E$6="Da Nang",'Beta Database'!U59,IF('OTTV Calculation'!$E$6="Buon Ma Thuot",'Beta Database'!AL59,IF('OTTV Calculation'!$E$6="HCMC",'Beta Database'!BC59))))</f>
        <v>0</v>
      </c>
      <c r="C58" s="68" t="b">
        <f>IF('OTTV Calculation'!$E$6="Hanoi",'Beta Database'!E59,IF('OTTV Calculation'!$E$6="Da Nang",'Beta Database'!V59,IF('OTTV Calculation'!$E$6="Buon Ma Thuot",'Beta Database'!AM59,IF('OTTV Calculation'!$E$6="HCMC",'Beta Database'!BD59))))</f>
        <v>0</v>
      </c>
      <c r="D58" s="68" t="b">
        <f>IF('OTTV Calculation'!$E$6="Hanoi",'Beta Database'!F59,IF('OTTV Calculation'!$E$6="Da Nang",'Beta Database'!W59,IF('OTTV Calculation'!$E$6="Buon Ma Thuot",'Beta Database'!AN59,IF('OTTV Calculation'!$E$6="HCMC",'Beta Database'!BE59))))</f>
        <v>0</v>
      </c>
      <c r="E58" s="68" t="b">
        <f>IF('OTTV Calculation'!$E$6="Hanoi",'Beta Database'!G59,IF('OTTV Calculation'!$E$6="Da Nang",'Beta Database'!X59,IF('OTTV Calculation'!$E$6="Buon Ma Thuot",'Beta Database'!AO59,IF('OTTV Calculation'!$E$6="HCMC",'Beta Database'!BF59))))</f>
        <v>0</v>
      </c>
      <c r="F58" s="79" t="b">
        <f>IF('OTTV Calculation'!$E$6="Hanoi",'Beta Database'!H59,IF('OTTV Calculation'!$E$6="Da Nang",'Beta Database'!Y59,IF('OTTV Calculation'!$E$6="Buon Ma Thuot",'Beta Database'!AP59,IF('OTTV Calculation'!$E$6="HCMC",'Beta Database'!BG59))))</f>
        <v>0</v>
      </c>
      <c r="G58" s="68" t="b">
        <f>IF('OTTV Calculation'!$E$6="Hanoi",'Beta Database'!I59,IF('OTTV Calculation'!$E$6="Da Nang",'Beta Database'!Z59,IF('OTTV Calculation'!$E$6="Buon Ma Thuot",'Beta Database'!AQ59,IF('OTTV Calculation'!$E$6="HCMC",'Beta Database'!BH59))))</f>
        <v>0</v>
      </c>
      <c r="H58" s="68" t="b">
        <f>IF('OTTV Calculation'!$E$6="Hanoi",'Beta Database'!J59,IF('OTTV Calculation'!$E$6="Da Nang",'Beta Database'!AA59,IF('OTTV Calculation'!$E$6="Buon Ma Thuot",'Beta Database'!AR59,IF('OTTV Calculation'!$E$6="HCMC",'Beta Database'!BI59))))</f>
        <v>0</v>
      </c>
      <c r="I58" s="68" t="b">
        <f>IF('OTTV Calculation'!$E$6="Hanoi",'Beta Database'!K59,IF('OTTV Calculation'!$E$6="Da Nang",'Beta Database'!AB59,IF('OTTV Calculation'!$E$6="Buon Ma Thuot",'Beta Database'!AS59,IF('OTTV Calculation'!$E$6="HCMC",'Beta Database'!BJ59))))</f>
        <v>0</v>
      </c>
      <c r="J58" s="68" t="b">
        <f>IF('OTTV Calculation'!$E$6="Hanoi",'Beta Database'!L59,IF('OTTV Calculation'!$E$6="Da Nang",'Beta Database'!AC59,IF('OTTV Calculation'!$E$6="Buon Ma Thuot",'Beta Database'!AT59,IF('OTTV Calculation'!$E$6="HCMC",'Beta Database'!BK59))))</f>
        <v>0</v>
      </c>
      <c r="K58" s="68" t="b">
        <f>IF('OTTV Calculation'!$E$6="Hanoi",'Beta Database'!M59,IF('OTTV Calculation'!$E$6="Da Nang",'Beta Database'!AD59,IF('OTTV Calculation'!$E$6="Buon Ma Thuot",'Beta Database'!AU59,IF('OTTV Calculation'!$E$6="HCMC",'Beta Database'!BL59))))</f>
        <v>0</v>
      </c>
      <c r="L58" s="68" t="b">
        <f>IF('OTTV Calculation'!$E$6="Hanoi",'Beta Database'!N59,IF('OTTV Calculation'!$E$6="Da Nang",'Beta Database'!AE59,IF('OTTV Calculation'!$E$6="Buon Ma Thuot",'Beta Database'!AV59,IF('OTTV Calculation'!$E$6="HCMC",'Beta Database'!BM59))))</f>
        <v>0</v>
      </c>
      <c r="M58" s="68" t="b">
        <f>IF('OTTV Calculation'!$E$6="Hanoi",'Beta Database'!O59,IF('OTTV Calculation'!$E$6="Da Nang",'Beta Database'!AF59,IF('OTTV Calculation'!$E$6="Buon Ma Thuot",'Beta Database'!AW59,IF('OTTV Calculation'!$E$6="HCMC",'Beta Database'!BN59))))</f>
        <v>0</v>
      </c>
      <c r="N58" s="68" t="b">
        <f>IF('OTTV Calculation'!$E$6="Hanoi",'Beta Database'!P59,IF('OTTV Calculation'!$E$6="Da Nang",'Beta Database'!AG59,IF('OTTV Calculation'!$E$6="Buon Ma Thuot",'Beta Database'!AX59,IF('OTTV Calculation'!$E$6="HCMC",'Beta Database'!BO59))))</f>
        <v>0</v>
      </c>
      <c r="O58" s="68" t="b">
        <f>IF('OTTV Calculation'!$E$6="Hanoi",'Beta Database'!Q59,IF('OTTV Calculation'!$E$6="Da Nang",'Beta Database'!AH59,IF('OTTV Calculation'!$E$6="Buon Ma Thuot",'Beta Database'!AY59,IF('OTTV Calculation'!$E$6="HCMC",'Beta Database'!BP59))))</f>
        <v>0</v>
      </c>
      <c r="P58" s="68" t="b">
        <f>IF('OTTV Calculation'!$E$6="Hanoi",'Beta Database'!R59,IF('OTTV Calculation'!$E$6="Da Nang",'Beta Database'!AI59,IF('OTTV Calculation'!$E$6="Buon Ma Thuot",'Beta Database'!AZ59,IF('OTTV Calculation'!$E$6="HCMC",'Beta Database'!BQ59))))</f>
        <v>0</v>
      </c>
      <c r="Q58" s="68" t="b">
        <f>IF('OTTV Calculation'!$E$6="Hanoi",'Beta Database'!S59,IF('OTTV Calculation'!$E$6="Da Nang",'Beta Database'!AJ59,IF('OTTV Calculation'!$E$6="Buon Ma Thuot",'Beta Database'!BA59,IF('OTTV Calculation'!$E$6="HCMC",'Beta Database'!BR59))))</f>
        <v>0</v>
      </c>
      <c r="R58" s="57">
        <v>0.40000000000001001</v>
      </c>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row>
    <row r="59" spans="1:64" x14ac:dyDescent="0.25">
      <c r="A59" s="67">
        <v>2.7</v>
      </c>
      <c r="B59" s="68" t="b">
        <f>IF('OTTV Calculation'!$E$6="Hanoi",'Beta Database'!D60,IF('OTTV Calculation'!$E$6="Da Nang",'Beta Database'!U60,IF('OTTV Calculation'!$E$6="Buon Ma Thuot",'Beta Database'!AL60,IF('OTTV Calculation'!$E$6="HCMC",'Beta Database'!BC60))))</f>
        <v>0</v>
      </c>
      <c r="C59" s="68" t="b">
        <f>IF('OTTV Calculation'!$E$6="Hanoi",'Beta Database'!E60,IF('OTTV Calculation'!$E$6="Da Nang",'Beta Database'!V60,IF('OTTV Calculation'!$E$6="Buon Ma Thuot",'Beta Database'!AM60,IF('OTTV Calculation'!$E$6="HCMC",'Beta Database'!BD60))))</f>
        <v>0</v>
      </c>
      <c r="D59" s="68" t="b">
        <f>IF('OTTV Calculation'!$E$6="Hanoi",'Beta Database'!F60,IF('OTTV Calculation'!$E$6="Da Nang",'Beta Database'!W60,IF('OTTV Calculation'!$E$6="Buon Ma Thuot",'Beta Database'!AN60,IF('OTTV Calculation'!$E$6="HCMC",'Beta Database'!BE60))))</f>
        <v>0</v>
      </c>
      <c r="E59" s="68" t="b">
        <f>IF('OTTV Calculation'!$E$6="Hanoi",'Beta Database'!G60,IF('OTTV Calculation'!$E$6="Da Nang",'Beta Database'!X60,IF('OTTV Calculation'!$E$6="Buon Ma Thuot",'Beta Database'!AO60,IF('OTTV Calculation'!$E$6="HCMC",'Beta Database'!BF60))))</f>
        <v>0</v>
      </c>
      <c r="F59" s="79" t="b">
        <f>IF('OTTV Calculation'!$E$6="Hanoi",'Beta Database'!H60,IF('OTTV Calculation'!$E$6="Da Nang",'Beta Database'!Y60,IF('OTTV Calculation'!$E$6="Buon Ma Thuot",'Beta Database'!AP60,IF('OTTV Calculation'!$E$6="HCMC",'Beta Database'!BG60))))</f>
        <v>0</v>
      </c>
      <c r="G59" s="68" t="b">
        <f>IF('OTTV Calculation'!$E$6="Hanoi",'Beta Database'!I60,IF('OTTV Calculation'!$E$6="Da Nang",'Beta Database'!Z60,IF('OTTV Calculation'!$E$6="Buon Ma Thuot",'Beta Database'!AQ60,IF('OTTV Calculation'!$E$6="HCMC",'Beta Database'!BH60))))</f>
        <v>0</v>
      </c>
      <c r="H59" s="68" t="b">
        <f>IF('OTTV Calculation'!$E$6="Hanoi",'Beta Database'!J60,IF('OTTV Calculation'!$E$6="Da Nang",'Beta Database'!AA60,IF('OTTV Calculation'!$E$6="Buon Ma Thuot",'Beta Database'!AR60,IF('OTTV Calculation'!$E$6="HCMC",'Beta Database'!BI60))))</f>
        <v>0</v>
      </c>
      <c r="I59" s="68" t="b">
        <f>IF('OTTV Calculation'!$E$6="Hanoi",'Beta Database'!K60,IF('OTTV Calculation'!$E$6="Da Nang",'Beta Database'!AB60,IF('OTTV Calculation'!$E$6="Buon Ma Thuot",'Beta Database'!AS60,IF('OTTV Calculation'!$E$6="HCMC",'Beta Database'!BJ60))))</f>
        <v>0</v>
      </c>
      <c r="J59" s="68" t="b">
        <f>IF('OTTV Calculation'!$E$6="Hanoi",'Beta Database'!L60,IF('OTTV Calculation'!$E$6="Da Nang",'Beta Database'!AC60,IF('OTTV Calculation'!$E$6="Buon Ma Thuot",'Beta Database'!AT60,IF('OTTV Calculation'!$E$6="HCMC",'Beta Database'!BK60))))</f>
        <v>0</v>
      </c>
      <c r="K59" s="68" t="b">
        <f>IF('OTTV Calculation'!$E$6="Hanoi",'Beta Database'!M60,IF('OTTV Calculation'!$E$6="Da Nang",'Beta Database'!AD60,IF('OTTV Calculation'!$E$6="Buon Ma Thuot",'Beta Database'!AU60,IF('OTTV Calculation'!$E$6="HCMC",'Beta Database'!BL60))))</f>
        <v>0</v>
      </c>
      <c r="L59" s="68" t="b">
        <f>IF('OTTV Calculation'!$E$6="Hanoi",'Beta Database'!N60,IF('OTTV Calculation'!$E$6="Da Nang",'Beta Database'!AE60,IF('OTTV Calculation'!$E$6="Buon Ma Thuot",'Beta Database'!AV60,IF('OTTV Calculation'!$E$6="HCMC",'Beta Database'!BM60))))</f>
        <v>0</v>
      </c>
      <c r="M59" s="68" t="b">
        <f>IF('OTTV Calculation'!$E$6="Hanoi",'Beta Database'!O60,IF('OTTV Calculation'!$E$6="Da Nang",'Beta Database'!AF60,IF('OTTV Calculation'!$E$6="Buon Ma Thuot",'Beta Database'!AW60,IF('OTTV Calculation'!$E$6="HCMC",'Beta Database'!BN60))))</f>
        <v>0</v>
      </c>
      <c r="N59" s="68" t="b">
        <f>IF('OTTV Calculation'!$E$6="Hanoi",'Beta Database'!P60,IF('OTTV Calculation'!$E$6="Da Nang",'Beta Database'!AG60,IF('OTTV Calculation'!$E$6="Buon Ma Thuot",'Beta Database'!AX60,IF('OTTV Calculation'!$E$6="HCMC",'Beta Database'!BO60))))</f>
        <v>0</v>
      </c>
      <c r="O59" s="68" t="b">
        <f>IF('OTTV Calculation'!$E$6="Hanoi",'Beta Database'!Q60,IF('OTTV Calculation'!$E$6="Da Nang",'Beta Database'!AH60,IF('OTTV Calculation'!$E$6="Buon Ma Thuot",'Beta Database'!AY60,IF('OTTV Calculation'!$E$6="HCMC",'Beta Database'!BP60))))</f>
        <v>0</v>
      </c>
      <c r="P59" s="68" t="b">
        <f>IF('OTTV Calculation'!$E$6="Hanoi",'Beta Database'!R60,IF('OTTV Calculation'!$E$6="Da Nang",'Beta Database'!AI60,IF('OTTV Calculation'!$E$6="Buon Ma Thuot",'Beta Database'!AZ60,IF('OTTV Calculation'!$E$6="HCMC",'Beta Database'!BQ60))))</f>
        <v>0</v>
      </c>
      <c r="Q59" s="68" t="b">
        <f>IF('OTTV Calculation'!$E$6="Hanoi",'Beta Database'!S60,IF('OTTV Calculation'!$E$6="Da Nang",'Beta Database'!AJ60,IF('OTTV Calculation'!$E$6="Buon Ma Thuot",'Beta Database'!BA60,IF('OTTV Calculation'!$E$6="HCMC",'Beta Database'!BR60))))</f>
        <v>0</v>
      </c>
      <c r="R59" s="57">
        <v>0.35000000000001003</v>
      </c>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row>
    <row r="60" spans="1:64" x14ac:dyDescent="0.25">
      <c r="A60" s="67">
        <v>2.75</v>
      </c>
      <c r="B60" s="68" t="b">
        <f>IF('OTTV Calculation'!$E$6="Hanoi",'Beta Database'!D61,IF('OTTV Calculation'!$E$6="Da Nang",'Beta Database'!U61,IF('OTTV Calculation'!$E$6="Buon Ma Thuot",'Beta Database'!AL61,IF('OTTV Calculation'!$E$6="HCMC",'Beta Database'!BC61))))</f>
        <v>0</v>
      </c>
      <c r="C60" s="68" t="b">
        <f>IF('OTTV Calculation'!$E$6="Hanoi",'Beta Database'!E61,IF('OTTV Calculation'!$E$6="Da Nang",'Beta Database'!V61,IF('OTTV Calculation'!$E$6="Buon Ma Thuot",'Beta Database'!AM61,IF('OTTV Calculation'!$E$6="HCMC",'Beta Database'!BD61))))</f>
        <v>0</v>
      </c>
      <c r="D60" s="68" t="b">
        <f>IF('OTTV Calculation'!$E$6="Hanoi",'Beta Database'!F61,IF('OTTV Calculation'!$E$6="Da Nang",'Beta Database'!W61,IF('OTTV Calculation'!$E$6="Buon Ma Thuot",'Beta Database'!AN61,IF('OTTV Calculation'!$E$6="HCMC",'Beta Database'!BE61))))</f>
        <v>0</v>
      </c>
      <c r="E60" s="68" t="b">
        <f>IF('OTTV Calculation'!$E$6="Hanoi",'Beta Database'!G61,IF('OTTV Calculation'!$E$6="Da Nang",'Beta Database'!X61,IF('OTTV Calculation'!$E$6="Buon Ma Thuot",'Beta Database'!AO61,IF('OTTV Calculation'!$E$6="HCMC",'Beta Database'!BF61))))</f>
        <v>0</v>
      </c>
      <c r="F60" s="79" t="b">
        <f>IF('OTTV Calculation'!$E$6="Hanoi",'Beta Database'!H61,IF('OTTV Calculation'!$E$6="Da Nang",'Beta Database'!Y61,IF('OTTV Calculation'!$E$6="Buon Ma Thuot",'Beta Database'!AP61,IF('OTTV Calculation'!$E$6="HCMC",'Beta Database'!BG61))))</f>
        <v>0</v>
      </c>
      <c r="G60" s="68" t="b">
        <f>IF('OTTV Calculation'!$E$6="Hanoi",'Beta Database'!I61,IF('OTTV Calculation'!$E$6="Da Nang",'Beta Database'!Z61,IF('OTTV Calculation'!$E$6="Buon Ma Thuot",'Beta Database'!AQ61,IF('OTTV Calculation'!$E$6="HCMC",'Beta Database'!BH61))))</f>
        <v>0</v>
      </c>
      <c r="H60" s="68" t="b">
        <f>IF('OTTV Calculation'!$E$6="Hanoi",'Beta Database'!J61,IF('OTTV Calculation'!$E$6="Da Nang",'Beta Database'!AA61,IF('OTTV Calculation'!$E$6="Buon Ma Thuot",'Beta Database'!AR61,IF('OTTV Calculation'!$E$6="HCMC",'Beta Database'!BI61))))</f>
        <v>0</v>
      </c>
      <c r="I60" s="68" t="b">
        <f>IF('OTTV Calculation'!$E$6="Hanoi",'Beta Database'!K61,IF('OTTV Calculation'!$E$6="Da Nang",'Beta Database'!AB61,IF('OTTV Calculation'!$E$6="Buon Ma Thuot",'Beta Database'!AS61,IF('OTTV Calculation'!$E$6="HCMC",'Beta Database'!BJ61))))</f>
        <v>0</v>
      </c>
      <c r="J60" s="68" t="b">
        <f>IF('OTTV Calculation'!$E$6="Hanoi",'Beta Database'!L61,IF('OTTV Calculation'!$E$6="Da Nang",'Beta Database'!AC61,IF('OTTV Calculation'!$E$6="Buon Ma Thuot",'Beta Database'!AT61,IF('OTTV Calculation'!$E$6="HCMC",'Beta Database'!BK61))))</f>
        <v>0</v>
      </c>
      <c r="K60" s="68" t="b">
        <f>IF('OTTV Calculation'!$E$6="Hanoi",'Beta Database'!M61,IF('OTTV Calculation'!$E$6="Da Nang",'Beta Database'!AD61,IF('OTTV Calculation'!$E$6="Buon Ma Thuot",'Beta Database'!AU61,IF('OTTV Calculation'!$E$6="HCMC",'Beta Database'!BL61))))</f>
        <v>0</v>
      </c>
      <c r="L60" s="68" t="b">
        <f>IF('OTTV Calculation'!$E$6="Hanoi",'Beta Database'!N61,IF('OTTV Calculation'!$E$6="Da Nang",'Beta Database'!AE61,IF('OTTV Calculation'!$E$6="Buon Ma Thuot",'Beta Database'!AV61,IF('OTTV Calculation'!$E$6="HCMC",'Beta Database'!BM61))))</f>
        <v>0</v>
      </c>
      <c r="M60" s="68" t="b">
        <f>IF('OTTV Calculation'!$E$6="Hanoi",'Beta Database'!O61,IF('OTTV Calculation'!$E$6="Da Nang",'Beta Database'!AF61,IF('OTTV Calculation'!$E$6="Buon Ma Thuot",'Beta Database'!AW61,IF('OTTV Calculation'!$E$6="HCMC",'Beta Database'!BN61))))</f>
        <v>0</v>
      </c>
      <c r="N60" s="68" t="b">
        <f>IF('OTTV Calculation'!$E$6="Hanoi",'Beta Database'!P61,IF('OTTV Calculation'!$E$6="Da Nang",'Beta Database'!AG61,IF('OTTV Calculation'!$E$6="Buon Ma Thuot",'Beta Database'!AX61,IF('OTTV Calculation'!$E$6="HCMC",'Beta Database'!BO61))))</f>
        <v>0</v>
      </c>
      <c r="O60" s="68" t="b">
        <f>IF('OTTV Calculation'!$E$6="Hanoi",'Beta Database'!Q61,IF('OTTV Calculation'!$E$6="Da Nang",'Beta Database'!AH61,IF('OTTV Calculation'!$E$6="Buon Ma Thuot",'Beta Database'!AY61,IF('OTTV Calculation'!$E$6="HCMC",'Beta Database'!BP61))))</f>
        <v>0</v>
      </c>
      <c r="P60" s="68" t="b">
        <f>IF('OTTV Calculation'!$E$6="Hanoi",'Beta Database'!R61,IF('OTTV Calculation'!$E$6="Da Nang",'Beta Database'!AI61,IF('OTTV Calculation'!$E$6="Buon Ma Thuot",'Beta Database'!AZ61,IF('OTTV Calculation'!$E$6="HCMC",'Beta Database'!BQ61))))</f>
        <v>0</v>
      </c>
      <c r="Q60" s="68" t="b">
        <f>IF('OTTV Calculation'!$E$6="Hanoi",'Beta Database'!S61,IF('OTTV Calculation'!$E$6="Da Nang",'Beta Database'!AJ61,IF('OTTV Calculation'!$E$6="Buon Ma Thuot",'Beta Database'!BA61,IF('OTTV Calculation'!$E$6="HCMC",'Beta Database'!BR61))))</f>
        <v>0</v>
      </c>
      <c r="R60" s="57">
        <v>0.30000000000000998</v>
      </c>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row>
    <row r="61" spans="1:64" x14ac:dyDescent="0.25">
      <c r="A61" s="67">
        <v>2.8</v>
      </c>
      <c r="B61" s="68" t="b">
        <f>IF('OTTV Calculation'!$E$6="Hanoi",'Beta Database'!D62,IF('OTTV Calculation'!$E$6="Da Nang",'Beta Database'!U62,IF('OTTV Calculation'!$E$6="Buon Ma Thuot",'Beta Database'!AL62,IF('OTTV Calculation'!$E$6="HCMC",'Beta Database'!BC62))))</f>
        <v>0</v>
      </c>
      <c r="C61" s="68" t="b">
        <f>IF('OTTV Calculation'!$E$6="Hanoi",'Beta Database'!E62,IF('OTTV Calculation'!$E$6="Da Nang",'Beta Database'!V62,IF('OTTV Calculation'!$E$6="Buon Ma Thuot",'Beta Database'!AM62,IF('OTTV Calculation'!$E$6="HCMC",'Beta Database'!BD62))))</f>
        <v>0</v>
      </c>
      <c r="D61" s="68" t="b">
        <f>IF('OTTV Calculation'!$E$6="Hanoi",'Beta Database'!F62,IF('OTTV Calculation'!$E$6="Da Nang",'Beta Database'!W62,IF('OTTV Calculation'!$E$6="Buon Ma Thuot",'Beta Database'!AN62,IF('OTTV Calculation'!$E$6="HCMC",'Beta Database'!BE62))))</f>
        <v>0</v>
      </c>
      <c r="E61" s="68" t="b">
        <f>IF('OTTV Calculation'!$E$6="Hanoi",'Beta Database'!G62,IF('OTTV Calculation'!$E$6="Da Nang",'Beta Database'!X62,IF('OTTV Calculation'!$E$6="Buon Ma Thuot",'Beta Database'!AO62,IF('OTTV Calculation'!$E$6="HCMC",'Beta Database'!BF62))))</f>
        <v>0</v>
      </c>
      <c r="F61" s="79" t="b">
        <f>IF('OTTV Calculation'!$E$6="Hanoi",'Beta Database'!H62,IF('OTTV Calculation'!$E$6="Da Nang",'Beta Database'!Y62,IF('OTTV Calculation'!$E$6="Buon Ma Thuot",'Beta Database'!AP62,IF('OTTV Calculation'!$E$6="HCMC",'Beta Database'!BG62))))</f>
        <v>0</v>
      </c>
      <c r="G61" s="68" t="b">
        <f>IF('OTTV Calculation'!$E$6="Hanoi",'Beta Database'!I62,IF('OTTV Calculation'!$E$6="Da Nang",'Beta Database'!Z62,IF('OTTV Calculation'!$E$6="Buon Ma Thuot",'Beta Database'!AQ62,IF('OTTV Calculation'!$E$6="HCMC",'Beta Database'!BH62))))</f>
        <v>0</v>
      </c>
      <c r="H61" s="68" t="b">
        <f>IF('OTTV Calculation'!$E$6="Hanoi",'Beta Database'!J62,IF('OTTV Calculation'!$E$6="Da Nang",'Beta Database'!AA62,IF('OTTV Calculation'!$E$6="Buon Ma Thuot",'Beta Database'!AR62,IF('OTTV Calculation'!$E$6="HCMC",'Beta Database'!BI62))))</f>
        <v>0</v>
      </c>
      <c r="I61" s="68" t="b">
        <f>IF('OTTV Calculation'!$E$6="Hanoi",'Beta Database'!K62,IF('OTTV Calculation'!$E$6="Da Nang",'Beta Database'!AB62,IF('OTTV Calculation'!$E$6="Buon Ma Thuot",'Beta Database'!AS62,IF('OTTV Calculation'!$E$6="HCMC",'Beta Database'!BJ62))))</f>
        <v>0</v>
      </c>
      <c r="J61" s="68" t="b">
        <f>IF('OTTV Calculation'!$E$6="Hanoi",'Beta Database'!L62,IF('OTTV Calculation'!$E$6="Da Nang",'Beta Database'!AC62,IF('OTTV Calculation'!$E$6="Buon Ma Thuot",'Beta Database'!AT62,IF('OTTV Calculation'!$E$6="HCMC",'Beta Database'!BK62))))</f>
        <v>0</v>
      </c>
      <c r="K61" s="68" t="b">
        <f>IF('OTTV Calculation'!$E$6="Hanoi",'Beta Database'!M62,IF('OTTV Calculation'!$E$6="Da Nang",'Beta Database'!AD62,IF('OTTV Calculation'!$E$6="Buon Ma Thuot",'Beta Database'!AU62,IF('OTTV Calculation'!$E$6="HCMC",'Beta Database'!BL62))))</f>
        <v>0</v>
      </c>
      <c r="L61" s="68" t="b">
        <f>IF('OTTV Calculation'!$E$6="Hanoi",'Beta Database'!N62,IF('OTTV Calculation'!$E$6="Da Nang",'Beta Database'!AE62,IF('OTTV Calculation'!$E$6="Buon Ma Thuot",'Beta Database'!AV62,IF('OTTV Calculation'!$E$6="HCMC",'Beta Database'!BM62))))</f>
        <v>0</v>
      </c>
      <c r="M61" s="68" t="b">
        <f>IF('OTTV Calculation'!$E$6="Hanoi",'Beta Database'!O62,IF('OTTV Calculation'!$E$6="Da Nang",'Beta Database'!AF62,IF('OTTV Calculation'!$E$6="Buon Ma Thuot",'Beta Database'!AW62,IF('OTTV Calculation'!$E$6="HCMC",'Beta Database'!BN62))))</f>
        <v>0</v>
      </c>
      <c r="N61" s="68" t="b">
        <f>IF('OTTV Calculation'!$E$6="Hanoi",'Beta Database'!P62,IF('OTTV Calculation'!$E$6="Da Nang",'Beta Database'!AG62,IF('OTTV Calculation'!$E$6="Buon Ma Thuot",'Beta Database'!AX62,IF('OTTV Calculation'!$E$6="HCMC",'Beta Database'!BO62))))</f>
        <v>0</v>
      </c>
      <c r="O61" s="68" t="b">
        <f>IF('OTTV Calculation'!$E$6="Hanoi",'Beta Database'!Q62,IF('OTTV Calculation'!$E$6="Da Nang",'Beta Database'!AH62,IF('OTTV Calculation'!$E$6="Buon Ma Thuot",'Beta Database'!AY62,IF('OTTV Calculation'!$E$6="HCMC",'Beta Database'!BP62))))</f>
        <v>0</v>
      </c>
      <c r="P61" s="68" t="b">
        <f>IF('OTTV Calculation'!$E$6="Hanoi",'Beta Database'!R62,IF('OTTV Calculation'!$E$6="Da Nang",'Beta Database'!AI62,IF('OTTV Calculation'!$E$6="Buon Ma Thuot",'Beta Database'!AZ62,IF('OTTV Calculation'!$E$6="HCMC",'Beta Database'!BQ62))))</f>
        <v>0</v>
      </c>
      <c r="Q61" s="68" t="b">
        <f>IF('OTTV Calculation'!$E$6="Hanoi",'Beta Database'!S62,IF('OTTV Calculation'!$E$6="Da Nang",'Beta Database'!AJ62,IF('OTTV Calculation'!$E$6="Buon Ma Thuot",'Beta Database'!BA62,IF('OTTV Calculation'!$E$6="HCMC",'Beta Database'!BR62))))</f>
        <v>0</v>
      </c>
      <c r="R61" s="57">
        <v>0.25000000000000999</v>
      </c>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row>
    <row r="62" spans="1:64" x14ac:dyDescent="0.25">
      <c r="A62" s="67">
        <v>2.85</v>
      </c>
      <c r="B62" s="68" t="b">
        <f>IF('OTTV Calculation'!$E$6="Hanoi",'Beta Database'!D63,IF('OTTV Calculation'!$E$6="Da Nang",'Beta Database'!U63,IF('OTTV Calculation'!$E$6="Buon Ma Thuot",'Beta Database'!AL63,IF('OTTV Calculation'!$E$6="HCMC",'Beta Database'!BC63))))</f>
        <v>0</v>
      </c>
      <c r="C62" s="68" t="b">
        <f>IF('OTTV Calculation'!$E$6="Hanoi",'Beta Database'!E63,IF('OTTV Calculation'!$E$6="Da Nang",'Beta Database'!V63,IF('OTTV Calculation'!$E$6="Buon Ma Thuot",'Beta Database'!AM63,IF('OTTV Calculation'!$E$6="HCMC",'Beta Database'!BD63))))</f>
        <v>0</v>
      </c>
      <c r="D62" s="68" t="b">
        <f>IF('OTTV Calculation'!$E$6="Hanoi",'Beta Database'!F63,IF('OTTV Calculation'!$E$6="Da Nang",'Beta Database'!W63,IF('OTTV Calculation'!$E$6="Buon Ma Thuot",'Beta Database'!AN63,IF('OTTV Calculation'!$E$6="HCMC",'Beta Database'!BE63))))</f>
        <v>0</v>
      </c>
      <c r="E62" s="68" t="b">
        <f>IF('OTTV Calculation'!$E$6="Hanoi",'Beta Database'!G63,IF('OTTV Calculation'!$E$6="Da Nang",'Beta Database'!X63,IF('OTTV Calculation'!$E$6="Buon Ma Thuot",'Beta Database'!AO63,IF('OTTV Calculation'!$E$6="HCMC",'Beta Database'!BF63))))</f>
        <v>0</v>
      </c>
      <c r="F62" s="79" t="b">
        <f>IF('OTTV Calculation'!$E$6="Hanoi",'Beta Database'!H63,IF('OTTV Calculation'!$E$6="Da Nang",'Beta Database'!Y63,IF('OTTV Calculation'!$E$6="Buon Ma Thuot",'Beta Database'!AP63,IF('OTTV Calculation'!$E$6="HCMC",'Beta Database'!BG63))))</f>
        <v>0</v>
      </c>
      <c r="G62" s="68" t="b">
        <f>IF('OTTV Calculation'!$E$6="Hanoi",'Beta Database'!I63,IF('OTTV Calculation'!$E$6="Da Nang",'Beta Database'!Z63,IF('OTTV Calculation'!$E$6="Buon Ma Thuot",'Beta Database'!AQ63,IF('OTTV Calculation'!$E$6="HCMC",'Beta Database'!BH63))))</f>
        <v>0</v>
      </c>
      <c r="H62" s="68" t="b">
        <f>IF('OTTV Calculation'!$E$6="Hanoi",'Beta Database'!J63,IF('OTTV Calculation'!$E$6="Da Nang",'Beta Database'!AA63,IF('OTTV Calculation'!$E$6="Buon Ma Thuot",'Beta Database'!AR63,IF('OTTV Calculation'!$E$6="HCMC",'Beta Database'!BI63))))</f>
        <v>0</v>
      </c>
      <c r="I62" s="68" t="b">
        <f>IF('OTTV Calculation'!$E$6="Hanoi",'Beta Database'!K63,IF('OTTV Calculation'!$E$6="Da Nang",'Beta Database'!AB63,IF('OTTV Calculation'!$E$6="Buon Ma Thuot",'Beta Database'!AS63,IF('OTTV Calculation'!$E$6="HCMC",'Beta Database'!BJ63))))</f>
        <v>0</v>
      </c>
      <c r="J62" s="68" t="b">
        <f>IF('OTTV Calculation'!$E$6="Hanoi",'Beta Database'!L63,IF('OTTV Calculation'!$E$6="Da Nang",'Beta Database'!AC63,IF('OTTV Calculation'!$E$6="Buon Ma Thuot",'Beta Database'!AT63,IF('OTTV Calculation'!$E$6="HCMC",'Beta Database'!BK63))))</f>
        <v>0</v>
      </c>
      <c r="K62" s="68" t="b">
        <f>IF('OTTV Calculation'!$E$6="Hanoi",'Beta Database'!M63,IF('OTTV Calculation'!$E$6="Da Nang",'Beta Database'!AD63,IF('OTTV Calculation'!$E$6="Buon Ma Thuot",'Beta Database'!AU63,IF('OTTV Calculation'!$E$6="HCMC",'Beta Database'!BL63))))</f>
        <v>0</v>
      </c>
      <c r="L62" s="68" t="b">
        <f>IF('OTTV Calculation'!$E$6="Hanoi",'Beta Database'!N63,IF('OTTV Calculation'!$E$6="Da Nang",'Beta Database'!AE63,IF('OTTV Calculation'!$E$6="Buon Ma Thuot",'Beta Database'!AV63,IF('OTTV Calculation'!$E$6="HCMC",'Beta Database'!BM63))))</f>
        <v>0</v>
      </c>
      <c r="M62" s="68" t="b">
        <f>IF('OTTV Calculation'!$E$6="Hanoi",'Beta Database'!O63,IF('OTTV Calculation'!$E$6="Da Nang",'Beta Database'!AF63,IF('OTTV Calculation'!$E$6="Buon Ma Thuot",'Beta Database'!AW63,IF('OTTV Calculation'!$E$6="HCMC",'Beta Database'!BN63))))</f>
        <v>0</v>
      </c>
      <c r="N62" s="68" t="b">
        <f>IF('OTTV Calculation'!$E$6="Hanoi",'Beta Database'!P63,IF('OTTV Calculation'!$E$6="Da Nang",'Beta Database'!AG63,IF('OTTV Calculation'!$E$6="Buon Ma Thuot",'Beta Database'!AX63,IF('OTTV Calculation'!$E$6="HCMC",'Beta Database'!BO63))))</f>
        <v>0</v>
      </c>
      <c r="O62" s="68" t="b">
        <f>IF('OTTV Calculation'!$E$6="Hanoi",'Beta Database'!Q63,IF('OTTV Calculation'!$E$6="Da Nang",'Beta Database'!AH63,IF('OTTV Calculation'!$E$6="Buon Ma Thuot",'Beta Database'!AY63,IF('OTTV Calculation'!$E$6="HCMC",'Beta Database'!BP63))))</f>
        <v>0</v>
      </c>
      <c r="P62" s="68" t="b">
        <f>IF('OTTV Calculation'!$E$6="Hanoi",'Beta Database'!R63,IF('OTTV Calculation'!$E$6="Da Nang",'Beta Database'!AI63,IF('OTTV Calculation'!$E$6="Buon Ma Thuot",'Beta Database'!AZ63,IF('OTTV Calculation'!$E$6="HCMC",'Beta Database'!BQ63))))</f>
        <v>0</v>
      </c>
      <c r="Q62" s="68" t="b">
        <f>IF('OTTV Calculation'!$E$6="Hanoi",'Beta Database'!S63,IF('OTTV Calculation'!$E$6="Da Nang",'Beta Database'!AJ63,IF('OTTV Calculation'!$E$6="Buon Ma Thuot",'Beta Database'!BA63,IF('OTTV Calculation'!$E$6="HCMC",'Beta Database'!BR63))))</f>
        <v>0</v>
      </c>
      <c r="R62" s="57">
        <v>0.20000000000001</v>
      </c>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row>
    <row r="63" spans="1:64" x14ac:dyDescent="0.25">
      <c r="A63" s="67">
        <v>2.9</v>
      </c>
      <c r="B63" s="68" t="b">
        <f>IF('OTTV Calculation'!$E$6="Hanoi",'Beta Database'!D64,IF('OTTV Calculation'!$E$6="Da Nang",'Beta Database'!U64,IF('OTTV Calculation'!$E$6="Buon Ma Thuot",'Beta Database'!AL64,IF('OTTV Calculation'!$E$6="HCMC",'Beta Database'!BC64))))</f>
        <v>0</v>
      </c>
      <c r="C63" s="68" t="b">
        <f>IF('OTTV Calculation'!$E$6="Hanoi",'Beta Database'!E64,IF('OTTV Calculation'!$E$6="Da Nang",'Beta Database'!V64,IF('OTTV Calculation'!$E$6="Buon Ma Thuot",'Beta Database'!AM64,IF('OTTV Calculation'!$E$6="HCMC",'Beta Database'!BD64))))</f>
        <v>0</v>
      </c>
      <c r="D63" s="68" t="b">
        <f>IF('OTTV Calculation'!$E$6="Hanoi",'Beta Database'!F64,IF('OTTV Calculation'!$E$6="Da Nang",'Beta Database'!W64,IF('OTTV Calculation'!$E$6="Buon Ma Thuot",'Beta Database'!AN64,IF('OTTV Calculation'!$E$6="HCMC",'Beta Database'!BE64))))</f>
        <v>0</v>
      </c>
      <c r="E63" s="68" t="b">
        <f>IF('OTTV Calculation'!$E$6="Hanoi",'Beta Database'!G64,IF('OTTV Calculation'!$E$6="Da Nang",'Beta Database'!X64,IF('OTTV Calculation'!$E$6="Buon Ma Thuot",'Beta Database'!AO64,IF('OTTV Calculation'!$E$6="HCMC",'Beta Database'!BF64))))</f>
        <v>0</v>
      </c>
      <c r="F63" s="79" t="b">
        <f>IF('OTTV Calculation'!$E$6="Hanoi",'Beta Database'!H64,IF('OTTV Calculation'!$E$6="Da Nang",'Beta Database'!Y64,IF('OTTV Calculation'!$E$6="Buon Ma Thuot",'Beta Database'!AP64,IF('OTTV Calculation'!$E$6="HCMC",'Beta Database'!BG64))))</f>
        <v>0</v>
      </c>
      <c r="G63" s="68" t="b">
        <f>IF('OTTV Calculation'!$E$6="Hanoi",'Beta Database'!I64,IF('OTTV Calculation'!$E$6="Da Nang",'Beta Database'!Z64,IF('OTTV Calculation'!$E$6="Buon Ma Thuot",'Beta Database'!AQ64,IF('OTTV Calculation'!$E$6="HCMC",'Beta Database'!BH64))))</f>
        <v>0</v>
      </c>
      <c r="H63" s="68" t="b">
        <f>IF('OTTV Calculation'!$E$6="Hanoi",'Beta Database'!J64,IF('OTTV Calculation'!$E$6="Da Nang",'Beta Database'!AA64,IF('OTTV Calculation'!$E$6="Buon Ma Thuot",'Beta Database'!AR64,IF('OTTV Calculation'!$E$6="HCMC",'Beta Database'!BI64))))</f>
        <v>0</v>
      </c>
      <c r="I63" s="68" t="b">
        <f>IF('OTTV Calculation'!$E$6="Hanoi",'Beta Database'!K64,IF('OTTV Calculation'!$E$6="Da Nang",'Beta Database'!AB64,IF('OTTV Calculation'!$E$6="Buon Ma Thuot",'Beta Database'!AS64,IF('OTTV Calculation'!$E$6="HCMC",'Beta Database'!BJ64))))</f>
        <v>0</v>
      </c>
      <c r="J63" s="68" t="b">
        <f>IF('OTTV Calculation'!$E$6="Hanoi",'Beta Database'!L64,IF('OTTV Calculation'!$E$6="Da Nang",'Beta Database'!AC64,IF('OTTV Calculation'!$E$6="Buon Ma Thuot",'Beta Database'!AT64,IF('OTTV Calculation'!$E$6="HCMC",'Beta Database'!BK64))))</f>
        <v>0</v>
      </c>
      <c r="K63" s="68" t="b">
        <f>IF('OTTV Calculation'!$E$6="Hanoi",'Beta Database'!M64,IF('OTTV Calculation'!$E$6="Da Nang",'Beta Database'!AD64,IF('OTTV Calculation'!$E$6="Buon Ma Thuot",'Beta Database'!AU64,IF('OTTV Calculation'!$E$6="HCMC",'Beta Database'!BL64))))</f>
        <v>0</v>
      </c>
      <c r="L63" s="68" t="b">
        <f>IF('OTTV Calculation'!$E$6="Hanoi",'Beta Database'!N64,IF('OTTV Calculation'!$E$6="Da Nang",'Beta Database'!AE64,IF('OTTV Calculation'!$E$6="Buon Ma Thuot",'Beta Database'!AV64,IF('OTTV Calculation'!$E$6="HCMC",'Beta Database'!BM64))))</f>
        <v>0</v>
      </c>
      <c r="M63" s="68" t="b">
        <f>IF('OTTV Calculation'!$E$6="Hanoi",'Beta Database'!O64,IF('OTTV Calculation'!$E$6="Da Nang",'Beta Database'!AF64,IF('OTTV Calculation'!$E$6="Buon Ma Thuot",'Beta Database'!AW64,IF('OTTV Calculation'!$E$6="HCMC",'Beta Database'!BN64))))</f>
        <v>0</v>
      </c>
      <c r="N63" s="68" t="b">
        <f>IF('OTTV Calculation'!$E$6="Hanoi",'Beta Database'!P64,IF('OTTV Calculation'!$E$6="Da Nang",'Beta Database'!AG64,IF('OTTV Calculation'!$E$6="Buon Ma Thuot",'Beta Database'!AX64,IF('OTTV Calculation'!$E$6="HCMC",'Beta Database'!BO64))))</f>
        <v>0</v>
      </c>
      <c r="O63" s="68" t="b">
        <f>IF('OTTV Calculation'!$E$6="Hanoi",'Beta Database'!Q64,IF('OTTV Calculation'!$E$6="Da Nang",'Beta Database'!AH64,IF('OTTV Calculation'!$E$6="Buon Ma Thuot",'Beta Database'!AY64,IF('OTTV Calculation'!$E$6="HCMC",'Beta Database'!BP64))))</f>
        <v>0</v>
      </c>
      <c r="P63" s="68" t="b">
        <f>IF('OTTV Calculation'!$E$6="Hanoi",'Beta Database'!R64,IF('OTTV Calculation'!$E$6="Da Nang",'Beta Database'!AI64,IF('OTTV Calculation'!$E$6="Buon Ma Thuot",'Beta Database'!AZ64,IF('OTTV Calculation'!$E$6="HCMC",'Beta Database'!BQ64))))</f>
        <v>0</v>
      </c>
      <c r="Q63" s="68" t="b">
        <f>IF('OTTV Calculation'!$E$6="Hanoi",'Beta Database'!S64,IF('OTTV Calculation'!$E$6="Da Nang",'Beta Database'!AJ64,IF('OTTV Calculation'!$E$6="Buon Ma Thuot",'Beta Database'!BA64,IF('OTTV Calculation'!$E$6="HCMC",'Beta Database'!BR64))))</f>
        <v>0</v>
      </c>
      <c r="R63" s="57">
        <v>0.15000000000000999</v>
      </c>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row>
    <row r="64" spans="1:64" x14ac:dyDescent="0.25">
      <c r="A64" s="67">
        <v>2.95</v>
      </c>
      <c r="B64" s="68" t="b">
        <f>IF('OTTV Calculation'!$E$6="Hanoi",'Beta Database'!D65,IF('OTTV Calculation'!$E$6="Da Nang",'Beta Database'!U65,IF('OTTV Calculation'!$E$6="Buon Ma Thuot",'Beta Database'!AL65,IF('OTTV Calculation'!$E$6="HCMC",'Beta Database'!BC65))))</f>
        <v>0</v>
      </c>
      <c r="C64" s="68" t="b">
        <f>IF('OTTV Calculation'!$E$6="Hanoi",'Beta Database'!E65,IF('OTTV Calculation'!$E$6="Da Nang",'Beta Database'!V65,IF('OTTV Calculation'!$E$6="Buon Ma Thuot",'Beta Database'!AM65,IF('OTTV Calculation'!$E$6="HCMC",'Beta Database'!BD65))))</f>
        <v>0</v>
      </c>
      <c r="D64" s="68" t="b">
        <f>IF('OTTV Calculation'!$E$6="Hanoi",'Beta Database'!F65,IF('OTTV Calculation'!$E$6="Da Nang",'Beta Database'!W65,IF('OTTV Calculation'!$E$6="Buon Ma Thuot",'Beta Database'!AN65,IF('OTTV Calculation'!$E$6="HCMC",'Beta Database'!BE65))))</f>
        <v>0</v>
      </c>
      <c r="E64" s="68" t="b">
        <f>IF('OTTV Calculation'!$E$6="Hanoi",'Beta Database'!G65,IF('OTTV Calculation'!$E$6="Da Nang",'Beta Database'!X65,IF('OTTV Calculation'!$E$6="Buon Ma Thuot",'Beta Database'!AO65,IF('OTTV Calculation'!$E$6="HCMC",'Beta Database'!BF65))))</f>
        <v>0</v>
      </c>
      <c r="F64" s="79" t="b">
        <f>IF('OTTV Calculation'!$E$6="Hanoi",'Beta Database'!H65,IF('OTTV Calculation'!$E$6="Da Nang",'Beta Database'!Y65,IF('OTTV Calculation'!$E$6="Buon Ma Thuot",'Beta Database'!AP65,IF('OTTV Calculation'!$E$6="HCMC",'Beta Database'!BG65))))</f>
        <v>0</v>
      </c>
      <c r="G64" s="68" t="b">
        <f>IF('OTTV Calculation'!$E$6="Hanoi",'Beta Database'!I65,IF('OTTV Calculation'!$E$6="Da Nang",'Beta Database'!Z65,IF('OTTV Calculation'!$E$6="Buon Ma Thuot",'Beta Database'!AQ65,IF('OTTV Calculation'!$E$6="HCMC",'Beta Database'!BH65))))</f>
        <v>0</v>
      </c>
      <c r="H64" s="68" t="b">
        <f>IF('OTTV Calculation'!$E$6="Hanoi",'Beta Database'!J65,IF('OTTV Calculation'!$E$6="Da Nang",'Beta Database'!AA65,IF('OTTV Calculation'!$E$6="Buon Ma Thuot",'Beta Database'!AR65,IF('OTTV Calculation'!$E$6="HCMC",'Beta Database'!BI65))))</f>
        <v>0</v>
      </c>
      <c r="I64" s="68" t="b">
        <f>IF('OTTV Calculation'!$E$6="Hanoi",'Beta Database'!K65,IF('OTTV Calculation'!$E$6="Da Nang",'Beta Database'!AB65,IF('OTTV Calculation'!$E$6="Buon Ma Thuot",'Beta Database'!AS65,IF('OTTV Calculation'!$E$6="HCMC",'Beta Database'!BJ65))))</f>
        <v>0</v>
      </c>
      <c r="J64" s="68" t="b">
        <f>IF('OTTV Calculation'!$E$6="Hanoi",'Beta Database'!L65,IF('OTTV Calculation'!$E$6="Da Nang",'Beta Database'!AC65,IF('OTTV Calculation'!$E$6="Buon Ma Thuot",'Beta Database'!AT65,IF('OTTV Calculation'!$E$6="HCMC",'Beta Database'!BK65))))</f>
        <v>0</v>
      </c>
      <c r="K64" s="68" t="b">
        <f>IF('OTTV Calculation'!$E$6="Hanoi",'Beta Database'!M65,IF('OTTV Calculation'!$E$6="Da Nang",'Beta Database'!AD65,IF('OTTV Calculation'!$E$6="Buon Ma Thuot",'Beta Database'!AU65,IF('OTTV Calculation'!$E$6="HCMC",'Beta Database'!BL65))))</f>
        <v>0</v>
      </c>
      <c r="L64" s="68" t="b">
        <f>IF('OTTV Calculation'!$E$6="Hanoi",'Beta Database'!N65,IF('OTTV Calculation'!$E$6="Da Nang",'Beta Database'!AE65,IF('OTTV Calculation'!$E$6="Buon Ma Thuot",'Beta Database'!AV65,IF('OTTV Calculation'!$E$6="HCMC",'Beta Database'!BM65))))</f>
        <v>0</v>
      </c>
      <c r="M64" s="68" t="b">
        <f>IF('OTTV Calculation'!$E$6="Hanoi",'Beta Database'!O65,IF('OTTV Calculation'!$E$6="Da Nang",'Beta Database'!AF65,IF('OTTV Calculation'!$E$6="Buon Ma Thuot",'Beta Database'!AW65,IF('OTTV Calculation'!$E$6="HCMC",'Beta Database'!BN65))))</f>
        <v>0</v>
      </c>
      <c r="N64" s="68" t="b">
        <f>IF('OTTV Calculation'!$E$6="Hanoi",'Beta Database'!P65,IF('OTTV Calculation'!$E$6="Da Nang",'Beta Database'!AG65,IF('OTTV Calculation'!$E$6="Buon Ma Thuot",'Beta Database'!AX65,IF('OTTV Calculation'!$E$6="HCMC",'Beta Database'!BO65))))</f>
        <v>0</v>
      </c>
      <c r="O64" s="68" t="b">
        <f>IF('OTTV Calculation'!$E$6="Hanoi",'Beta Database'!Q65,IF('OTTV Calculation'!$E$6="Da Nang",'Beta Database'!AH65,IF('OTTV Calculation'!$E$6="Buon Ma Thuot",'Beta Database'!AY65,IF('OTTV Calculation'!$E$6="HCMC",'Beta Database'!BP65))))</f>
        <v>0</v>
      </c>
      <c r="P64" s="68" t="b">
        <f>IF('OTTV Calculation'!$E$6="Hanoi",'Beta Database'!R65,IF('OTTV Calculation'!$E$6="Da Nang",'Beta Database'!AI65,IF('OTTV Calculation'!$E$6="Buon Ma Thuot",'Beta Database'!AZ65,IF('OTTV Calculation'!$E$6="HCMC",'Beta Database'!BQ65))))</f>
        <v>0</v>
      </c>
      <c r="Q64" s="68" t="b">
        <f>IF('OTTV Calculation'!$E$6="Hanoi",'Beta Database'!S65,IF('OTTV Calculation'!$E$6="Da Nang",'Beta Database'!AJ65,IF('OTTV Calculation'!$E$6="Buon Ma Thuot",'Beta Database'!BA65,IF('OTTV Calculation'!$E$6="HCMC",'Beta Database'!BR65))))</f>
        <v>0</v>
      </c>
      <c r="R64" s="57">
        <v>0.10000000000001</v>
      </c>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row>
    <row r="65" spans="1:64" x14ac:dyDescent="0.25">
      <c r="A65" s="67">
        <v>3</v>
      </c>
      <c r="B65" s="68" t="b">
        <f>IF('OTTV Calculation'!$E$6="Hanoi",'Beta Database'!D66,IF('OTTV Calculation'!$E$6="Da Nang",'Beta Database'!U66,IF('OTTV Calculation'!$E$6="Buon Ma Thuot",'Beta Database'!AL66,IF('OTTV Calculation'!$E$6="HCMC",'Beta Database'!BC66))))</f>
        <v>0</v>
      </c>
      <c r="C65" s="68" t="b">
        <f>IF('OTTV Calculation'!$E$6="Hanoi",'Beta Database'!E66,IF('OTTV Calculation'!$E$6="Da Nang",'Beta Database'!V66,IF('OTTV Calculation'!$E$6="Buon Ma Thuot",'Beta Database'!AM66,IF('OTTV Calculation'!$E$6="HCMC",'Beta Database'!BD66))))</f>
        <v>0</v>
      </c>
      <c r="D65" s="68" t="b">
        <f>IF('OTTV Calculation'!$E$6="Hanoi",'Beta Database'!F66,IF('OTTV Calculation'!$E$6="Da Nang",'Beta Database'!W66,IF('OTTV Calculation'!$E$6="Buon Ma Thuot",'Beta Database'!AN66,IF('OTTV Calculation'!$E$6="HCMC",'Beta Database'!BE66))))</f>
        <v>0</v>
      </c>
      <c r="E65" s="68" t="b">
        <f>IF('OTTV Calculation'!$E$6="Hanoi",'Beta Database'!G66,IF('OTTV Calculation'!$E$6="Da Nang",'Beta Database'!X66,IF('OTTV Calculation'!$E$6="Buon Ma Thuot",'Beta Database'!AO66,IF('OTTV Calculation'!$E$6="HCMC",'Beta Database'!BF66))))</f>
        <v>0</v>
      </c>
      <c r="F65" s="79" t="b">
        <f>IF('OTTV Calculation'!$E$6="Hanoi",'Beta Database'!H66,IF('OTTV Calculation'!$E$6="Da Nang",'Beta Database'!Y66,IF('OTTV Calculation'!$E$6="Buon Ma Thuot",'Beta Database'!AP66,IF('OTTV Calculation'!$E$6="HCMC",'Beta Database'!BG66))))</f>
        <v>0</v>
      </c>
      <c r="G65" s="68" t="b">
        <f>IF('OTTV Calculation'!$E$6="Hanoi",'Beta Database'!I66,IF('OTTV Calculation'!$E$6="Da Nang",'Beta Database'!Z66,IF('OTTV Calculation'!$E$6="Buon Ma Thuot",'Beta Database'!AQ66,IF('OTTV Calculation'!$E$6="HCMC",'Beta Database'!BH66))))</f>
        <v>0</v>
      </c>
      <c r="H65" s="68" t="b">
        <f>IF('OTTV Calculation'!$E$6="Hanoi",'Beta Database'!J66,IF('OTTV Calculation'!$E$6="Da Nang",'Beta Database'!AA66,IF('OTTV Calculation'!$E$6="Buon Ma Thuot",'Beta Database'!AR66,IF('OTTV Calculation'!$E$6="HCMC",'Beta Database'!BI66))))</f>
        <v>0</v>
      </c>
      <c r="I65" s="68" t="b">
        <f>IF('OTTV Calculation'!$E$6="Hanoi",'Beta Database'!K66,IF('OTTV Calculation'!$E$6="Da Nang",'Beta Database'!AB66,IF('OTTV Calculation'!$E$6="Buon Ma Thuot",'Beta Database'!AS66,IF('OTTV Calculation'!$E$6="HCMC",'Beta Database'!BJ66))))</f>
        <v>0</v>
      </c>
      <c r="J65" s="68" t="b">
        <f>IF('OTTV Calculation'!$E$6="Hanoi",'Beta Database'!L66,IF('OTTV Calculation'!$E$6="Da Nang",'Beta Database'!AC66,IF('OTTV Calculation'!$E$6="Buon Ma Thuot",'Beta Database'!AT66,IF('OTTV Calculation'!$E$6="HCMC",'Beta Database'!BK66))))</f>
        <v>0</v>
      </c>
      <c r="K65" s="68" t="b">
        <f>IF('OTTV Calculation'!$E$6="Hanoi",'Beta Database'!M66,IF('OTTV Calculation'!$E$6="Da Nang",'Beta Database'!AD66,IF('OTTV Calculation'!$E$6="Buon Ma Thuot",'Beta Database'!AU66,IF('OTTV Calculation'!$E$6="HCMC",'Beta Database'!BL66))))</f>
        <v>0</v>
      </c>
      <c r="L65" s="68" t="b">
        <f>IF('OTTV Calculation'!$E$6="Hanoi",'Beta Database'!N66,IF('OTTV Calculation'!$E$6="Da Nang",'Beta Database'!AE66,IF('OTTV Calculation'!$E$6="Buon Ma Thuot",'Beta Database'!AV66,IF('OTTV Calculation'!$E$6="HCMC",'Beta Database'!BM66))))</f>
        <v>0</v>
      </c>
      <c r="M65" s="68" t="b">
        <f>IF('OTTV Calculation'!$E$6="Hanoi",'Beta Database'!O66,IF('OTTV Calculation'!$E$6="Da Nang",'Beta Database'!AF66,IF('OTTV Calculation'!$E$6="Buon Ma Thuot",'Beta Database'!AW66,IF('OTTV Calculation'!$E$6="HCMC",'Beta Database'!BN66))))</f>
        <v>0</v>
      </c>
      <c r="N65" s="68" t="b">
        <f>IF('OTTV Calculation'!$E$6="Hanoi",'Beta Database'!P66,IF('OTTV Calculation'!$E$6="Da Nang",'Beta Database'!AG66,IF('OTTV Calculation'!$E$6="Buon Ma Thuot",'Beta Database'!AX66,IF('OTTV Calculation'!$E$6="HCMC",'Beta Database'!BO66))))</f>
        <v>0</v>
      </c>
      <c r="O65" s="68" t="b">
        <f>IF('OTTV Calculation'!$E$6="Hanoi",'Beta Database'!Q66,IF('OTTV Calculation'!$E$6="Da Nang",'Beta Database'!AH66,IF('OTTV Calculation'!$E$6="Buon Ma Thuot",'Beta Database'!AY66,IF('OTTV Calculation'!$E$6="HCMC",'Beta Database'!BP66))))</f>
        <v>0</v>
      </c>
      <c r="P65" s="68" t="b">
        <f>IF('OTTV Calculation'!$E$6="Hanoi",'Beta Database'!R66,IF('OTTV Calculation'!$E$6="Da Nang",'Beta Database'!AI66,IF('OTTV Calculation'!$E$6="Buon Ma Thuot",'Beta Database'!AZ66,IF('OTTV Calculation'!$E$6="HCMC",'Beta Database'!BQ66))))</f>
        <v>0</v>
      </c>
      <c r="Q65" s="68" t="b">
        <f>IF('OTTV Calculation'!$E$6="Hanoi",'Beta Database'!S66,IF('OTTV Calculation'!$E$6="Da Nang",'Beta Database'!AJ66,IF('OTTV Calculation'!$E$6="Buon Ma Thuot",'Beta Database'!BA66,IF('OTTV Calculation'!$E$6="HCMC",'Beta Database'!BR66))))</f>
        <v>0</v>
      </c>
      <c r="R65" s="57">
        <v>0</v>
      </c>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row>
    <row r="66" spans="1:64" x14ac:dyDescent="0.25">
      <c r="A66" s="57"/>
      <c r="B66" s="57"/>
      <c r="C66" s="57"/>
      <c r="D66" s="57"/>
      <c r="E66" s="57"/>
      <c r="F66" s="76"/>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row>
    <row r="67" spans="1:64" x14ac:dyDescent="0.25">
      <c r="A67" s="68" t="s">
        <v>224</v>
      </c>
      <c r="B67" s="66" t="s">
        <v>87</v>
      </c>
      <c r="C67" s="66" t="s">
        <v>96</v>
      </c>
      <c r="D67" s="66" t="s">
        <v>89</v>
      </c>
      <c r="E67" s="66" t="s">
        <v>97</v>
      </c>
      <c r="F67" s="66" t="s">
        <v>90</v>
      </c>
      <c r="G67" s="66" t="s">
        <v>98</v>
      </c>
      <c r="H67" s="66" t="s">
        <v>91</v>
      </c>
      <c r="I67" s="66" t="s">
        <v>99</v>
      </c>
      <c r="J67" s="66" t="s">
        <v>88</v>
      </c>
      <c r="K67" s="66" t="s">
        <v>100</v>
      </c>
      <c r="L67" s="66" t="s">
        <v>92</v>
      </c>
      <c r="M67" s="66" t="s">
        <v>101</v>
      </c>
      <c r="N67" s="66" t="s">
        <v>93</v>
      </c>
      <c r="O67" s="66" t="s">
        <v>102</v>
      </c>
      <c r="P67" s="66" t="s">
        <v>94</v>
      </c>
      <c r="Q67" s="66" t="s">
        <v>103</v>
      </c>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row>
    <row r="68" spans="1:64" ht="15.75" thickBot="1" x14ac:dyDescent="0.3">
      <c r="A68" s="66">
        <v>0</v>
      </c>
      <c r="B68" s="73">
        <v>1</v>
      </c>
      <c r="C68" s="73">
        <v>1</v>
      </c>
      <c r="D68" s="73">
        <v>1</v>
      </c>
      <c r="E68" s="73">
        <v>1</v>
      </c>
      <c r="F68" s="73">
        <v>1</v>
      </c>
      <c r="G68" s="73">
        <v>1</v>
      </c>
      <c r="H68" s="73">
        <v>1</v>
      </c>
      <c r="I68" s="73">
        <v>1</v>
      </c>
      <c r="J68" s="73">
        <v>1</v>
      </c>
      <c r="K68" s="73">
        <v>1</v>
      </c>
      <c r="L68" s="73">
        <v>1</v>
      </c>
      <c r="M68" s="73">
        <v>1</v>
      </c>
      <c r="N68" s="73">
        <v>1</v>
      </c>
      <c r="O68" s="73">
        <v>1</v>
      </c>
      <c r="P68" s="73">
        <v>1</v>
      </c>
      <c r="Q68" s="73">
        <v>1</v>
      </c>
      <c r="R68" s="57">
        <v>3</v>
      </c>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row>
    <row r="69" spans="1:64" ht="15.75" thickBot="1" x14ac:dyDescent="0.3">
      <c r="A69" s="67">
        <v>0.1</v>
      </c>
      <c r="B69" s="68" t="b">
        <f>IF('OTTV Calculation'!$E$6="Hanoi",'Beta Database'!D69,IF('OTTV Calculation'!$E$6="Da Nang",'Beta Database'!U69,IF('OTTV Calculation'!$E$6="Buon Ma Thuot",'Beta Database'!AL69,IF('OTTV Calculation'!$E$6="HCMC",'Beta Database'!BC69))))</f>
        <v>0</v>
      </c>
      <c r="C69" s="68" t="b">
        <f>IF('OTTV Calculation'!$E$6="Hanoi",'Beta Database'!E69,IF('OTTV Calculation'!$E$6="Da Nang",'Beta Database'!V69,IF('OTTV Calculation'!$E$6="Buon Ma Thuot",'Beta Database'!AM69,IF('OTTV Calculation'!$E$6="HCMC",'Beta Database'!BD69))))</f>
        <v>0</v>
      </c>
      <c r="D69" s="68" t="b">
        <f>IF('OTTV Calculation'!$E$6="Hanoi",'Beta Database'!F69,IF('OTTV Calculation'!$E$6="Da Nang",'Beta Database'!W69,IF('OTTV Calculation'!$E$6="Buon Ma Thuot",'Beta Database'!AN69,IF('OTTV Calculation'!$E$6="HCMC",'Beta Database'!BE69))))</f>
        <v>0</v>
      </c>
      <c r="E69" s="68" t="b">
        <f>IF('OTTV Calculation'!$E$6="Hanoi",'Beta Database'!G69,IF('OTTV Calculation'!$E$6="Da Nang",'Beta Database'!X69,IF('OTTV Calculation'!$E$6="Buon Ma Thuot",'Beta Database'!AO69,IF('OTTV Calculation'!$E$6="HCMC",'Beta Database'!BF69))))</f>
        <v>0</v>
      </c>
      <c r="F69" s="73" t="b">
        <f>IF('OTTV Calculation'!$E$6="Hanoi",'Beta Database'!H69,IF('OTTV Calculation'!$E$6="Da Nang",'Beta Database'!Y69,IF('OTTV Calculation'!$E$6="Buon Ma Thuot",'Beta Database'!AP69,IF('OTTV Calculation'!$E$6="HCMC",'Beta Database'!BG69))))</f>
        <v>0</v>
      </c>
      <c r="G69" s="68" t="b">
        <f>IF('OTTV Calculation'!$E$6="Hanoi",'Beta Database'!I69,IF('OTTV Calculation'!$E$6="Da Nang",'Beta Database'!Z69,IF('OTTV Calculation'!$E$6="Buon Ma Thuot",'Beta Database'!AQ69,IF('OTTV Calculation'!$E$6="HCMC",'Beta Database'!BH69))))</f>
        <v>0</v>
      </c>
      <c r="H69" s="68" t="b">
        <f>IF('OTTV Calculation'!$E$6="Hanoi",'Beta Database'!J69,IF('OTTV Calculation'!$E$6="Da Nang",'Beta Database'!AA69,IF('OTTV Calculation'!$E$6="Buon Ma Thuot",'Beta Database'!AR69,IF('OTTV Calculation'!$E$6="HCMC",'Beta Database'!BI69))))</f>
        <v>0</v>
      </c>
      <c r="I69" s="68" t="b">
        <f>IF('OTTV Calculation'!$E$6="Hanoi",'Beta Database'!K69,IF('OTTV Calculation'!$E$6="Da Nang",'Beta Database'!AB69,IF('OTTV Calculation'!$E$6="Buon Ma Thuot",'Beta Database'!AS69,IF('OTTV Calculation'!$E$6="HCMC",'Beta Database'!BJ69))))</f>
        <v>0</v>
      </c>
      <c r="J69" s="68" t="b">
        <f>IF('OTTV Calculation'!$E$6="Hanoi",'Beta Database'!L69,IF('OTTV Calculation'!$E$6="Da Nang",'Beta Database'!AC69,IF('OTTV Calculation'!$E$6="Buon Ma Thuot",'Beta Database'!AT69,IF('OTTV Calculation'!$E$6="HCMC",'Beta Database'!BK69))))</f>
        <v>0</v>
      </c>
      <c r="K69" s="68" t="b">
        <f>IF('OTTV Calculation'!$E$6="Hanoi",'Beta Database'!M69,IF('OTTV Calculation'!$E$6="Da Nang",'Beta Database'!AD69,IF('OTTV Calculation'!$E$6="Buon Ma Thuot",'Beta Database'!AU69,IF('OTTV Calculation'!$E$6="HCMC",'Beta Database'!BL69))))</f>
        <v>0</v>
      </c>
      <c r="L69" s="68" t="b">
        <f>IF('OTTV Calculation'!$E$6="Hanoi",'Beta Database'!N69,IF('OTTV Calculation'!$E$6="Da Nang",'Beta Database'!AE69,IF('OTTV Calculation'!$E$6="Buon Ma Thuot",'Beta Database'!AV69,IF('OTTV Calculation'!$E$6="HCMC",'Beta Database'!BM69))))</f>
        <v>0</v>
      </c>
      <c r="M69" s="68" t="b">
        <f>IF('OTTV Calculation'!$E$6="Hanoi",'Beta Database'!O69,IF('OTTV Calculation'!$E$6="Da Nang",'Beta Database'!AF69,IF('OTTV Calculation'!$E$6="Buon Ma Thuot",'Beta Database'!AW69,IF('OTTV Calculation'!$E$6="HCMC",'Beta Database'!BN69))))</f>
        <v>0</v>
      </c>
      <c r="N69" s="68" t="b">
        <f>IF('OTTV Calculation'!$E$6="Hanoi",'Beta Database'!P69,IF('OTTV Calculation'!$E$6="Da Nang",'Beta Database'!AG69,IF('OTTV Calculation'!$E$6="Buon Ma Thuot",'Beta Database'!AX69,IF('OTTV Calculation'!$E$6="HCMC",'Beta Database'!BO69))))</f>
        <v>0</v>
      </c>
      <c r="O69" s="68" t="b">
        <f>IF('OTTV Calculation'!$E$6="Hanoi",'Beta Database'!Q69,IF('OTTV Calculation'!$E$6="Da Nang",'Beta Database'!AH69,IF('OTTV Calculation'!$E$6="Buon Ma Thuot",'Beta Database'!AY69,IF('OTTV Calculation'!$E$6="HCMC",'Beta Database'!BP69))))</f>
        <v>0</v>
      </c>
      <c r="P69" s="68" t="b">
        <f>IF('OTTV Calculation'!$E$6="Hanoi",'Beta Database'!R69,IF('OTTV Calculation'!$E$6="Da Nang",'Beta Database'!AI69,IF('OTTV Calculation'!$E$6="Buon Ma Thuot",'Beta Database'!AZ69,IF('OTTV Calculation'!$E$6="HCMC",'Beta Database'!BQ69))))</f>
        <v>0</v>
      </c>
      <c r="Q69" s="68" t="b">
        <f>IF('OTTV Calculation'!$E$6="Hanoi",'Beta Database'!S69,IF('OTTV Calculation'!$E$6="Da Nang",'Beta Database'!AJ69,IF('OTTV Calculation'!$E$6="Buon Ma Thuot",'Beta Database'!BA69,IF('OTTV Calculation'!$E$6="HCMC",'Beta Database'!BR69))))</f>
        <v>0</v>
      </c>
      <c r="R69" s="57">
        <v>2.95</v>
      </c>
      <c r="S69" s="57"/>
      <c r="T69" s="104"/>
      <c r="U69" s="131" t="str">
        <f>'OTTV Calculation'!$E$11</f>
        <v>N</v>
      </c>
      <c r="V69" s="132" t="str">
        <f>'OTTV Calculation'!$E$11</f>
        <v>N</v>
      </c>
      <c r="W69" s="133" t="str">
        <f>'OTTV Calculation'!$E$11</f>
        <v>N</v>
      </c>
      <c r="X69" s="134" t="str">
        <f>'OTTV Calculation'!$G$11</f>
        <v>E</v>
      </c>
      <c r="Y69" s="132" t="str">
        <f>'OTTV Calculation'!$G$11</f>
        <v>E</v>
      </c>
      <c r="Z69" s="135" t="str">
        <f>'OTTV Calculation'!$G$11</f>
        <v>E</v>
      </c>
      <c r="AA69" s="131" t="str">
        <f>'OTTV Calculation'!$I$11</f>
        <v>S</v>
      </c>
      <c r="AB69" s="132" t="str">
        <f>'OTTV Calculation'!$I$11</f>
        <v>S</v>
      </c>
      <c r="AC69" s="133" t="str">
        <f>'OTTV Calculation'!$I$11</f>
        <v>S</v>
      </c>
      <c r="AD69" s="134" t="str">
        <f>'OTTV Calculation'!$K$11</f>
        <v>W</v>
      </c>
      <c r="AE69" s="132" t="str">
        <f>'OTTV Calculation'!$K$11</f>
        <v>W</v>
      </c>
      <c r="AF69" s="133" t="str">
        <f>'OTTV Calculation'!$K$11</f>
        <v>W</v>
      </c>
      <c r="AG69" s="84" t="str">
        <f>'OTTV Calculation'!$M$11</f>
        <v>NE</v>
      </c>
      <c r="AH69" s="84" t="str">
        <f>'OTTV Calculation'!$M$11</f>
        <v>NE</v>
      </c>
      <c r="AI69" s="84" t="str">
        <f>'OTTV Calculation'!$M$11</f>
        <v>NE</v>
      </c>
      <c r="AJ69" s="84" t="str">
        <f>'OTTV Calculation'!$O$11</f>
        <v>SE</v>
      </c>
      <c r="AK69" s="84" t="str">
        <f>'OTTV Calculation'!$O$11</f>
        <v>SE</v>
      </c>
      <c r="AL69" s="84" t="str">
        <f>'OTTV Calculation'!$O$11</f>
        <v>SE</v>
      </c>
      <c r="AM69" s="84" t="str">
        <f>'OTTV Calculation'!$Q$11</f>
        <v>SW</v>
      </c>
      <c r="AN69" s="84" t="str">
        <f>'OTTV Calculation'!$Q$11</f>
        <v>SW</v>
      </c>
      <c r="AO69" s="84" t="str">
        <f>'OTTV Calculation'!$Q$11</f>
        <v>SW</v>
      </c>
      <c r="AP69" s="84" t="str">
        <f>'OTTV Calculation'!$S$11</f>
        <v>NW</v>
      </c>
      <c r="AQ69" s="84" t="str">
        <f>'OTTV Calculation'!$S$11</f>
        <v>NW</v>
      </c>
      <c r="AR69" s="84" t="str">
        <f>'OTTV Calculation'!$S$11</f>
        <v>NW</v>
      </c>
      <c r="AS69" s="57"/>
      <c r="AT69" s="57"/>
      <c r="AU69" s="57"/>
      <c r="AV69" s="57"/>
      <c r="AW69" s="57"/>
      <c r="AX69" s="57"/>
      <c r="AY69" s="57"/>
      <c r="AZ69" s="57"/>
      <c r="BA69" s="57"/>
      <c r="BB69" s="57"/>
      <c r="BC69" s="57"/>
      <c r="BD69" s="57"/>
      <c r="BE69" s="57"/>
      <c r="BF69" s="57"/>
      <c r="BG69" s="57"/>
      <c r="BH69" s="57"/>
      <c r="BI69" s="57"/>
      <c r="BJ69" s="57"/>
      <c r="BK69" s="57"/>
      <c r="BL69" s="57"/>
    </row>
    <row r="70" spans="1:64" ht="16.5" thickTop="1" thickBot="1" x14ac:dyDescent="0.3">
      <c r="A70" s="67">
        <v>0.15</v>
      </c>
      <c r="B70" s="68" t="b">
        <f>IF('OTTV Calculation'!$E$6="Hanoi",'Beta Database'!D70,IF('OTTV Calculation'!$E$6="Da Nang",'Beta Database'!U70,IF('OTTV Calculation'!$E$6="Buon Ma Thuot",'Beta Database'!AL70,IF('OTTV Calculation'!$E$6="HCMC",'Beta Database'!BC70))))</f>
        <v>0</v>
      </c>
      <c r="C70" s="68" t="b">
        <f>IF('OTTV Calculation'!$E$6="Hanoi",'Beta Database'!E70,IF('OTTV Calculation'!$E$6="Da Nang",'Beta Database'!V70,IF('OTTV Calculation'!$E$6="Buon Ma Thuot",'Beta Database'!AM70,IF('OTTV Calculation'!$E$6="HCMC",'Beta Database'!BD70))))</f>
        <v>0</v>
      </c>
      <c r="D70" s="68" t="b">
        <f>IF('OTTV Calculation'!$E$6="Hanoi",'Beta Database'!F70,IF('OTTV Calculation'!$E$6="Da Nang",'Beta Database'!W70,IF('OTTV Calculation'!$E$6="Buon Ma Thuot",'Beta Database'!AN70,IF('OTTV Calculation'!$E$6="HCMC",'Beta Database'!BE70))))</f>
        <v>0</v>
      </c>
      <c r="E70" s="68" t="b">
        <f>IF('OTTV Calculation'!$E$6="Hanoi",'Beta Database'!G70,IF('OTTV Calculation'!$E$6="Da Nang",'Beta Database'!X70,IF('OTTV Calculation'!$E$6="Buon Ma Thuot",'Beta Database'!AO70,IF('OTTV Calculation'!$E$6="HCMC",'Beta Database'!BF70))))</f>
        <v>0</v>
      </c>
      <c r="F70" s="73" t="b">
        <f>IF('OTTV Calculation'!$E$6="Hanoi",'Beta Database'!H70,IF('OTTV Calculation'!$E$6="Da Nang",'Beta Database'!Y70,IF('OTTV Calculation'!$E$6="Buon Ma Thuot",'Beta Database'!AP70,IF('OTTV Calculation'!$E$6="HCMC",'Beta Database'!BG70))))</f>
        <v>0</v>
      </c>
      <c r="G70" s="68" t="b">
        <f>IF('OTTV Calculation'!$E$6="Hanoi",'Beta Database'!I70,IF('OTTV Calculation'!$E$6="Da Nang",'Beta Database'!Z70,IF('OTTV Calculation'!$E$6="Buon Ma Thuot",'Beta Database'!AQ70,IF('OTTV Calculation'!$E$6="HCMC",'Beta Database'!BH70))))</f>
        <v>0</v>
      </c>
      <c r="H70" s="68" t="b">
        <f>IF('OTTV Calculation'!$E$6="Hanoi",'Beta Database'!J70,IF('OTTV Calculation'!$E$6="Da Nang",'Beta Database'!AA70,IF('OTTV Calculation'!$E$6="Buon Ma Thuot",'Beta Database'!AR70,IF('OTTV Calculation'!$E$6="HCMC",'Beta Database'!BI70))))</f>
        <v>0</v>
      </c>
      <c r="I70" s="68" t="b">
        <f>IF('OTTV Calculation'!$E$6="Hanoi",'Beta Database'!K70,IF('OTTV Calculation'!$E$6="Da Nang",'Beta Database'!AB70,IF('OTTV Calculation'!$E$6="Buon Ma Thuot",'Beta Database'!AS70,IF('OTTV Calculation'!$E$6="HCMC",'Beta Database'!BJ70))))</f>
        <v>0</v>
      </c>
      <c r="J70" s="68" t="b">
        <f>IF('OTTV Calculation'!$E$6="Hanoi",'Beta Database'!L70,IF('OTTV Calculation'!$E$6="Da Nang",'Beta Database'!AC70,IF('OTTV Calculation'!$E$6="Buon Ma Thuot",'Beta Database'!AT70,IF('OTTV Calculation'!$E$6="HCMC",'Beta Database'!BK70))))</f>
        <v>0</v>
      </c>
      <c r="K70" s="68" t="b">
        <f>IF('OTTV Calculation'!$E$6="Hanoi",'Beta Database'!M70,IF('OTTV Calculation'!$E$6="Da Nang",'Beta Database'!AD70,IF('OTTV Calculation'!$E$6="Buon Ma Thuot",'Beta Database'!AU70,IF('OTTV Calculation'!$E$6="HCMC",'Beta Database'!BL70))))</f>
        <v>0</v>
      </c>
      <c r="L70" s="68" t="b">
        <f>IF('OTTV Calculation'!$E$6="Hanoi",'Beta Database'!N70,IF('OTTV Calculation'!$E$6="Da Nang",'Beta Database'!AE70,IF('OTTV Calculation'!$E$6="Buon Ma Thuot",'Beta Database'!AV70,IF('OTTV Calculation'!$E$6="HCMC",'Beta Database'!BM70))))</f>
        <v>0</v>
      </c>
      <c r="M70" s="68" t="b">
        <f>IF('OTTV Calculation'!$E$6="Hanoi",'Beta Database'!O70,IF('OTTV Calculation'!$E$6="Da Nang",'Beta Database'!AF70,IF('OTTV Calculation'!$E$6="Buon Ma Thuot",'Beta Database'!AW70,IF('OTTV Calculation'!$E$6="HCMC",'Beta Database'!BN70))))</f>
        <v>0</v>
      </c>
      <c r="N70" s="68" t="b">
        <f>IF('OTTV Calculation'!$E$6="Hanoi",'Beta Database'!P70,IF('OTTV Calculation'!$E$6="Da Nang",'Beta Database'!AG70,IF('OTTV Calculation'!$E$6="Buon Ma Thuot",'Beta Database'!AX70,IF('OTTV Calculation'!$E$6="HCMC",'Beta Database'!BO70))))</f>
        <v>0</v>
      </c>
      <c r="O70" s="68" t="b">
        <f>IF('OTTV Calculation'!$E$6="Hanoi",'Beta Database'!Q70,IF('OTTV Calculation'!$E$6="Da Nang",'Beta Database'!AH70,IF('OTTV Calculation'!$E$6="Buon Ma Thuot",'Beta Database'!AY70,IF('OTTV Calculation'!$E$6="HCMC",'Beta Database'!BP70))))</f>
        <v>0</v>
      </c>
      <c r="P70" s="68" t="b">
        <f>IF('OTTV Calculation'!$E$6="Hanoi",'Beta Database'!R70,IF('OTTV Calculation'!$E$6="Da Nang",'Beta Database'!AI70,IF('OTTV Calculation'!$E$6="Buon Ma Thuot",'Beta Database'!AZ70,IF('OTTV Calculation'!$E$6="HCMC",'Beta Database'!BQ70))))</f>
        <v>0</v>
      </c>
      <c r="Q70" s="68" t="b">
        <f>IF('OTTV Calculation'!$E$6="Hanoi",'Beta Database'!S70,IF('OTTV Calculation'!$E$6="Da Nang",'Beta Database'!AJ70,IF('OTTV Calculation'!$E$6="Buon Ma Thuot",'Beta Database'!BA70,IF('OTTV Calculation'!$E$6="HCMC",'Beta Database'!BR70))))</f>
        <v>0</v>
      </c>
      <c r="R70" s="57">
        <v>2.9</v>
      </c>
      <c r="S70" s="57"/>
      <c r="T70" s="124"/>
      <c r="U70" s="127" t="s">
        <v>237</v>
      </c>
      <c r="V70" s="128" t="s">
        <v>238</v>
      </c>
      <c r="W70" s="129" t="s">
        <v>109</v>
      </c>
      <c r="X70" s="111" t="s">
        <v>237</v>
      </c>
      <c r="Y70" s="128" t="s">
        <v>238</v>
      </c>
      <c r="Z70" s="130" t="s">
        <v>109</v>
      </c>
      <c r="AA70" s="127" t="s">
        <v>237</v>
      </c>
      <c r="AB70" s="128" t="s">
        <v>238</v>
      </c>
      <c r="AC70" s="129" t="s">
        <v>109</v>
      </c>
      <c r="AD70" s="111" t="s">
        <v>237</v>
      </c>
      <c r="AE70" s="128" t="s">
        <v>238</v>
      </c>
      <c r="AF70" s="129" t="s">
        <v>109</v>
      </c>
      <c r="AG70" s="100" t="s">
        <v>237</v>
      </c>
      <c r="AH70" s="101" t="s">
        <v>238</v>
      </c>
      <c r="AI70" s="86" t="s">
        <v>109</v>
      </c>
      <c r="AJ70" s="100" t="s">
        <v>237</v>
      </c>
      <c r="AK70" s="101" t="s">
        <v>238</v>
      </c>
      <c r="AL70" s="86" t="s">
        <v>109</v>
      </c>
      <c r="AM70" s="100" t="s">
        <v>237</v>
      </c>
      <c r="AN70" s="101" t="s">
        <v>238</v>
      </c>
      <c r="AO70" s="86" t="s">
        <v>109</v>
      </c>
      <c r="AP70" s="100" t="s">
        <v>237</v>
      </c>
      <c r="AQ70" s="101" t="s">
        <v>238</v>
      </c>
      <c r="AR70" s="86" t="s">
        <v>109</v>
      </c>
      <c r="AS70" s="57"/>
      <c r="AT70" s="57"/>
      <c r="AU70" s="57"/>
      <c r="AV70" s="57"/>
      <c r="AW70" s="57"/>
      <c r="AX70" s="57"/>
      <c r="AY70" s="57"/>
      <c r="AZ70" s="57"/>
      <c r="BA70" s="57"/>
      <c r="BB70" s="57"/>
      <c r="BC70" s="57"/>
      <c r="BD70" s="57"/>
      <c r="BE70" s="57"/>
      <c r="BF70" s="57"/>
      <c r="BG70" s="57"/>
      <c r="BH70" s="57"/>
      <c r="BI70" s="57"/>
      <c r="BJ70" s="57"/>
      <c r="BK70" s="57"/>
      <c r="BL70" s="57"/>
    </row>
    <row r="71" spans="1:64" x14ac:dyDescent="0.25">
      <c r="A71" s="67">
        <v>0.2</v>
      </c>
      <c r="B71" s="68" t="b">
        <f>IF('OTTV Calculation'!$E$6="Hanoi",'Beta Database'!D71,IF('OTTV Calculation'!$E$6="Da Nang",'Beta Database'!U71,IF('OTTV Calculation'!$E$6="Buon Ma Thuot",'Beta Database'!AL71,IF('OTTV Calculation'!$E$6="HCMC",'Beta Database'!BC71))))</f>
        <v>0</v>
      </c>
      <c r="C71" s="68" t="b">
        <f>IF('OTTV Calculation'!$E$6="Hanoi",'Beta Database'!E71,IF('OTTV Calculation'!$E$6="Da Nang",'Beta Database'!V71,IF('OTTV Calculation'!$E$6="Buon Ma Thuot",'Beta Database'!AM71,IF('OTTV Calculation'!$E$6="HCMC",'Beta Database'!BD71))))</f>
        <v>0</v>
      </c>
      <c r="D71" s="68" t="b">
        <f>IF('OTTV Calculation'!$E$6="Hanoi",'Beta Database'!F71,IF('OTTV Calculation'!$E$6="Da Nang",'Beta Database'!W71,IF('OTTV Calculation'!$E$6="Buon Ma Thuot",'Beta Database'!AN71,IF('OTTV Calculation'!$E$6="HCMC",'Beta Database'!BE71))))</f>
        <v>0</v>
      </c>
      <c r="E71" s="68" t="b">
        <f>IF('OTTV Calculation'!$E$6="Hanoi",'Beta Database'!G71,IF('OTTV Calculation'!$E$6="Da Nang",'Beta Database'!X71,IF('OTTV Calculation'!$E$6="Buon Ma Thuot",'Beta Database'!AO71,IF('OTTV Calculation'!$E$6="HCMC",'Beta Database'!BF71))))</f>
        <v>0</v>
      </c>
      <c r="F71" s="73" t="b">
        <f>IF('OTTV Calculation'!$E$6="Hanoi",'Beta Database'!H71,IF('OTTV Calculation'!$E$6="Da Nang",'Beta Database'!Y71,IF('OTTV Calculation'!$E$6="Buon Ma Thuot",'Beta Database'!AP71,IF('OTTV Calculation'!$E$6="HCMC",'Beta Database'!BG71))))</f>
        <v>0</v>
      </c>
      <c r="G71" s="68" t="b">
        <f>IF('OTTV Calculation'!$E$6="Hanoi",'Beta Database'!I71,IF('OTTV Calculation'!$E$6="Da Nang",'Beta Database'!Z71,IF('OTTV Calculation'!$E$6="Buon Ma Thuot",'Beta Database'!AQ71,IF('OTTV Calculation'!$E$6="HCMC",'Beta Database'!BH71))))</f>
        <v>0</v>
      </c>
      <c r="H71" s="68" t="b">
        <f>IF('OTTV Calculation'!$E$6="Hanoi",'Beta Database'!J71,IF('OTTV Calculation'!$E$6="Da Nang",'Beta Database'!AA71,IF('OTTV Calculation'!$E$6="Buon Ma Thuot",'Beta Database'!AR71,IF('OTTV Calculation'!$E$6="HCMC",'Beta Database'!BI71))))</f>
        <v>0</v>
      </c>
      <c r="I71" s="68" t="b">
        <f>IF('OTTV Calculation'!$E$6="Hanoi",'Beta Database'!K71,IF('OTTV Calculation'!$E$6="Da Nang",'Beta Database'!AB71,IF('OTTV Calculation'!$E$6="Buon Ma Thuot",'Beta Database'!AS71,IF('OTTV Calculation'!$E$6="HCMC",'Beta Database'!BJ71))))</f>
        <v>0</v>
      </c>
      <c r="J71" s="68" t="b">
        <f>IF('OTTV Calculation'!$E$6="Hanoi",'Beta Database'!L71,IF('OTTV Calculation'!$E$6="Da Nang",'Beta Database'!AC71,IF('OTTV Calculation'!$E$6="Buon Ma Thuot",'Beta Database'!AT71,IF('OTTV Calculation'!$E$6="HCMC",'Beta Database'!BK71))))</f>
        <v>0</v>
      </c>
      <c r="K71" s="68" t="b">
        <f>IF('OTTV Calculation'!$E$6="Hanoi",'Beta Database'!M71,IF('OTTV Calculation'!$E$6="Da Nang",'Beta Database'!AD71,IF('OTTV Calculation'!$E$6="Buon Ma Thuot",'Beta Database'!AU71,IF('OTTV Calculation'!$E$6="HCMC",'Beta Database'!BL71))))</f>
        <v>0</v>
      </c>
      <c r="L71" s="68" t="b">
        <f>IF('OTTV Calculation'!$E$6="Hanoi",'Beta Database'!N71,IF('OTTV Calculation'!$E$6="Da Nang",'Beta Database'!AE71,IF('OTTV Calculation'!$E$6="Buon Ma Thuot",'Beta Database'!AV71,IF('OTTV Calculation'!$E$6="HCMC",'Beta Database'!BM71))))</f>
        <v>0</v>
      </c>
      <c r="M71" s="68" t="b">
        <f>IF('OTTV Calculation'!$E$6="Hanoi",'Beta Database'!O71,IF('OTTV Calculation'!$E$6="Da Nang",'Beta Database'!AF71,IF('OTTV Calculation'!$E$6="Buon Ma Thuot",'Beta Database'!AW71,IF('OTTV Calculation'!$E$6="HCMC",'Beta Database'!BN71))))</f>
        <v>0</v>
      </c>
      <c r="N71" s="68" t="b">
        <f>IF('OTTV Calculation'!$E$6="Hanoi",'Beta Database'!P71,IF('OTTV Calculation'!$E$6="Da Nang",'Beta Database'!AG71,IF('OTTV Calculation'!$E$6="Buon Ma Thuot",'Beta Database'!AX71,IF('OTTV Calculation'!$E$6="HCMC",'Beta Database'!BO71))))</f>
        <v>0</v>
      </c>
      <c r="O71" s="68" t="b">
        <f>IF('OTTV Calculation'!$E$6="Hanoi",'Beta Database'!Q71,IF('OTTV Calculation'!$E$6="Da Nang",'Beta Database'!AH71,IF('OTTV Calculation'!$E$6="Buon Ma Thuot",'Beta Database'!AY71,IF('OTTV Calculation'!$E$6="HCMC",'Beta Database'!BP71))))</f>
        <v>0</v>
      </c>
      <c r="P71" s="68" t="b">
        <f>IF('OTTV Calculation'!$E$6="Hanoi",'Beta Database'!R71,IF('OTTV Calculation'!$E$6="Da Nang",'Beta Database'!AI71,IF('OTTV Calculation'!$E$6="Buon Ma Thuot",'Beta Database'!AZ71,IF('OTTV Calculation'!$E$6="HCMC",'Beta Database'!BQ71))))</f>
        <v>0</v>
      </c>
      <c r="Q71" s="68" t="b">
        <f>IF('OTTV Calculation'!$E$6="Hanoi",'Beta Database'!S71,IF('OTTV Calculation'!$E$6="Da Nang",'Beta Database'!AJ71,IF('OTTV Calculation'!$E$6="Buon Ma Thuot",'Beta Database'!BA71,IF('OTTV Calculation'!$E$6="HCMC",'Beta Database'!BR71))))</f>
        <v>0</v>
      </c>
      <c r="R71" s="57">
        <v>2.85</v>
      </c>
      <c r="S71" s="57"/>
      <c r="T71" s="125" t="s">
        <v>113</v>
      </c>
      <c r="U71" s="370">
        <f>IFERROR(IF('Glazing information'!$I24/'Glazing information'!$J24&gt;3,INDEX($A$67:$Q$127,MATCH(3,'Window calculation'!$A$67:$A$127,1),MATCH(U$69,'Window calculation'!$A$67:$Q$67,0)),(INDEX($A$67:$Q$127,MATCH(IFERROR('Glazing information'!$I24/'Glazing information'!$J24,0),'Window calculation'!$A$67:$A$127,1),MATCH(U$69,'Window calculation'!$A$67:$Q$67,0))+(INDEX($A$67:$Q$127,MATCH(3-IFERROR('Glazing information'!$I24/'Glazing information'!$J24,0),$R$67:$R$127,-1),MATCH(U$69,'Window calculation'!$A$67:$Q$67,0))-INDEX($A$67:$Q$127,MATCH(IFERROR('Glazing information'!$I24/'Glazing information'!$J24,0),'Window calculation'!$A$67:$A$127,1),MATCH(U$69,'Window calculation'!$A$67:$Q$67,0)))*(IFERROR('Glazing information'!$I24/'Glazing information'!$J24,0)-INDEX($A$67:$A$127,MATCH(IFERROR('Glazing information'!$I24/'Glazing information'!$J24,0),'Window calculation'!$A$67:$A$127,1),1))/(INDEX($A$67:$A$127,MATCH(3-IFERROR('Glazing information'!$I24/'Glazing information'!$J24,0),$R$67:$R$127,-1),1)-INDEX(A128:A188,MATCH(IFERROR('Glazing information'!$I24/'Glazing information'!$J24,0),'Window calculation'!$A$67:$A$127,1),1)))),1)</f>
        <v>1</v>
      </c>
      <c r="V71" s="369">
        <f>IFERROR(IF('Glazing information'!$I24/('Glazing information'!$H24+'Glazing information'!$J24)&gt;3,INDEX($A$67:$Q$127,MATCH(3,'Window calculation'!$A$67:$A$127,1),MATCH(U$69,'Window calculation'!$A$67:$Q$67,0)),INDEX($A$67:$Q$127,MATCH(IFERROR('Glazing information'!$I24/('Glazing information'!$H24+'Glazing information'!$J24),0),$A$67:$A$127,1),MATCH(U$69,$A$67:$Q$67,0))+(INDEX($A$67:$Q$127,MATCH(3-IFERROR('Glazing information'!$I24/('Glazing information'!$H24+'Glazing information'!$J24),0),$R$67:$R$127,-1),MATCH(U$69,$A$67:$Q$67,0))-INDEX($A$67:$Q$127,MATCH(IFERROR('Glazing information'!$I24/('Glazing information'!$H24+'Glazing information'!$J24),0),$A$67:$A$127,1),MATCH(U$69,$A$67:$Q$67,0)))*(IFERROR('Glazing information'!$I24/('Glazing information'!$H24+'Glazing information'!$J24),0)-INDEX($A$67:$A$127,MATCH(IFERROR('Glazing information'!$I24/('Glazing information'!$H24+'Glazing information'!$J24),0),$A$67:$A$127,1),1))/(INDEX($A$67:$A$127,MATCH(3-IFERROR('Glazing information'!$I24/('Glazing information'!$H24+'Glazing information'!$J24),0),$R$67:$R$127,-1),1)-INDEX($A$67:$A$127,MATCH(IFERROR('Glazing information'!$I24/('Glazing information'!$H24+'Glazing information'!$J24),0),$A$67:$A$127,1),1))),1)</f>
        <v>1</v>
      </c>
      <c r="W71" s="416" t="str">
        <f>IFERROR((V71*('Glazing information'!$H24+'Glazing information'!$J24)-U71*'Glazing information'!$J24)/'Glazing information'!$H24,"")</f>
        <v/>
      </c>
      <c r="X71" s="370">
        <f>IFERROR(IF('Glazing information'!$I45/'Glazing information'!$J45&gt;3,INDEX($A$67:$Q$127,MATCH(3,'Window calculation'!$A$67:$A$127,1),MATCH(X$69,'Window calculation'!$A$67:$Q$67,0)),(INDEX($A$67:$Q$127,MATCH(IFERROR('Glazing information'!$I45/'Glazing information'!$J45,0),'Window calculation'!$A$67:$A$127,1),MATCH(X$69,'Window calculation'!$A$67:$Q$67,0))+(INDEX($A$67:$Q$127,MATCH(3-IFERROR('Glazing information'!$I45/'Glazing information'!$J45,0),$R$67:$R$127,-1),MATCH(X$69,'Window calculation'!$A$67:$Q$67,0))-INDEX($A$67:$Q$127,MATCH(IFERROR('Glazing information'!$I45/'Glazing information'!$J45,0),'Window calculation'!$A$67:$A$127,1),MATCH(X$69,'Window calculation'!$A$67:$Q$67,0)))*(IFERROR('Glazing information'!$I45/'Glazing information'!$J45,0)-INDEX($A$67:$A$127,MATCH(IFERROR('Glazing information'!$I45/'Glazing information'!$J45,0),'Window calculation'!$A$67:$A$127,1),1))/(INDEX($A$67:$A$127,MATCH(3-IFERROR('Glazing information'!$I45/'Glazing information'!$J45,0),$R$67:$R$127,-1),1)-INDEX(D128:D188,MATCH(IFERROR('Glazing information'!$I45/'Glazing information'!$J45,0),'Window calculation'!$A$67:$A$127,1),1)))),1)</f>
        <v>1</v>
      </c>
      <c r="Y71" s="369">
        <f>IFERROR(IF('Glazing information'!$I45/('Glazing information'!$H45+'Glazing information'!$J45)&gt;3,INDEX($A$67:$Q$127,MATCH(3,'Window calculation'!$A$67:$A$127,1),MATCH(X$69,'Window calculation'!$A$67:$Q$67,0)),INDEX($A$67:$Q$127,MATCH(IFERROR('Glazing information'!$I45/('Glazing information'!$H45+'Glazing information'!$J45),0),$A$67:$A$127,1),MATCH(X$69,$A$67:$Q$67,0))+(INDEX($A$67:$Q$127,MATCH(3-IFERROR('Glazing information'!$I45/('Glazing information'!$H45+'Glazing information'!$J45),0),$R$67:$R$127,-1),MATCH(X$69,$A$67:$Q$67,0))-INDEX($A$67:$Q$127,MATCH(IFERROR('Glazing information'!$I45/('Glazing information'!$H45+'Glazing information'!$J45),0),$A$67:$A$127,1),MATCH(X$69,$A$67:$Q$67,0)))*(IFERROR('Glazing information'!$I45/('Glazing information'!$H45+'Glazing information'!$J45),0)-INDEX($A$67:$A$127,MATCH(IFERROR('Glazing information'!$I45/('Glazing information'!$H45+'Glazing information'!$J45),0),$A$67:$A$127,1),1))/(INDEX($A$67:$A$127,MATCH(3-IFERROR('Glazing information'!$I45/('Glazing information'!$H45+'Glazing information'!$J45),0),$R$67:$R$127,-1),1)-INDEX($A$67:$A$127,MATCH(IFERROR('Glazing information'!$I45/('Glazing information'!$H45+'Glazing information'!$J45),0),$A$67:$A$127,1),1))),1)</f>
        <v>1</v>
      </c>
      <c r="Z71" s="416" t="str">
        <f>IFERROR((Y71*('Glazing information'!$H45+'Glazing information'!$J45)-X71*'Glazing information'!$J45)/'Glazing information'!$H45,"")</f>
        <v/>
      </c>
      <c r="AA71" s="370">
        <f>IFERROR(IF('Glazing information'!$I66/'Glazing information'!$J66&gt;3,INDEX($A$67:$Q$127,MATCH(3,'Window calculation'!$A$67:$A$127,1),MATCH(AA$69,'Window calculation'!$A$67:$Q$67,0)),(INDEX($A$67:$Q$127,MATCH(IFERROR('Glazing information'!$I66/'Glazing information'!$J66,0),'Window calculation'!$A$67:$A$127,1),MATCH(AA$69,'Window calculation'!$A$67:$Q$67,0))+(INDEX($A$67:$Q$127,MATCH(3-IFERROR('Glazing information'!$I66/'Glazing information'!$J66,0),$R$67:$R$127,-1),MATCH(AA$69,'Window calculation'!$A$67:$Q$67,0))-INDEX($A$67:$Q$127,MATCH(IFERROR('Glazing information'!$I66/'Glazing information'!$J66,0),'Window calculation'!$A$67:$A$127,1),MATCH(AA$69,'Window calculation'!$A$67:$Q$67,0)))*(IFERROR('Glazing information'!$I66/'Glazing information'!$J66,0)-INDEX($A$67:$A$127,MATCH(IFERROR('Glazing information'!$I66/'Glazing information'!$J66,0),'Window calculation'!$A$67:$A$127,1),1))/(INDEX($A$67:$A$127,MATCH(3-IFERROR('Glazing information'!$I66/'Glazing information'!$J66,0),$R$67:$R$127,-1),1)-INDEX(G128:G188,MATCH(IFERROR('Glazing information'!$I66/'Glazing information'!$J66,0),'Window calculation'!$A$67:$A$127,1),1)))),1)</f>
        <v>1</v>
      </c>
      <c r="AB71" s="369">
        <f>IFERROR(IF('Glazing information'!$I66/('Glazing information'!$H66+'Glazing information'!$J66)&gt;3,INDEX($A$67:$Q$127,MATCH(3,'Window calculation'!$A$67:$A$127,1),MATCH(AA$69,'Window calculation'!$A$67:$Q$67,0)),INDEX($A$67:$Q$127,MATCH(IFERROR('Glazing information'!$I66/('Glazing information'!$H66+'Glazing information'!$J66),0),$A$67:$A$127,1),MATCH(AA$69,$A$67:$Q$67,0))+(INDEX($A$67:$Q$127,MATCH(3-IFERROR('Glazing information'!$I66/('Glazing information'!$H66+'Glazing information'!$J66),0),$R$67:$R$127,-1),MATCH(AA$69,$A$67:$Q$67,0))-INDEX($A$67:$Q$127,MATCH(IFERROR('Glazing information'!$I66/('Glazing information'!$H66+'Glazing information'!$J66),0),$A$67:$A$127,1),MATCH(AA$69,$A$67:$Q$67,0)))*(IFERROR('Glazing information'!$I66/('Glazing information'!$H66+'Glazing information'!$J66),0)-INDEX($A$67:$A$127,MATCH(IFERROR('Glazing information'!$I66/('Glazing information'!$H66+'Glazing information'!$J66),0),$A$67:$A$127,1),1))/(INDEX($A$67:$A$127,MATCH(3-IFERROR('Glazing information'!$I66/('Glazing information'!$H66+'Glazing information'!$J66),0),$R$67:$R$127,-1),1)-INDEX($A$67:$A$127,MATCH(IFERROR('Glazing information'!$I66/('Glazing information'!$H66+'Glazing information'!$J66),0),$A$67:$A$127,1),1))),1)</f>
        <v>1</v>
      </c>
      <c r="AC71" s="416" t="str">
        <f>IFERROR((AB71*('Glazing information'!$H66+'Glazing information'!$J66)-AA71*'Glazing information'!$J66)/'Glazing information'!$H66,"")</f>
        <v/>
      </c>
      <c r="AD71" s="370">
        <f>IFERROR(IF('Glazing information'!$I87/'Glazing information'!$J87&gt;3,INDEX($A$67:$Q$127,MATCH(3,'Window calculation'!$A$67:$A$127,1),MATCH(AD$69,'Window calculation'!$A$67:$Q$67,0)),(INDEX($A$67:$Q$127,MATCH(IFERROR('Glazing information'!$I87/'Glazing information'!$J87,0),'Window calculation'!$A$67:$A$127,1),MATCH(AD$69,'Window calculation'!$A$67:$Q$67,0))+(INDEX($A$67:$Q$127,MATCH(3-IFERROR('Glazing information'!$I87/'Glazing information'!$J87,0),$R$67:$R$127,-1),MATCH(AD$69,'Window calculation'!$A$67:$Q$67,0))-INDEX($A$67:$Q$127,MATCH(IFERROR('Glazing information'!$I87/'Glazing information'!$J87,0),'Window calculation'!$A$67:$A$127,1),MATCH(AD$69,'Window calculation'!$A$67:$Q$67,0)))*(IFERROR('Glazing information'!$I87/'Glazing information'!$J87,0)-INDEX($A$67:$A$127,MATCH(IFERROR('Glazing information'!$I87/'Glazing information'!$J87,0),'Window calculation'!$A$67:$A$127,1),1))/(INDEX($A$67:$A$127,MATCH(3-IFERROR('Glazing information'!$I87/'Glazing information'!$J87,0),$R$67:$R$127,-1),1)-INDEX(J128:J188,MATCH(IFERROR('Glazing information'!$I87/'Glazing information'!$J87,0),'Window calculation'!$A$67:$A$127,1),1)))),1)</f>
        <v>1</v>
      </c>
      <c r="AE71" s="369">
        <f>IFERROR(IF('Glazing information'!$I87/('Glazing information'!$H87+'Glazing information'!$J87)&gt;3,INDEX($A$67:$Q$127,MATCH(3,'Window calculation'!$A$67:$A$127,1),MATCH(AD$69,'Window calculation'!$A$67:$Q$67,0)),INDEX($A$67:$Q$127,MATCH(IFERROR('Glazing information'!$I87/('Glazing information'!$H87+'Glazing information'!$J87),0),$A$67:$A$127,1),MATCH(AD$69,$A$67:$Q$67,0))+(INDEX($A$67:$Q$127,MATCH(3-IFERROR('Glazing information'!$I87/('Glazing information'!$H87+'Glazing information'!$J87),0),$R$67:$R$127,-1),MATCH(AD$69,$A$67:$Q$67,0))-INDEX($A$67:$Q$127,MATCH(IFERROR('Glazing information'!$I87/('Glazing information'!$H87+'Glazing information'!$J87),0),$A$67:$A$127,1),MATCH(AD$69,$A$67:$Q$67,0)))*(IFERROR('Glazing information'!$I87/('Glazing information'!$H87+'Glazing information'!$J87),0)-INDEX($A$67:$A$127,MATCH(IFERROR('Glazing information'!$I87/('Glazing information'!$H87+'Glazing information'!$J87),0),$A$67:$A$127,1),1))/(INDEX($A$67:$A$127,MATCH(3-IFERROR('Glazing information'!$I87/('Glazing information'!$H87+'Glazing information'!$J87),0),$R$67:$R$127,-1),1)-INDEX($A$67:$A$127,MATCH(IFERROR('Glazing information'!$I87/('Glazing information'!$H87+'Glazing information'!$J87),0),$A$67:$A$127,1),1))),1)</f>
        <v>1</v>
      </c>
      <c r="AF71" s="416" t="str">
        <f>IFERROR((AE71*('Glazing information'!$H87+'Glazing information'!$J87)-AD71*'Glazing information'!$J87)/'Glazing information'!$H87,"")</f>
        <v/>
      </c>
      <c r="AG71" s="370">
        <f>IFERROR(IF('Glazing information'!$I108/'Glazing information'!$J108&gt;3,INDEX($A$67:$Q$127,MATCH(3,'Window calculation'!$A$67:$A$127,1),MATCH(AG$69,'Window calculation'!$A$67:$Q$67,0)),(INDEX($A$67:$Q$127,MATCH(IFERROR('Glazing information'!$I108/'Glazing information'!$J108,0),'Window calculation'!$A$67:$A$127,1),MATCH(AG$69,'Window calculation'!$A$67:$Q$67,0))+(INDEX($A$67:$Q$127,MATCH(3-IFERROR('Glazing information'!$I108/'Glazing information'!$J108,0),$R$67:$R$127,-1),MATCH(AG$69,'Window calculation'!$A$67:$Q$67,0))-INDEX($A$67:$Q$127,MATCH(IFERROR('Glazing information'!$I108/'Glazing information'!$J108,0),'Window calculation'!$A$67:$A$127,1),MATCH(AG$69,'Window calculation'!$A$67:$Q$67,0)))*(IFERROR('Glazing information'!$I108/'Glazing information'!$J108,0)-INDEX($A$67:$A$127,MATCH(IFERROR('Glazing information'!$I108/'Glazing information'!$J108,0),'Window calculation'!$A$67:$A$127,1),1))/(INDEX($A$67:$A$127,MATCH(3-IFERROR('Glazing information'!$I108/'Glazing information'!$J108,0),$R$67:$R$127,-1),1)-INDEX(M128:M188,MATCH(IFERROR('Glazing information'!$I108/'Glazing information'!$J108,0),'Window calculation'!$A$67:$A$127,1),1)))),1)</f>
        <v>1</v>
      </c>
      <c r="AH71" s="369">
        <f>IFERROR(IF('Glazing information'!$I108/('Glazing information'!$H108+'Glazing information'!$J108)&gt;3,INDEX($A$67:$Q$127,MATCH(3,'Window calculation'!$A$67:$A$127,1),MATCH(AG$69,'Window calculation'!$A$67:$Q$67,0)),INDEX($A$67:$Q$127,MATCH(IFERROR('Glazing information'!$I108/('Glazing information'!$H108+'Glazing information'!$J108),0),$A$67:$A$127,1),MATCH(AG$69,$A$67:$Q$67,0))+(INDEX($A$67:$Q$127,MATCH(3-IFERROR('Glazing information'!$I108/('Glazing information'!$H108+'Glazing information'!$J108),0),$R$67:$R$127,-1),MATCH(AG$69,$A$67:$Q$67,0))-INDEX($A$67:$Q$127,MATCH(IFERROR('Glazing information'!$I108/('Glazing information'!$H108+'Glazing information'!$J108),0),$A$67:$A$127,1),MATCH(AG$69,$A$67:$Q$67,0)))*(IFERROR('Glazing information'!$I108/('Glazing information'!$H108+'Glazing information'!$J108),0)-INDEX($A$67:$A$127,MATCH(IFERROR('Glazing information'!$I108/('Glazing information'!$H108+'Glazing information'!$J108),0),$A$67:$A$127,1),1))/(INDEX($A$67:$A$127,MATCH(3-IFERROR('Glazing information'!$I108/('Glazing information'!$H108+'Glazing information'!$J108),0),$R$67:$R$127,-1),1)-INDEX($A$67:$A$127,MATCH(IFERROR('Glazing information'!$I108/('Glazing information'!$H108+'Glazing information'!$J108),0),$A$67:$A$127,1),1))),1)</f>
        <v>1</v>
      </c>
      <c r="AI71" s="416" t="str">
        <f>IFERROR((AH71*('Glazing information'!$H108+'Glazing information'!$J108)-AG71*'Glazing information'!$J108)/'Glazing information'!$H108,"")</f>
        <v/>
      </c>
      <c r="AJ71" s="370">
        <f>IFERROR(IF('Glazing information'!$I129/'Glazing information'!$J129&gt;3,INDEX($A$67:$Q$127,MATCH(3,'Window calculation'!$A$67:$A$127,1),MATCH(AJ$69,'Window calculation'!$A$67:$Q$67,0)),(INDEX($A$67:$Q$127,MATCH(IFERROR('Glazing information'!$I129/'Glazing information'!$J129,0),'Window calculation'!$A$67:$A$127,1),MATCH(AJ$69,'Window calculation'!$A$67:$Q$67,0))+(INDEX($A$67:$Q$127,MATCH(3-IFERROR('Glazing information'!$I129/'Glazing information'!$J129,0),$R$67:$R$127,-1),MATCH(AJ$69,'Window calculation'!$A$67:$Q$67,0))-INDEX($A$67:$Q$127,MATCH(IFERROR('Glazing information'!$I129/'Glazing information'!$J129,0),'Window calculation'!$A$67:$A$127,1),MATCH(AJ$69,'Window calculation'!$A$67:$Q$67,0)))*(IFERROR('Glazing information'!$I129/'Glazing information'!$J129,0)-INDEX($A$67:$A$127,MATCH(IFERROR('Glazing information'!$I129/'Glazing information'!$J129,0),'Window calculation'!$A$67:$A$127,1),1))/(INDEX($A$67:$A$127,MATCH(3-IFERROR('Glazing information'!$I129/'Glazing information'!$J129,0),$R$67:$R$127,-1),1)-INDEX(P128:P188,MATCH(IFERROR('Glazing information'!$I129/'Glazing information'!$J129,0),'Window calculation'!$A$67:$A$127,1),1)))),1)</f>
        <v>1</v>
      </c>
      <c r="AK71" s="369">
        <f>IFERROR(IF('Glazing information'!$I129/('Glazing information'!$H129+'Glazing information'!$J129)&gt;3,INDEX($A$67:$Q$127,MATCH(3,'Window calculation'!$A$67:$A$127,1),MATCH(AJ$69,'Window calculation'!$A$67:$Q$67,0)),INDEX($A$67:$Q$127,MATCH(IFERROR('Glazing information'!$I129/('Glazing information'!$H129+'Glazing information'!$J129),0),$A$67:$A$127,1),MATCH(AJ$69,$A$67:$Q$67,0))+(INDEX($A$67:$Q$127,MATCH(3-IFERROR('Glazing information'!$I129/('Glazing information'!$H129+'Glazing information'!$J129),0),$R$67:$R$127,-1),MATCH(AJ$69,$A$67:$Q$67,0))-INDEX($A$67:$Q$127,MATCH(IFERROR('Glazing information'!$I129/('Glazing information'!$H129+'Glazing information'!$J129),0),$A$67:$A$127,1),MATCH(AJ$69,$A$67:$Q$67,0)))*(IFERROR('Glazing information'!$I129/('Glazing information'!$H129+'Glazing information'!$J129),0)-INDEX($A$67:$A$127,MATCH(IFERROR('Glazing information'!$I129/('Glazing information'!$H129+'Glazing information'!$J129),0),$A$67:$A$127,1),1))/(INDEX($A$67:$A$127,MATCH(3-IFERROR('Glazing information'!$I129/('Glazing information'!$H129+'Glazing information'!$J129),0),$R$67:$R$127,-1),1)-INDEX($A$67:$A$127,MATCH(IFERROR('Glazing information'!$I129/('Glazing information'!$H129+'Glazing information'!$J129),0),$A$67:$A$127,1),1))),1)</f>
        <v>1</v>
      </c>
      <c r="AL71" s="416" t="str">
        <f>IFERROR((AK71*('Glazing information'!$H129+'Glazing information'!$J129)-AJ71*'Glazing information'!$J129)/'Glazing information'!$H129,"")</f>
        <v/>
      </c>
      <c r="AM71" s="370">
        <f>IFERROR(IF('Glazing information'!$I150/'Glazing information'!$J150&gt;3,INDEX($A$67:$Q$127,MATCH(3,'Window calculation'!$A$67:$A$127,1),MATCH(AM$69,'Window calculation'!$A$67:$Q$67,0)),(INDEX($A$67:$Q$127,MATCH(IFERROR('Glazing information'!$I150/'Glazing information'!$J150,0),'Window calculation'!$A$67:$A$127,1),MATCH(AM$69,'Window calculation'!$A$67:$Q$67,0))+(INDEX($A$67:$Q$127,MATCH(3-IFERROR('Glazing information'!$I150/'Glazing information'!$J150,0),$R$67:$R$127,-1),MATCH(AM$69,'Window calculation'!$A$67:$Q$67,0))-INDEX($A$67:$Q$127,MATCH(IFERROR('Glazing information'!$I150/'Glazing information'!$J150,0),'Window calculation'!$A$67:$A$127,1),MATCH(AM$69,'Window calculation'!$A$67:$Q$67,0)))*(IFERROR('Glazing information'!$I150/'Glazing information'!$J150,0)-INDEX($A$67:$A$127,MATCH(IFERROR('Glazing information'!$I150/'Glazing information'!$J150,0),'Window calculation'!$A$67:$A$127,1),1))/(INDEX($A$67:$A$127,MATCH(3-IFERROR('Glazing information'!$I150/'Glazing information'!$J150,0),$R$67:$R$127,-1),1)-INDEX(S128:S188,MATCH(IFERROR('Glazing information'!$I150/'Glazing information'!$J150,0),'Window calculation'!$A$67:$A$127,1),1)))),1)</f>
        <v>1</v>
      </c>
      <c r="AN71" s="369">
        <f>IFERROR(IF('Glazing information'!$I150/('Glazing information'!$H150+'Glazing information'!$J150)&gt;3,INDEX($A$67:$Q$127,MATCH(3,'Window calculation'!$A$67:$A$127,1),MATCH(AM$69,'Window calculation'!$A$67:$Q$67,0)),INDEX($A$67:$Q$127,MATCH(IFERROR('Glazing information'!$I150/('Glazing information'!$H150+'Glazing information'!$J150),0),$A$67:$A$127,1),MATCH(AM$69,$A$67:$Q$67,0))+(INDEX($A$67:$Q$127,MATCH(3-IFERROR('Glazing information'!$I150/('Glazing information'!$H150+'Glazing information'!$J150),0),$R$67:$R$127,-1),MATCH(AM$69,$A$67:$Q$67,0))-INDEX($A$67:$Q$127,MATCH(IFERROR('Glazing information'!$I150/('Glazing information'!$H150+'Glazing information'!$J150),0),$A$67:$A$127,1),MATCH(AM$69,$A$67:$Q$67,0)))*(IFERROR('Glazing information'!$I150/('Glazing information'!$H150+'Glazing information'!$J150),0)-INDEX($A$67:$A$127,MATCH(IFERROR('Glazing information'!$I150/('Glazing information'!$H150+'Glazing information'!$J150),0),$A$67:$A$127,1),1))/(INDEX($A$67:$A$127,MATCH(3-IFERROR('Glazing information'!$I150/('Glazing information'!$H150+'Glazing information'!$J150),0),$R$67:$R$127,-1),1)-INDEX($A$67:$A$127,MATCH(IFERROR('Glazing information'!$I150/('Glazing information'!$H150+'Glazing information'!$J150),0),$A$67:$A$127,1),1))),1)</f>
        <v>1</v>
      </c>
      <c r="AO71" s="416" t="str">
        <f>IFERROR((AN71*('Glazing information'!$H150+'Glazing information'!$J150)-AM71*'Glazing information'!$J150)/'Glazing information'!$H150,"")</f>
        <v/>
      </c>
      <c r="AP71" s="370">
        <f>IFERROR(IF('Glazing information'!$I171/'Glazing information'!$J171&gt;3,INDEX($A$67:$Q$127,MATCH(3,'Window calculation'!$A$67:$A$127,1),MATCH(AP$69,'Window calculation'!$A$67:$Q$67,0)),(INDEX($A$67:$Q$127,MATCH(IFERROR('Glazing information'!$I171/'Glazing information'!$J171,0),'Window calculation'!$A$67:$A$127,1),MATCH(AP$69,'Window calculation'!$A$67:$Q$67,0))+(INDEX($A$67:$Q$127,MATCH(3-IFERROR('Glazing information'!$I171/'Glazing information'!$J171,0),$R$67:$R$127,-1),MATCH(AP$69,'Window calculation'!$A$67:$Q$67,0))-INDEX($A$67:$Q$127,MATCH(IFERROR('Glazing information'!$I171/'Glazing information'!$J171,0),'Window calculation'!$A$67:$A$127,1),MATCH(AP$69,'Window calculation'!$A$67:$Q$67,0)))*(IFERROR('Glazing information'!$I171/'Glazing information'!$J171,0)-INDEX($A$67:$A$127,MATCH(IFERROR('Glazing information'!$I171/'Glazing information'!$J171,0),'Window calculation'!$A$67:$A$127,1),1))/(INDEX($A$67:$A$127,MATCH(3-IFERROR('Glazing information'!$I171/'Glazing information'!$J171,0),$R$67:$R$127,-1),1)-INDEX(V128:V188,MATCH(IFERROR('Glazing information'!$I171/'Glazing information'!$J171,0),'Window calculation'!$A$67:$A$127,1),1)))),1)</f>
        <v>1</v>
      </c>
      <c r="AQ71" s="369">
        <f>IFERROR(IF('Glazing information'!$I171/('Glazing information'!$H171+'Glazing information'!$J171)&gt;3,INDEX($A$67:$Q$127,MATCH(3,'Window calculation'!$A$67:$A$127,1),MATCH(AP$69,'Window calculation'!$A$67:$Q$67,0)),INDEX($A$67:$Q$127,MATCH(IFERROR('Glazing information'!$I171/('Glazing information'!$H171+'Glazing information'!$J171),0),$A$67:$A$127,1),MATCH(AP$69,$A$67:$Q$67,0))+(INDEX($A$67:$Q$127,MATCH(3-IFERROR('Glazing information'!$I171/('Glazing information'!$H171+'Glazing information'!$J171),0),$R$67:$R$127,-1),MATCH(AP$69,$A$67:$Q$67,0))-INDEX($A$67:$Q$127,MATCH(IFERROR('Glazing information'!$I171/('Glazing information'!$H171+'Glazing information'!$J171),0),$A$67:$A$127,1),MATCH(AP$69,$A$67:$Q$67,0)))*(IFERROR('Glazing information'!$I171/('Glazing information'!$H171+'Glazing information'!$J171),0)-INDEX($A$67:$A$127,MATCH(IFERROR('Glazing information'!$I171/('Glazing information'!$H171+'Glazing information'!$J171),0),$A$67:$A$127,1),1))/(INDEX($A$67:$A$127,MATCH(3-IFERROR('Glazing information'!$I171/('Glazing information'!$H171+'Glazing information'!$J171),0),$R$67:$R$127,-1),1)-INDEX($A$67:$A$127,MATCH(IFERROR('Glazing information'!$I171/('Glazing information'!$H171+'Glazing information'!$J171),0),$A$67:$A$127,1),1))),1)</f>
        <v>1</v>
      </c>
      <c r="AR71" s="416" t="str">
        <f>IFERROR((AQ71*('Glazing information'!$H171+'Glazing information'!$J171)-AP71*'Glazing information'!$J171)/'Glazing information'!$H171,"")</f>
        <v/>
      </c>
      <c r="AS71" s="57"/>
      <c r="AT71" s="57"/>
      <c r="AU71" s="57"/>
      <c r="AV71" s="57"/>
      <c r="AW71" s="57"/>
      <c r="AX71" s="57"/>
      <c r="AY71" s="57"/>
      <c r="AZ71" s="57"/>
      <c r="BA71" s="57"/>
      <c r="BB71" s="57"/>
      <c r="BC71" s="57"/>
      <c r="BD71" s="57"/>
      <c r="BE71" s="57"/>
      <c r="BF71" s="57"/>
      <c r="BG71" s="57"/>
      <c r="BH71" s="57"/>
      <c r="BI71" s="57"/>
      <c r="BJ71" s="57"/>
      <c r="BK71" s="57"/>
      <c r="BL71" s="57"/>
    </row>
    <row r="72" spans="1:64" x14ac:dyDescent="0.25">
      <c r="A72" s="67">
        <v>0.25</v>
      </c>
      <c r="B72" s="68" t="b">
        <f>IF('OTTV Calculation'!$E$6="Hanoi",'Beta Database'!D72,IF('OTTV Calculation'!$E$6="Da Nang",'Beta Database'!U72,IF('OTTV Calculation'!$E$6="Buon Ma Thuot",'Beta Database'!AL72,IF('OTTV Calculation'!$E$6="HCMC",'Beta Database'!BC72))))</f>
        <v>0</v>
      </c>
      <c r="C72" s="68" t="b">
        <f>IF('OTTV Calculation'!$E$6="Hanoi",'Beta Database'!E72,IF('OTTV Calculation'!$E$6="Da Nang",'Beta Database'!V72,IF('OTTV Calculation'!$E$6="Buon Ma Thuot",'Beta Database'!AM72,IF('OTTV Calculation'!$E$6="HCMC",'Beta Database'!BD72))))</f>
        <v>0</v>
      </c>
      <c r="D72" s="68" t="b">
        <f>IF('OTTV Calculation'!$E$6="Hanoi",'Beta Database'!F72,IF('OTTV Calculation'!$E$6="Da Nang",'Beta Database'!W72,IF('OTTV Calculation'!$E$6="Buon Ma Thuot",'Beta Database'!AN72,IF('OTTV Calculation'!$E$6="HCMC",'Beta Database'!BE72))))</f>
        <v>0</v>
      </c>
      <c r="E72" s="68" t="b">
        <f>IF('OTTV Calculation'!$E$6="Hanoi",'Beta Database'!G72,IF('OTTV Calculation'!$E$6="Da Nang",'Beta Database'!X72,IF('OTTV Calculation'!$E$6="Buon Ma Thuot",'Beta Database'!AO72,IF('OTTV Calculation'!$E$6="HCMC",'Beta Database'!BF72))))</f>
        <v>0</v>
      </c>
      <c r="F72" s="73" t="b">
        <f>IF('OTTV Calculation'!$E$6="Hanoi",'Beta Database'!H72,IF('OTTV Calculation'!$E$6="Da Nang",'Beta Database'!Y72,IF('OTTV Calculation'!$E$6="Buon Ma Thuot",'Beta Database'!AP72,IF('OTTV Calculation'!$E$6="HCMC",'Beta Database'!BG72))))</f>
        <v>0</v>
      </c>
      <c r="G72" s="68" t="b">
        <f>IF('OTTV Calculation'!$E$6="Hanoi",'Beta Database'!I72,IF('OTTV Calculation'!$E$6="Da Nang",'Beta Database'!Z72,IF('OTTV Calculation'!$E$6="Buon Ma Thuot",'Beta Database'!AQ72,IF('OTTV Calculation'!$E$6="HCMC",'Beta Database'!BH72))))</f>
        <v>0</v>
      </c>
      <c r="H72" s="68" t="b">
        <f>IF('OTTV Calculation'!$E$6="Hanoi",'Beta Database'!J72,IF('OTTV Calculation'!$E$6="Da Nang",'Beta Database'!AA72,IF('OTTV Calculation'!$E$6="Buon Ma Thuot",'Beta Database'!AR72,IF('OTTV Calculation'!$E$6="HCMC",'Beta Database'!BI72))))</f>
        <v>0</v>
      </c>
      <c r="I72" s="68" t="b">
        <f>IF('OTTV Calculation'!$E$6="Hanoi",'Beta Database'!K72,IF('OTTV Calculation'!$E$6="Da Nang",'Beta Database'!AB72,IF('OTTV Calculation'!$E$6="Buon Ma Thuot",'Beta Database'!AS72,IF('OTTV Calculation'!$E$6="HCMC",'Beta Database'!BJ72))))</f>
        <v>0</v>
      </c>
      <c r="J72" s="68" t="b">
        <f>IF('OTTV Calculation'!$E$6="Hanoi",'Beta Database'!L72,IF('OTTV Calculation'!$E$6="Da Nang",'Beta Database'!AC72,IF('OTTV Calculation'!$E$6="Buon Ma Thuot",'Beta Database'!AT72,IF('OTTV Calculation'!$E$6="HCMC",'Beta Database'!BK72))))</f>
        <v>0</v>
      </c>
      <c r="K72" s="68" t="b">
        <f>IF('OTTV Calculation'!$E$6="Hanoi",'Beta Database'!M72,IF('OTTV Calculation'!$E$6="Da Nang",'Beta Database'!AD72,IF('OTTV Calculation'!$E$6="Buon Ma Thuot",'Beta Database'!AU72,IF('OTTV Calculation'!$E$6="HCMC",'Beta Database'!BL72))))</f>
        <v>0</v>
      </c>
      <c r="L72" s="68" t="b">
        <f>IF('OTTV Calculation'!$E$6="Hanoi",'Beta Database'!N72,IF('OTTV Calculation'!$E$6="Da Nang",'Beta Database'!AE72,IF('OTTV Calculation'!$E$6="Buon Ma Thuot",'Beta Database'!AV72,IF('OTTV Calculation'!$E$6="HCMC",'Beta Database'!BM72))))</f>
        <v>0</v>
      </c>
      <c r="M72" s="68" t="b">
        <f>IF('OTTV Calculation'!$E$6="Hanoi",'Beta Database'!O72,IF('OTTV Calculation'!$E$6="Da Nang",'Beta Database'!AF72,IF('OTTV Calculation'!$E$6="Buon Ma Thuot",'Beta Database'!AW72,IF('OTTV Calculation'!$E$6="HCMC",'Beta Database'!BN72))))</f>
        <v>0</v>
      </c>
      <c r="N72" s="68" t="b">
        <f>IF('OTTV Calculation'!$E$6="Hanoi",'Beta Database'!P72,IF('OTTV Calculation'!$E$6="Da Nang",'Beta Database'!AG72,IF('OTTV Calculation'!$E$6="Buon Ma Thuot",'Beta Database'!AX72,IF('OTTV Calculation'!$E$6="HCMC",'Beta Database'!BO72))))</f>
        <v>0</v>
      </c>
      <c r="O72" s="68" t="b">
        <f>IF('OTTV Calculation'!$E$6="Hanoi",'Beta Database'!Q72,IF('OTTV Calculation'!$E$6="Da Nang",'Beta Database'!AH72,IF('OTTV Calculation'!$E$6="Buon Ma Thuot",'Beta Database'!AY72,IF('OTTV Calculation'!$E$6="HCMC",'Beta Database'!BP72))))</f>
        <v>0</v>
      </c>
      <c r="P72" s="68" t="b">
        <f>IF('OTTV Calculation'!$E$6="Hanoi",'Beta Database'!R72,IF('OTTV Calculation'!$E$6="Da Nang",'Beta Database'!AI72,IF('OTTV Calculation'!$E$6="Buon Ma Thuot",'Beta Database'!AZ72,IF('OTTV Calculation'!$E$6="HCMC",'Beta Database'!BQ72))))</f>
        <v>0</v>
      </c>
      <c r="Q72" s="68" t="b">
        <f>IF('OTTV Calculation'!$E$6="Hanoi",'Beta Database'!S72,IF('OTTV Calculation'!$E$6="Da Nang",'Beta Database'!AJ72,IF('OTTV Calculation'!$E$6="Buon Ma Thuot",'Beta Database'!BA72,IF('OTTV Calculation'!$E$6="HCMC",'Beta Database'!BR72))))</f>
        <v>0</v>
      </c>
      <c r="R72" s="57">
        <v>2.8</v>
      </c>
      <c r="S72" s="57"/>
      <c r="T72" s="126" t="s">
        <v>234</v>
      </c>
      <c r="U72" s="370">
        <f>IFERROR(IF('Glazing information'!$I25/'Glazing information'!$J25&gt;3,INDEX($A$67:$Q$127,MATCH(3,'Window calculation'!$A$67:$A$127,1),MATCH(U$69,'Window calculation'!$A$67:$Q$67,0)),(INDEX($A$67:$Q$127,MATCH(IFERROR('Glazing information'!$I25/'Glazing information'!$J25,0),'Window calculation'!$A$67:$A$127,1),MATCH(U$69,'Window calculation'!$A$67:$Q$67,0))+(INDEX($A$67:$Q$127,MATCH(3-IFERROR('Glazing information'!$I25/'Glazing information'!$J25,0),$R$67:$R$127,-1),MATCH(U$69,'Window calculation'!$A$67:$Q$67,0))-INDEX($A$67:$Q$127,MATCH(IFERROR('Glazing information'!$I25/'Glazing information'!$J25,0),'Window calculation'!$A$67:$A$127,1),MATCH(U$69,'Window calculation'!$A$67:$Q$67,0)))*(IFERROR('Glazing information'!$I25/'Glazing information'!$J25,0)-INDEX($A$67:$A$127,MATCH(IFERROR('Glazing information'!$I25/'Glazing information'!$J25,0),'Window calculation'!$A$67:$A$127,1),1))/(INDEX($A$67:$A$127,MATCH(3-IFERROR('Glazing information'!$I25/'Glazing information'!$J25,0),$R$67:$R$127,-1),1)-INDEX(A129:A189,MATCH(IFERROR('Glazing information'!$I25/'Glazing information'!$J25,0),'Window calculation'!$A$67:$A$127,1),1)))),1)</f>
        <v>1</v>
      </c>
      <c r="V72" s="369">
        <f>IFERROR(IF('Glazing information'!$I25/('Glazing information'!$H25+'Glazing information'!$J25)&gt;3,INDEX($A$67:$Q$127,MATCH(3,'Window calculation'!$A$67:$A$127,1),MATCH(U$69,'Window calculation'!$A$67:$Q$67,0)),INDEX($A$67:$Q$127,MATCH(IFERROR('Glazing information'!$I25/('Glazing information'!$H25+'Glazing information'!$J25),0),$A$67:$A$127,1),MATCH(U$69,$A$67:$Q$67,0))+(INDEX($A$67:$Q$127,MATCH(3-IFERROR('Glazing information'!$I25/('Glazing information'!$H25+'Glazing information'!$J25),0),$R$67:$R$127,-1),MATCH(U$69,$A$67:$Q$67,0))-INDEX($A$67:$Q$127,MATCH(IFERROR('Glazing information'!$I25/('Glazing information'!$H25+'Glazing information'!$J25),0),$A$67:$A$127,1),MATCH(U$69,$A$67:$Q$67,0)))*(IFERROR('Glazing information'!$I25/('Glazing information'!$H25+'Glazing information'!$J25),0)-INDEX($A$67:$A$127,MATCH(IFERROR('Glazing information'!$I25/('Glazing information'!$H25+'Glazing information'!$J25),0),$A$67:$A$127,1),1))/(INDEX($A$67:$A$127,MATCH(3-IFERROR('Glazing information'!$I25/('Glazing information'!$H25+'Glazing information'!$J25),0),$R$67:$R$127,-1),1)-INDEX($A$67:$A$127,MATCH(IFERROR('Glazing information'!$I25/('Glazing information'!$H25+'Glazing information'!$J25),0),$A$67:$A$127,1),1))),1)</f>
        <v>1</v>
      </c>
      <c r="W72" s="416" t="str">
        <f>IFERROR((V72*('Glazing information'!$H25+'Glazing information'!$J25)-U72*'Glazing information'!$J25)/'Glazing information'!$H25,"")</f>
        <v/>
      </c>
      <c r="X72" s="370">
        <f>IFERROR(IF('Glazing information'!$I46/'Glazing information'!$J46&gt;3,INDEX($A$67:$Q$127,MATCH(3,'Window calculation'!$A$67:$A$127,1),MATCH(X$69,'Window calculation'!$A$67:$Q$67,0)),(INDEX($A$67:$Q$127,MATCH(IFERROR('Glazing information'!$I46/'Glazing information'!$J46,0),'Window calculation'!$A$67:$A$127,1),MATCH(X$69,'Window calculation'!$A$67:$Q$67,0))+(INDEX($A$67:$Q$127,MATCH(3-IFERROR('Glazing information'!$I46/'Glazing information'!$J46,0),$R$67:$R$127,-1),MATCH(X$69,'Window calculation'!$A$67:$Q$67,0))-INDEX($A$67:$Q$127,MATCH(IFERROR('Glazing information'!$I46/'Glazing information'!$J46,0),'Window calculation'!$A$67:$A$127,1),MATCH(X$69,'Window calculation'!$A$67:$Q$67,0)))*(IFERROR('Glazing information'!$I46/'Glazing information'!$J46,0)-INDEX($A$67:$A$127,MATCH(IFERROR('Glazing information'!$I46/'Glazing information'!$J46,0),'Window calculation'!$A$67:$A$127,1),1))/(INDEX($A$67:$A$127,MATCH(3-IFERROR('Glazing information'!$I46/'Glazing information'!$J46,0),$R$67:$R$127,-1),1)-INDEX(D129:D189,MATCH(IFERROR('Glazing information'!$I46/'Glazing information'!$J46,0),'Window calculation'!$A$67:$A$127,1),1)))),1)</f>
        <v>1</v>
      </c>
      <c r="Y72" s="369">
        <f>IFERROR(IF('Glazing information'!$I46/('Glazing information'!$H46+'Glazing information'!$J46)&gt;3,INDEX($A$67:$Q$127,MATCH(3,'Window calculation'!$A$67:$A$127,1),MATCH(X$69,'Window calculation'!$A$67:$Q$67,0)),INDEX($A$67:$Q$127,MATCH(IFERROR('Glazing information'!$I46/('Glazing information'!$H46+'Glazing information'!$J46),0),$A$67:$A$127,1),MATCH(X$69,$A$67:$Q$67,0))+(INDEX($A$67:$Q$127,MATCH(3-IFERROR('Glazing information'!$I46/('Glazing information'!$H46+'Glazing information'!$J46),0),$R$67:$R$127,-1),MATCH(X$69,$A$67:$Q$67,0))-INDEX($A$67:$Q$127,MATCH(IFERROR('Glazing information'!$I46/('Glazing information'!$H46+'Glazing information'!$J46),0),$A$67:$A$127,1),MATCH(X$69,$A$67:$Q$67,0)))*(IFERROR('Glazing information'!$I46/('Glazing information'!$H46+'Glazing information'!$J46),0)-INDEX($A$67:$A$127,MATCH(IFERROR('Glazing information'!$I46/('Glazing information'!$H46+'Glazing information'!$J46),0),$A$67:$A$127,1),1))/(INDEX($A$67:$A$127,MATCH(3-IFERROR('Glazing information'!$I46/('Glazing information'!$H46+'Glazing information'!$J46),0),$R$67:$R$127,-1),1)-INDEX($A$67:$A$127,MATCH(IFERROR('Glazing information'!$I46/('Glazing information'!$H46+'Glazing information'!$J46),0),$A$67:$A$127,1),1))),1)</f>
        <v>1</v>
      </c>
      <c r="Z72" s="416" t="str">
        <f>IFERROR((Y72*('Glazing information'!$H46+'Glazing information'!$J46)-X72*'Glazing information'!$J46)/'Glazing information'!$H46,"")</f>
        <v/>
      </c>
      <c r="AA72" s="370">
        <f>IFERROR(IF('Glazing information'!$I67/'Glazing information'!$J67&gt;3,INDEX($A$67:$Q$127,MATCH(3,'Window calculation'!$A$67:$A$127,1),MATCH(AA$69,'Window calculation'!$A$67:$Q$67,0)),(INDEX($A$67:$Q$127,MATCH(IFERROR('Glazing information'!$I67/'Glazing information'!$J67,0),'Window calculation'!$A$67:$A$127,1),MATCH(AA$69,'Window calculation'!$A$67:$Q$67,0))+(INDEX($A$67:$Q$127,MATCH(3-IFERROR('Glazing information'!$I67/'Glazing information'!$J67,0),$R$67:$R$127,-1),MATCH(AA$69,'Window calculation'!$A$67:$Q$67,0))-INDEX($A$67:$Q$127,MATCH(IFERROR('Glazing information'!$I67/'Glazing information'!$J67,0),'Window calculation'!$A$67:$A$127,1),MATCH(AA$69,'Window calculation'!$A$67:$Q$67,0)))*(IFERROR('Glazing information'!$I67/'Glazing information'!$J67,0)-INDEX($A$67:$A$127,MATCH(IFERROR('Glazing information'!$I67/'Glazing information'!$J67,0),'Window calculation'!$A$67:$A$127,1),1))/(INDEX($A$67:$A$127,MATCH(3-IFERROR('Glazing information'!$I67/'Glazing information'!$J67,0),$R$67:$R$127,-1),1)-INDEX(G129:G189,MATCH(IFERROR('Glazing information'!$I67/'Glazing information'!$J67,0),'Window calculation'!$A$67:$A$127,1),1)))),1)</f>
        <v>1</v>
      </c>
      <c r="AB72" s="369">
        <f>IFERROR(IF('Glazing information'!$I67/('Glazing information'!$H67+'Glazing information'!$J67)&gt;3,INDEX($A$67:$Q$127,MATCH(3,'Window calculation'!$A$67:$A$127,1),MATCH(AA$69,'Window calculation'!$A$67:$Q$67,0)),INDEX($A$67:$Q$127,MATCH(IFERROR('Glazing information'!$I67/('Glazing information'!$H67+'Glazing information'!$J67),0),$A$67:$A$127,1),MATCH(AA$69,$A$67:$Q$67,0))+(INDEX($A$67:$Q$127,MATCH(3-IFERROR('Glazing information'!$I67/('Glazing information'!$H67+'Glazing information'!$J67),0),$R$67:$R$127,-1),MATCH(AA$69,$A$67:$Q$67,0))-INDEX($A$67:$Q$127,MATCH(IFERROR('Glazing information'!$I67/('Glazing information'!$H67+'Glazing information'!$J67),0),$A$67:$A$127,1),MATCH(AA$69,$A$67:$Q$67,0)))*(IFERROR('Glazing information'!$I67/('Glazing information'!$H67+'Glazing information'!$J67),0)-INDEX($A$67:$A$127,MATCH(IFERROR('Glazing information'!$I67/('Glazing information'!$H67+'Glazing information'!$J67),0),$A$67:$A$127,1),1))/(INDEX($A$67:$A$127,MATCH(3-IFERROR('Glazing information'!$I67/('Glazing information'!$H67+'Glazing information'!$J67),0),$R$67:$R$127,-1),1)-INDEX($A$67:$A$127,MATCH(IFERROR('Glazing information'!$I67/('Glazing information'!$H67+'Glazing information'!$J67),0),$A$67:$A$127,1),1))),1)</f>
        <v>1</v>
      </c>
      <c r="AC72" s="416" t="str">
        <f>IFERROR((AB72*('Glazing information'!$H67+'Glazing information'!$J67)-AA72*'Glazing information'!$J67)/'Glazing information'!$H67,"")</f>
        <v/>
      </c>
      <c r="AD72" s="370">
        <f>IFERROR(IF('Glazing information'!$I88/'Glazing information'!$J88&gt;3,INDEX($A$67:$Q$127,MATCH(3,'Window calculation'!$A$67:$A$127,1),MATCH(AD$69,'Window calculation'!$A$67:$Q$67,0)),(INDEX($A$67:$Q$127,MATCH(IFERROR('Glazing information'!$I88/'Glazing information'!$J88,0),'Window calculation'!$A$67:$A$127,1),MATCH(AD$69,'Window calculation'!$A$67:$Q$67,0))+(INDEX($A$67:$Q$127,MATCH(3-IFERROR('Glazing information'!$I88/'Glazing information'!$J88,0),$R$67:$R$127,-1),MATCH(AD$69,'Window calculation'!$A$67:$Q$67,0))-INDEX($A$67:$Q$127,MATCH(IFERROR('Glazing information'!$I88/'Glazing information'!$J88,0),'Window calculation'!$A$67:$A$127,1),MATCH(AD$69,'Window calculation'!$A$67:$Q$67,0)))*(IFERROR('Glazing information'!$I88/'Glazing information'!$J88,0)-INDEX($A$67:$A$127,MATCH(IFERROR('Glazing information'!$I88/'Glazing information'!$J88,0),'Window calculation'!$A$67:$A$127,1),1))/(INDEX($A$67:$A$127,MATCH(3-IFERROR('Glazing information'!$I88/'Glazing information'!$J88,0),$R$67:$R$127,-1),1)-INDEX(J129:J189,MATCH(IFERROR('Glazing information'!$I88/'Glazing information'!$J88,0),'Window calculation'!$A$67:$A$127,1),1)))),1)</f>
        <v>1</v>
      </c>
      <c r="AE72" s="369">
        <f>IFERROR(IF('Glazing information'!$I88/('Glazing information'!$H88+'Glazing information'!$J88)&gt;3,INDEX($A$67:$Q$127,MATCH(3,'Window calculation'!$A$67:$A$127,1),MATCH(AD$69,'Window calculation'!$A$67:$Q$67,0)),INDEX($A$67:$Q$127,MATCH(IFERROR('Glazing information'!$I88/('Glazing information'!$H88+'Glazing information'!$J88),0),$A$67:$A$127,1),MATCH(AD$69,$A$67:$Q$67,0))+(INDEX($A$67:$Q$127,MATCH(3-IFERROR('Glazing information'!$I88/('Glazing information'!$H88+'Glazing information'!$J88),0),$R$67:$R$127,-1),MATCH(AD$69,$A$67:$Q$67,0))-INDEX($A$67:$Q$127,MATCH(IFERROR('Glazing information'!$I88/('Glazing information'!$H88+'Glazing information'!$J88),0),$A$67:$A$127,1),MATCH(AD$69,$A$67:$Q$67,0)))*(IFERROR('Glazing information'!$I88/('Glazing information'!$H88+'Glazing information'!$J88),0)-INDEX($A$67:$A$127,MATCH(IFERROR('Glazing information'!$I88/('Glazing information'!$H88+'Glazing information'!$J88),0),$A$67:$A$127,1),1))/(INDEX($A$67:$A$127,MATCH(3-IFERROR('Glazing information'!$I88/('Glazing information'!$H88+'Glazing information'!$J88),0),$R$67:$R$127,-1),1)-INDEX($A$67:$A$127,MATCH(IFERROR('Glazing information'!$I88/('Glazing information'!$H88+'Glazing information'!$J88),0),$A$67:$A$127,1),1))),1)</f>
        <v>1</v>
      </c>
      <c r="AF72" s="416" t="str">
        <f>IFERROR((AE72*('Glazing information'!$H88+'Glazing information'!$J88)-AD72*'Glazing information'!$J88)/'Glazing information'!$H88,"")</f>
        <v/>
      </c>
      <c r="AG72" s="370">
        <f>IFERROR(IF('Glazing information'!$I109/'Glazing information'!$J109&gt;3,INDEX($A$67:$Q$127,MATCH(3,'Window calculation'!$A$67:$A$127,1),MATCH(AG$69,'Window calculation'!$A$67:$Q$67,0)),(INDEX($A$67:$Q$127,MATCH(IFERROR('Glazing information'!$I109/'Glazing information'!$J109,0),'Window calculation'!$A$67:$A$127,1),MATCH(AG$69,'Window calculation'!$A$67:$Q$67,0))+(INDEX($A$67:$Q$127,MATCH(3-IFERROR('Glazing information'!$I109/'Glazing information'!$J109,0),$R$67:$R$127,-1),MATCH(AG$69,'Window calculation'!$A$67:$Q$67,0))-INDEX($A$67:$Q$127,MATCH(IFERROR('Glazing information'!$I109/'Glazing information'!$J109,0),'Window calculation'!$A$67:$A$127,1),MATCH(AG$69,'Window calculation'!$A$67:$Q$67,0)))*(IFERROR('Glazing information'!$I109/'Glazing information'!$J109,0)-INDEX($A$67:$A$127,MATCH(IFERROR('Glazing information'!$I109/'Glazing information'!$J109,0),'Window calculation'!$A$67:$A$127,1),1))/(INDEX($A$67:$A$127,MATCH(3-IFERROR('Glazing information'!$I109/'Glazing information'!$J109,0),$R$67:$R$127,-1),1)-INDEX(M129:M189,MATCH(IFERROR('Glazing information'!$I109/'Glazing information'!$J109,0),'Window calculation'!$A$67:$A$127,1),1)))),1)</f>
        <v>1</v>
      </c>
      <c r="AH72" s="369">
        <f>IFERROR(IF('Glazing information'!$I109/('Glazing information'!$H109+'Glazing information'!$J109)&gt;3,INDEX($A$67:$Q$127,MATCH(3,'Window calculation'!$A$67:$A$127,1),MATCH(AG$69,'Window calculation'!$A$67:$Q$67,0)),INDEX($A$67:$Q$127,MATCH(IFERROR('Glazing information'!$I109/('Glazing information'!$H109+'Glazing information'!$J109),0),$A$67:$A$127,1),MATCH(AG$69,$A$67:$Q$67,0))+(INDEX($A$67:$Q$127,MATCH(3-IFERROR('Glazing information'!$I109/('Glazing information'!$H109+'Glazing information'!$J109),0),$R$67:$R$127,-1),MATCH(AG$69,$A$67:$Q$67,0))-INDEX($A$67:$Q$127,MATCH(IFERROR('Glazing information'!$I109/('Glazing information'!$H109+'Glazing information'!$J109),0),$A$67:$A$127,1),MATCH(AG$69,$A$67:$Q$67,0)))*(IFERROR('Glazing information'!$I109/('Glazing information'!$H109+'Glazing information'!$J109),0)-INDEX($A$67:$A$127,MATCH(IFERROR('Glazing information'!$I109/('Glazing information'!$H109+'Glazing information'!$J109),0),$A$67:$A$127,1),1))/(INDEX($A$67:$A$127,MATCH(3-IFERROR('Glazing information'!$I109/('Glazing information'!$H109+'Glazing information'!$J109),0),$R$67:$R$127,-1),1)-INDEX($A$67:$A$127,MATCH(IFERROR('Glazing information'!$I109/('Glazing information'!$H109+'Glazing information'!$J109),0),$A$67:$A$127,1),1))),1)</f>
        <v>1</v>
      </c>
      <c r="AI72" s="416" t="str">
        <f>IFERROR((AH72*('Glazing information'!$H109+'Glazing information'!$J109)-AG72*'Glazing information'!$J109)/'Glazing information'!$H109,"")</f>
        <v/>
      </c>
      <c r="AJ72" s="370">
        <f>IFERROR(IF('Glazing information'!$I130/'Glazing information'!$J130&gt;3,INDEX($A$67:$Q$127,MATCH(3,'Window calculation'!$A$67:$A$127,1),MATCH(AJ$69,'Window calculation'!$A$67:$Q$67,0)),(INDEX($A$67:$Q$127,MATCH(IFERROR('Glazing information'!$I130/'Glazing information'!$J130,0),'Window calculation'!$A$67:$A$127,1),MATCH(AJ$69,'Window calculation'!$A$67:$Q$67,0))+(INDEX($A$67:$Q$127,MATCH(3-IFERROR('Glazing information'!$I130/'Glazing information'!$J130,0),$R$67:$R$127,-1),MATCH(AJ$69,'Window calculation'!$A$67:$Q$67,0))-INDEX($A$67:$Q$127,MATCH(IFERROR('Glazing information'!$I130/'Glazing information'!$J130,0),'Window calculation'!$A$67:$A$127,1),MATCH(AJ$69,'Window calculation'!$A$67:$Q$67,0)))*(IFERROR('Glazing information'!$I130/'Glazing information'!$J130,0)-INDEX($A$67:$A$127,MATCH(IFERROR('Glazing information'!$I130/'Glazing information'!$J130,0),'Window calculation'!$A$67:$A$127,1),1))/(INDEX($A$67:$A$127,MATCH(3-IFERROR('Glazing information'!$I130/'Glazing information'!$J130,0),$R$67:$R$127,-1),1)-INDEX(P129:P189,MATCH(IFERROR('Glazing information'!$I130/'Glazing information'!$J130,0),'Window calculation'!$A$67:$A$127,1),1)))),1)</f>
        <v>1</v>
      </c>
      <c r="AK72" s="369">
        <f>IFERROR(IF('Glazing information'!$I130/('Glazing information'!$H130+'Glazing information'!$J130)&gt;3,INDEX($A$67:$Q$127,MATCH(3,'Window calculation'!$A$67:$A$127,1),MATCH(AJ$69,'Window calculation'!$A$67:$Q$67,0)),INDEX($A$67:$Q$127,MATCH(IFERROR('Glazing information'!$I130/('Glazing information'!$H130+'Glazing information'!$J130),0),$A$67:$A$127,1),MATCH(AJ$69,$A$67:$Q$67,0))+(INDEX($A$67:$Q$127,MATCH(3-IFERROR('Glazing information'!$I130/('Glazing information'!$H130+'Glazing information'!$J130),0),$R$67:$R$127,-1),MATCH(AJ$69,$A$67:$Q$67,0))-INDEX($A$67:$Q$127,MATCH(IFERROR('Glazing information'!$I130/('Glazing information'!$H130+'Glazing information'!$J130),0),$A$67:$A$127,1),MATCH(AJ$69,$A$67:$Q$67,0)))*(IFERROR('Glazing information'!$I130/('Glazing information'!$H130+'Glazing information'!$J130),0)-INDEX($A$67:$A$127,MATCH(IFERROR('Glazing information'!$I130/('Glazing information'!$H130+'Glazing information'!$J130),0),$A$67:$A$127,1),1))/(INDEX($A$67:$A$127,MATCH(3-IFERROR('Glazing information'!$I130/('Glazing information'!$H130+'Glazing information'!$J130),0),$R$67:$R$127,-1),1)-INDEX($A$67:$A$127,MATCH(IFERROR('Glazing information'!$I130/('Glazing information'!$H130+'Glazing information'!$J130),0),$A$67:$A$127,1),1))),1)</f>
        <v>1</v>
      </c>
      <c r="AL72" s="416" t="str">
        <f>IFERROR((AK72*('Glazing information'!$H130+'Glazing information'!$J130)-AJ72*'Glazing information'!$J130)/'Glazing information'!$H130,"")</f>
        <v/>
      </c>
      <c r="AM72" s="370">
        <f>IFERROR(IF('Glazing information'!$I151/'Glazing information'!$J151&gt;3,INDEX($A$67:$Q$127,MATCH(3,'Window calculation'!$A$67:$A$127,1),MATCH(AM$69,'Window calculation'!$A$67:$Q$67,0)),(INDEX($A$67:$Q$127,MATCH(IFERROR('Glazing information'!$I151/'Glazing information'!$J151,0),'Window calculation'!$A$67:$A$127,1),MATCH(AM$69,'Window calculation'!$A$67:$Q$67,0))+(INDEX($A$67:$Q$127,MATCH(3-IFERROR('Glazing information'!$I151/'Glazing information'!$J151,0),$R$67:$R$127,-1),MATCH(AM$69,'Window calculation'!$A$67:$Q$67,0))-INDEX($A$67:$Q$127,MATCH(IFERROR('Glazing information'!$I151/'Glazing information'!$J151,0),'Window calculation'!$A$67:$A$127,1),MATCH(AM$69,'Window calculation'!$A$67:$Q$67,0)))*(IFERROR('Glazing information'!$I151/'Glazing information'!$J151,0)-INDEX($A$67:$A$127,MATCH(IFERROR('Glazing information'!$I151/'Glazing information'!$J151,0),'Window calculation'!$A$67:$A$127,1),1))/(INDEX($A$67:$A$127,MATCH(3-IFERROR('Glazing information'!$I151/'Glazing information'!$J151,0),$R$67:$R$127,-1),1)-INDEX(S129:S189,MATCH(IFERROR('Glazing information'!$I151/'Glazing information'!$J151,0),'Window calculation'!$A$67:$A$127,1),1)))),1)</f>
        <v>1</v>
      </c>
      <c r="AN72" s="369">
        <f>IFERROR(IF('Glazing information'!$I151/('Glazing information'!$H151+'Glazing information'!$J151)&gt;3,INDEX($A$67:$Q$127,MATCH(3,'Window calculation'!$A$67:$A$127,1),MATCH(AM$69,'Window calculation'!$A$67:$Q$67,0)),INDEX($A$67:$Q$127,MATCH(IFERROR('Glazing information'!$I151/('Glazing information'!$H151+'Glazing information'!$J151),0),$A$67:$A$127,1),MATCH(AM$69,$A$67:$Q$67,0))+(INDEX($A$67:$Q$127,MATCH(3-IFERROR('Glazing information'!$I151/('Glazing information'!$H151+'Glazing information'!$J151),0),$R$67:$R$127,-1),MATCH(AM$69,$A$67:$Q$67,0))-INDEX($A$67:$Q$127,MATCH(IFERROR('Glazing information'!$I151/('Glazing information'!$H151+'Glazing information'!$J151),0),$A$67:$A$127,1),MATCH(AM$69,$A$67:$Q$67,0)))*(IFERROR('Glazing information'!$I151/('Glazing information'!$H151+'Glazing information'!$J151),0)-INDEX($A$67:$A$127,MATCH(IFERROR('Glazing information'!$I151/('Glazing information'!$H151+'Glazing information'!$J151),0),$A$67:$A$127,1),1))/(INDEX($A$67:$A$127,MATCH(3-IFERROR('Glazing information'!$I151/('Glazing information'!$H151+'Glazing information'!$J151),0),$R$67:$R$127,-1),1)-INDEX($A$67:$A$127,MATCH(IFERROR('Glazing information'!$I151/('Glazing information'!$H151+'Glazing information'!$J151),0),$A$67:$A$127,1),1))),1)</f>
        <v>1</v>
      </c>
      <c r="AO72" s="416" t="str">
        <f>IFERROR((AN72*('Glazing information'!$H151+'Glazing information'!$J151)-AM72*'Glazing information'!$J151)/'Glazing information'!$H151,"")</f>
        <v/>
      </c>
      <c r="AP72" s="370">
        <f>IFERROR(IF('Glazing information'!$I172/'Glazing information'!$J172&gt;3,INDEX($A$67:$Q$127,MATCH(3,'Window calculation'!$A$67:$A$127,1),MATCH(AP$69,'Window calculation'!$A$67:$Q$67,0)),(INDEX($A$67:$Q$127,MATCH(IFERROR('Glazing information'!$I172/'Glazing information'!$J172,0),'Window calculation'!$A$67:$A$127,1),MATCH(AP$69,'Window calculation'!$A$67:$Q$67,0))+(INDEX($A$67:$Q$127,MATCH(3-IFERROR('Glazing information'!$I172/'Glazing information'!$J172,0),$R$67:$R$127,-1),MATCH(AP$69,'Window calculation'!$A$67:$Q$67,0))-INDEX($A$67:$Q$127,MATCH(IFERROR('Glazing information'!$I172/'Glazing information'!$J172,0),'Window calculation'!$A$67:$A$127,1),MATCH(AP$69,'Window calculation'!$A$67:$Q$67,0)))*(IFERROR('Glazing information'!$I172/'Glazing information'!$J172,0)-INDEX($A$67:$A$127,MATCH(IFERROR('Glazing information'!$I172/'Glazing information'!$J172,0),'Window calculation'!$A$67:$A$127,1),1))/(INDEX($A$67:$A$127,MATCH(3-IFERROR('Glazing information'!$I172/'Glazing information'!$J172,0),$R$67:$R$127,-1),1)-INDEX(V129:V189,MATCH(IFERROR('Glazing information'!$I172/'Glazing information'!$J172,0),'Window calculation'!$A$67:$A$127,1),1)))),1)</f>
        <v>1</v>
      </c>
      <c r="AQ72" s="369">
        <f>IFERROR(IF('Glazing information'!$I172/('Glazing information'!$H172+'Glazing information'!$J172)&gt;3,INDEX($A$67:$Q$127,MATCH(3,'Window calculation'!$A$67:$A$127,1),MATCH(AP$69,'Window calculation'!$A$67:$Q$67,0)),INDEX($A$67:$Q$127,MATCH(IFERROR('Glazing information'!$I172/('Glazing information'!$H172+'Glazing information'!$J172),0),$A$67:$A$127,1),MATCH(AP$69,$A$67:$Q$67,0))+(INDEX($A$67:$Q$127,MATCH(3-IFERROR('Glazing information'!$I172/('Glazing information'!$H172+'Glazing information'!$J172),0),$R$67:$R$127,-1),MATCH(AP$69,$A$67:$Q$67,0))-INDEX($A$67:$Q$127,MATCH(IFERROR('Glazing information'!$I172/('Glazing information'!$H172+'Glazing information'!$J172),0),$A$67:$A$127,1),MATCH(AP$69,$A$67:$Q$67,0)))*(IFERROR('Glazing information'!$I172/('Glazing information'!$H172+'Glazing information'!$J172),0)-INDEX($A$67:$A$127,MATCH(IFERROR('Glazing information'!$I172/('Glazing information'!$H172+'Glazing information'!$J172),0),$A$67:$A$127,1),1))/(INDEX($A$67:$A$127,MATCH(3-IFERROR('Glazing information'!$I172/('Glazing information'!$H172+'Glazing information'!$J172),0),$R$67:$R$127,-1),1)-INDEX($A$67:$A$127,MATCH(IFERROR('Glazing information'!$I172/('Glazing information'!$H172+'Glazing information'!$J172),0),$A$67:$A$127,1),1))),1)</f>
        <v>1</v>
      </c>
      <c r="AR72" s="416" t="str">
        <f>IFERROR((AQ72*('Glazing information'!$H172+'Glazing information'!$J172)-AP72*'Glazing information'!$J172)/'Glazing information'!$H172,"")</f>
        <v/>
      </c>
      <c r="AS72" s="57"/>
      <c r="AT72" s="57"/>
      <c r="AU72" s="57"/>
      <c r="AV72" s="57"/>
      <c r="AW72" s="57"/>
      <c r="AX72" s="57"/>
      <c r="AY72" s="57"/>
      <c r="AZ72" s="57"/>
      <c r="BA72" s="57"/>
      <c r="BB72" s="57"/>
      <c r="BC72" s="57"/>
      <c r="BD72" s="57"/>
      <c r="BE72" s="57"/>
      <c r="BF72" s="57"/>
      <c r="BG72" s="57"/>
      <c r="BH72" s="57"/>
      <c r="BI72" s="57"/>
      <c r="BJ72" s="57"/>
      <c r="BK72" s="57"/>
      <c r="BL72" s="57"/>
    </row>
    <row r="73" spans="1:64" x14ac:dyDescent="0.25">
      <c r="A73" s="67">
        <v>0.3</v>
      </c>
      <c r="B73" s="68" t="b">
        <f>IF('OTTV Calculation'!$E$6="Hanoi",'Beta Database'!D73,IF('OTTV Calculation'!$E$6="Da Nang",'Beta Database'!U73,IF('OTTV Calculation'!$E$6="Buon Ma Thuot",'Beta Database'!AL73,IF('OTTV Calculation'!$E$6="HCMC",'Beta Database'!BC73))))</f>
        <v>0</v>
      </c>
      <c r="C73" s="68" t="b">
        <f>IF('OTTV Calculation'!$E$6="Hanoi",'Beta Database'!E73,IF('OTTV Calculation'!$E$6="Da Nang",'Beta Database'!V73,IF('OTTV Calculation'!$E$6="Buon Ma Thuot",'Beta Database'!AM73,IF('OTTV Calculation'!$E$6="HCMC",'Beta Database'!BD73))))</f>
        <v>0</v>
      </c>
      <c r="D73" s="68" t="b">
        <f>IF('OTTV Calculation'!$E$6="Hanoi",'Beta Database'!F73,IF('OTTV Calculation'!$E$6="Da Nang",'Beta Database'!W73,IF('OTTV Calculation'!$E$6="Buon Ma Thuot",'Beta Database'!AN73,IF('OTTV Calculation'!$E$6="HCMC",'Beta Database'!BE73))))</f>
        <v>0</v>
      </c>
      <c r="E73" s="68" t="b">
        <f>IF('OTTV Calculation'!$E$6="Hanoi",'Beta Database'!G73,IF('OTTV Calculation'!$E$6="Da Nang",'Beta Database'!X73,IF('OTTV Calculation'!$E$6="Buon Ma Thuot",'Beta Database'!AO73,IF('OTTV Calculation'!$E$6="HCMC",'Beta Database'!BF73))))</f>
        <v>0</v>
      </c>
      <c r="F73" s="73" t="b">
        <f>IF('OTTV Calculation'!$E$6="Hanoi",'Beta Database'!H73,IF('OTTV Calculation'!$E$6="Da Nang",'Beta Database'!Y73,IF('OTTV Calculation'!$E$6="Buon Ma Thuot",'Beta Database'!AP73,IF('OTTV Calculation'!$E$6="HCMC",'Beta Database'!BG73))))</f>
        <v>0</v>
      </c>
      <c r="G73" s="68" t="b">
        <f>IF('OTTV Calculation'!$E$6="Hanoi",'Beta Database'!I73,IF('OTTV Calculation'!$E$6="Da Nang",'Beta Database'!Z73,IF('OTTV Calculation'!$E$6="Buon Ma Thuot",'Beta Database'!AQ73,IF('OTTV Calculation'!$E$6="HCMC",'Beta Database'!BH73))))</f>
        <v>0</v>
      </c>
      <c r="H73" s="68" t="b">
        <f>IF('OTTV Calculation'!$E$6="Hanoi",'Beta Database'!J73,IF('OTTV Calculation'!$E$6="Da Nang",'Beta Database'!AA73,IF('OTTV Calculation'!$E$6="Buon Ma Thuot",'Beta Database'!AR73,IF('OTTV Calculation'!$E$6="HCMC",'Beta Database'!BI73))))</f>
        <v>0</v>
      </c>
      <c r="I73" s="68" t="b">
        <f>IF('OTTV Calculation'!$E$6="Hanoi",'Beta Database'!K73,IF('OTTV Calculation'!$E$6="Da Nang",'Beta Database'!AB73,IF('OTTV Calculation'!$E$6="Buon Ma Thuot",'Beta Database'!AS73,IF('OTTV Calculation'!$E$6="HCMC",'Beta Database'!BJ73))))</f>
        <v>0</v>
      </c>
      <c r="J73" s="68" t="b">
        <f>IF('OTTV Calculation'!$E$6="Hanoi",'Beta Database'!L73,IF('OTTV Calculation'!$E$6="Da Nang",'Beta Database'!AC73,IF('OTTV Calculation'!$E$6="Buon Ma Thuot",'Beta Database'!AT73,IF('OTTV Calculation'!$E$6="HCMC",'Beta Database'!BK73))))</f>
        <v>0</v>
      </c>
      <c r="K73" s="68" t="b">
        <f>IF('OTTV Calculation'!$E$6="Hanoi",'Beta Database'!M73,IF('OTTV Calculation'!$E$6="Da Nang",'Beta Database'!AD73,IF('OTTV Calculation'!$E$6="Buon Ma Thuot",'Beta Database'!AU73,IF('OTTV Calculation'!$E$6="HCMC",'Beta Database'!BL73))))</f>
        <v>0</v>
      </c>
      <c r="L73" s="68" t="b">
        <f>IF('OTTV Calculation'!$E$6="Hanoi",'Beta Database'!N73,IF('OTTV Calculation'!$E$6="Da Nang",'Beta Database'!AE73,IF('OTTV Calculation'!$E$6="Buon Ma Thuot",'Beta Database'!AV73,IF('OTTV Calculation'!$E$6="HCMC",'Beta Database'!BM73))))</f>
        <v>0</v>
      </c>
      <c r="M73" s="68" t="b">
        <f>IF('OTTV Calculation'!$E$6="Hanoi",'Beta Database'!O73,IF('OTTV Calculation'!$E$6="Da Nang",'Beta Database'!AF73,IF('OTTV Calculation'!$E$6="Buon Ma Thuot",'Beta Database'!AW73,IF('OTTV Calculation'!$E$6="HCMC",'Beta Database'!BN73))))</f>
        <v>0</v>
      </c>
      <c r="N73" s="68" t="b">
        <f>IF('OTTV Calculation'!$E$6="Hanoi",'Beta Database'!P73,IF('OTTV Calculation'!$E$6="Da Nang",'Beta Database'!AG73,IF('OTTV Calculation'!$E$6="Buon Ma Thuot",'Beta Database'!AX73,IF('OTTV Calculation'!$E$6="HCMC",'Beta Database'!BO73))))</f>
        <v>0</v>
      </c>
      <c r="O73" s="68" t="b">
        <f>IF('OTTV Calculation'!$E$6="Hanoi",'Beta Database'!Q73,IF('OTTV Calculation'!$E$6="Da Nang",'Beta Database'!AH73,IF('OTTV Calculation'!$E$6="Buon Ma Thuot",'Beta Database'!AY73,IF('OTTV Calculation'!$E$6="HCMC",'Beta Database'!BP73))))</f>
        <v>0</v>
      </c>
      <c r="P73" s="68" t="b">
        <f>IF('OTTV Calculation'!$E$6="Hanoi",'Beta Database'!R73,IF('OTTV Calculation'!$E$6="Da Nang",'Beta Database'!AI73,IF('OTTV Calculation'!$E$6="Buon Ma Thuot",'Beta Database'!AZ73,IF('OTTV Calculation'!$E$6="HCMC",'Beta Database'!BQ73))))</f>
        <v>0</v>
      </c>
      <c r="Q73" s="68" t="b">
        <f>IF('OTTV Calculation'!$E$6="Hanoi",'Beta Database'!S73,IF('OTTV Calculation'!$E$6="Da Nang",'Beta Database'!AJ73,IF('OTTV Calculation'!$E$6="Buon Ma Thuot",'Beta Database'!BA73,IF('OTTV Calculation'!$E$6="HCMC",'Beta Database'!BR73))))</f>
        <v>0</v>
      </c>
      <c r="R73" s="57">
        <v>2.75</v>
      </c>
      <c r="S73" s="57"/>
      <c r="T73" s="126" t="s">
        <v>115</v>
      </c>
      <c r="U73" s="370">
        <f>IFERROR(IF('Glazing information'!$I26/'Glazing information'!$J26&gt;3,INDEX($A$67:$Q$127,MATCH(3,'Window calculation'!$A$67:$A$127,1),MATCH(U$69,'Window calculation'!$A$67:$Q$67,0)),(INDEX($A$67:$Q$127,MATCH(IFERROR('Glazing information'!$I26/'Glazing information'!$J26,0),'Window calculation'!$A$67:$A$127,1),MATCH(U$69,'Window calculation'!$A$67:$Q$67,0))+(INDEX($A$67:$Q$127,MATCH(3-IFERROR('Glazing information'!$I26/'Glazing information'!$J26,0),$R$67:$R$127,-1),MATCH(U$69,'Window calculation'!$A$67:$Q$67,0))-INDEX($A$67:$Q$127,MATCH(IFERROR('Glazing information'!$I26/'Glazing information'!$J26,0),'Window calculation'!$A$67:$A$127,1),MATCH(U$69,'Window calculation'!$A$67:$Q$67,0)))*(IFERROR('Glazing information'!$I26/'Glazing information'!$J26,0)-INDEX($A$67:$A$127,MATCH(IFERROR('Glazing information'!$I26/'Glazing information'!$J26,0),'Window calculation'!$A$67:$A$127,1),1))/(INDEX($A$67:$A$127,MATCH(3-IFERROR('Glazing information'!$I26/'Glazing information'!$J26,0),$R$67:$R$127,-1),1)-INDEX(A130:A190,MATCH(IFERROR('Glazing information'!$I26/'Glazing information'!$J26,0),'Window calculation'!$A$67:$A$127,1),1)))),1)</f>
        <v>1</v>
      </c>
      <c r="V73" s="369">
        <f>IFERROR(IF('Glazing information'!$I26/('Glazing information'!$H26+'Glazing information'!$J26)&gt;3,INDEX($A$67:$Q$127,MATCH(3,'Window calculation'!$A$67:$A$127,1),MATCH(U$69,'Window calculation'!$A$67:$Q$67,0)),INDEX($A$67:$Q$127,MATCH(IFERROR('Glazing information'!$I26/('Glazing information'!$H26+'Glazing information'!$J26),0),$A$67:$A$127,1),MATCH(U$69,$A$67:$Q$67,0))+(INDEX($A$67:$Q$127,MATCH(3-IFERROR('Glazing information'!$I26/('Glazing information'!$H26+'Glazing information'!$J26),0),$R$67:$R$127,-1),MATCH(U$69,$A$67:$Q$67,0))-INDEX($A$67:$Q$127,MATCH(IFERROR('Glazing information'!$I26/('Glazing information'!$H26+'Glazing information'!$J26),0),$A$67:$A$127,1),MATCH(U$69,$A$67:$Q$67,0)))*(IFERROR('Glazing information'!$I26/('Glazing information'!$H26+'Glazing information'!$J26),0)-INDEX($A$67:$A$127,MATCH(IFERROR('Glazing information'!$I26/('Glazing information'!$H26+'Glazing information'!$J26),0),$A$67:$A$127,1),1))/(INDEX($A$67:$A$127,MATCH(3-IFERROR('Glazing information'!$I26/('Glazing information'!$H26+'Glazing information'!$J26),0),$R$67:$R$127,-1),1)-INDEX($A$67:$A$127,MATCH(IFERROR('Glazing information'!$I26/('Glazing information'!$H26+'Glazing information'!$J26),0),$A$67:$A$127,1),1))),1)</f>
        <v>1</v>
      </c>
      <c r="W73" s="416" t="str">
        <f>IFERROR((V73*('Glazing information'!$H26+'Glazing information'!$J26)-U73*'Glazing information'!$J26)/'Glazing information'!$H26,"")</f>
        <v/>
      </c>
      <c r="X73" s="370">
        <f>IFERROR(IF('Glazing information'!$I47/'Glazing information'!$J47&gt;3,INDEX($A$67:$Q$127,MATCH(3,'Window calculation'!$A$67:$A$127,1),MATCH(X$69,'Window calculation'!$A$67:$Q$67,0)),(INDEX($A$67:$Q$127,MATCH(IFERROR('Glazing information'!$I47/'Glazing information'!$J47,0),'Window calculation'!$A$67:$A$127,1),MATCH(X$69,'Window calculation'!$A$67:$Q$67,0))+(INDEX($A$67:$Q$127,MATCH(3-IFERROR('Glazing information'!$I47/'Glazing information'!$J47,0),$R$67:$R$127,-1),MATCH(X$69,'Window calculation'!$A$67:$Q$67,0))-INDEX($A$67:$Q$127,MATCH(IFERROR('Glazing information'!$I47/'Glazing information'!$J47,0),'Window calculation'!$A$67:$A$127,1),MATCH(X$69,'Window calculation'!$A$67:$Q$67,0)))*(IFERROR('Glazing information'!$I47/'Glazing information'!$J47,0)-INDEX($A$67:$A$127,MATCH(IFERROR('Glazing information'!$I47/'Glazing information'!$J47,0),'Window calculation'!$A$67:$A$127,1),1))/(INDEX($A$67:$A$127,MATCH(3-IFERROR('Glazing information'!$I47/'Glazing information'!$J47,0),$R$67:$R$127,-1),1)-INDEX(D130:D190,MATCH(IFERROR('Glazing information'!$I47/'Glazing information'!$J47,0),'Window calculation'!$A$67:$A$127,1),1)))),1)</f>
        <v>1</v>
      </c>
      <c r="Y73" s="369">
        <f>IFERROR(IF('Glazing information'!$I47/('Glazing information'!$H47+'Glazing information'!$J47)&gt;3,INDEX($A$67:$Q$127,MATCH(3,'Window calculation'!$A$67:$A$127,1),MATCH(X$69,'Window calculation'!$A$67:$Q$67,0)),INDEX($A$67:$Q$127,MATCH(IFERROR('Glazing information'!$I47/('Glazing information'!$H47+'Glazing information'!$J47),0),$A$67:$A$127,1),MATCH(X$69,$A$67:$Q$67,0))+(INDEX($A$67:$Q$127,MATCH(3-IFERROR('Glazing information'!$I47/('Glazing information'!$H47+'Glazing information'!$J47),0),$R$67:$R$127,-1),MATCH(X$69,$A$67:$Q$67,0))-INDEX($A$67:$Q$127,MATCH(IFERROR('Glazing information'!$I47/('Glazing information'!$H47+'Glazing information'!$J47),0),$A$67:$A$127,1),MATCH(X$69,$A$67:$Q$67,0)))*(IFERROR('Glazing information'!$I47/('Glazing information'!$H47+'Glazing information'!$J47),0)-INDEX($A$67:$A$127,MATCH(IFERROR('Glazing information'!$I47/('Glazing information'!$H47+'Glazing information'!$J47),0),$A$67:$A$127,1),1))/(INDEX($A$67:$A$127,MATCH(3-IFERROR('Glazing information'!$I47/('Glazing information'!$H47+'Glazing information'!$J47),0),$R$67:$R$127,-1),1)-INDEX($A$67:$A$127,MATCH(IFERROR('Glazing information'!$I47/('Glazing information'!$H47+'Glazing information'!$J47),0),$A$67:$A$127,1),1))),1)</f>
        <v>1</v>
      </c>
      <c r="Z73" s="416" t="str">
        <f>IFERROR((Y73*('Glazing information'!$H47+'Glazing information'!$J47)-X73*'Glazing information'!$J47)/'Glazing information'!$H47,"")</f>
        <v/>
      </c>
      <c r="AA73" s="370">
        <f>IFERROR(IF('Glazing information'!$I68/'Glazing information'!$J68&gt;3,INDEX($A$67:$Q$127,MATCH(3,'Window calculation'!$A$67:$A$127,1),MATCH(AA$69,'Window calculation'!$A$67:$Q$67,0)),(INDEX($A$67:$Q$127,MATCH(IFERROR('Glazing information'!$I68/'Glazing information'!$J68,0),'Window calculation'!$A$67:$A$127,1),MATCH(AA$69,'Window calculation'!$A$67:$Q$67,0))+(INDEX($A$67:$Q$127,MATCH(3-IFERROR('Glazing information'!$I68/'Glazing information'!$J68,0),$R$67:$R$127,-1),MATCH(AA$69,'Window calculation'!$A$67:$Q$67,0))-INDEX($A$67:$Q$127,MATCH(IFERROR('Glazing information'!$I68/'Glazing information'!$J68,0),'Window calculation'!$A$67:$A$127,1),MATCH(AA$69,'Window calculation'!$A$67:$Q$67,0)))*(IFERROR('Glazing information'!$I68/'Glazing information'!$J68,0)-INDEX($A$67:$A$127,MATCH(IFERROR('Glazing information'!$I68/'Glazing information'!$J68,0),'Window calculation'!$A$67:$A$127,1),1))/(INDEX($A$67:$A$127,MATCH(3-IFERROR('Glazing information'!$I68/'Glazing information'!$J68,0),$R$67:$R$127,-1),1)-INDEX(G130:G190,MATCH(IFERROR('Glazing information'!$I68/'Glazing information'!$J68,0),'Window calculation'!$A$67:$A$127,1),1)))),1)</f>
        <v>1</v>
      </c>
      <c r="AB73" s="369">
        <f>IFERROR(IF('Glazing information'!$I68/('Glazing information'!$H68+'Glazing information'!$J68)&gt;3,INDEX($A$67:$Q$127,MATCH(3,'Window calculation'!$A$67:$A$127,1),MATCH(AA$69,'Window calculation'!$A$67:$Q$67,0)),INDEX($A$67:$Q$127,MATCH(IFERROR('Glazing information'!$I68/('Glazing information'!$H68+'Glazing information'!$J68),0),$A$67:$A$127,1),MATCH(AA$69,$A$67:$Q$67,0))+(INDEX($A$67:$Q$127,MATCH(3-IFERROR('Glazing information'!$I68/('Glazing information'!$H68+'Glazing information'!$J68),0),$R$67:$R$127,-1),MATCH(AA$69,$A$67:$Q$67,0))-INDEX($A$67:$Q$127,MATCH(IFERROR('Glazing information'!$I68/('Glazing information'!$H68+'Glazing information'!$J68),0),$A$67:$A$127,1),MATCH(AA$69,$A$67:$Q$67,0)))*(IFERROR('Glazing information'!$I68/('Glazing information'!$H68+'Glazing information'!$J68),0)-INDEX($A$67:$A$127,MATCH(IFERROR('Glazing information'!$I68/('Glazing information'!$H68+'Glazing information'!$J68),0),$A$67:$A$127,1),1))/(INDEX($A$67:$A$127,MATCH(3-IFERROR('Glazing information'!$I68/('Glazing information'!$H68+'Glazing information'!$J68),0),$R$67:$R$127,-1),1)-INDEX($A$67:$A$127,MATCH(IFERROR('Glazing information'!$I68/('Glazing information'!$H68+'Glazing information'!$J68),0),$A$67:$A$127,1),1))),1)</f>
        <v>1</v>
      </c>
      <c r="AC73" s="416" t="str">
        <f>IFERROR((AB73*('Glazing information'!$H68+'Glazing information'!$J68)-AA73*'Glazing information'!$J68)/'Glazing information'!$H68,"")</f>
        <v/>
      </c>
      <c r="AD73" s="370">
        <f>IFERROR(IF('Glazing information'!$I89/'Glazing information'!$J89&gt;3,INDEX($A$67:$Q$127,MATCH(3,'Window calculation'!$A$67:$A$127,1),MATCH(AD$69,'Window calculation'!$A$67:$Q$67,0)),(INDEX($A$67:$Q$127,MATCH(IFERROR('Glazing information'!$I89/'Glazing information'!$J89,0),'Window calculation'!$A$67:$A$127,1),MATCH(AD$69,'Window calculation'!$A$67:$Q$67,0))+(INDEX($A$67:$Q$127,MATCH(3-IFERROR('Glazing information'!$I89/'Glazing information'!$J89,0),$R$67:$R$127,-1),MATCH(AD$69,'Window calculation'!$A$67:$Q$67,0))-INDEX($A$67:$Q$127,MATCH(IFERROR('Glazing information'!$I89/'Glazing information'!$J89,0),'Window calculation'!$A$67:$A$127,1),MATCH(AD$69,'Window calculation'!$A$67:$Q$67,0)))*(IFERROR('Glazing information'!$I89/'Glazing information'!$J89,0)-INDEX($A$67:$A$127,MATCH(IFERROR('Glazing information'!$I89/'Glazing information'!$J89,0),'Window calculation'!$A$67:$A$127,1),1))/(INDEX($A$67:$A$127,MATCH(3-IFERROR('Glazing information'!$I89/'Glazing information'!$J89,0),$R$67:$R$127,-1),1)-INDEX(J130:J190,MATCH(IFERROR('Glazing information'!$I89/'Glazing information'!$J89,0),'Window calculation'!$A$67:$A$127,1),1)))),1)</f>
        <v>1</v>
      </c>
      <c r="AE73" s="369">
        <f>IFERROR(IF('Glazing information'!$I89/('Glazing information'!$H89+'Glazing information'!$J89)&gt;3,INDEX($A$67:$Q$127,MATCH(3,'Window calculation'!$A$67:$A$127,1),MATCH(AD$69,'Window calculation'!$A$67:$Q$67,0)),INDEX($A$67:$Q$127,MATCH(IFERROR('Glazing information'!$I89/('Glazing information'!$H89+'Glazing information'!$J89),0),$A$67:$A$127,1),MATCH(AD$69,$A$67:$Q$67,0))+(INDEX($A$67:$Q$127,MATCH(3-IFERROR('Glazing information'!$I89/('Glazing information'!$H89+'Glazing information'!$J89),0),$R$67:$R$127,-1),MATCH(AD$69,$A$67:$Q$67,0))-INDEX($A$67:$Q$127,MATCH(IFERROR('Glazing information'!$I89/('Glazing information'!$H89+'Glazing information'!$J89),0),$A$67:$A$127,1),MATCH(AD$69,$A$67:$Q$67,0)))*(IFERROR('Glazing information'!$I89/('Glazing information'!$H89+'Glazing information'!$J89),0)-INDEX($A$67:$A$127,MATCH(IFERROR('Glazing information'!$I89/('Glazing information'!$H89+'Glazing information'!$J89),0),$A$67:$A$127,1),1))/(INDEX($A$67:$A$127,MATCH(3-IFERROR('Glazing information'!$I89/('Glazing information'!$H89+'Glazing information'!$J89),0),$R$67:$R$127,-1),1)-INDEX($A$67:$A$127,MATCH(IFERROR('Glazing information'!$I89/('Glazing information'!$H89+'Glazing information'!$J89),0),$A$67:$A$127,1),1))),1)</f>
        <v>1</v>
      </c>
      <c r="AF73" s="416" t="str">
        <f>IFERROR((AE73*('Glazing information'!$H89+'Glazing information'!$J89)-AD73*'Glazing information'!$J89)/'Glazing information'!$H89,"")</f>
        <v/>
      </c>
      <c r="AG73" s="370">
        <f>IFERROR(IF('Glazing information'!$I110/'Glazing information'!$J110&gt;3,INDEX($A$67:$Q$127,MATCH(3,'Window calculation'!$A$67:$A$127,1),MATCH(AG$69,'Window calculation'!$A$67:$Q$67,0)),(INDEX($A$67:$Q$127,MATCH(IFERROR('Glazing information'!$I110/'Glazing information'!$J110,0),'Window calculation'!$A$67:$A$127,1),MATCH(AG$69,'Window calculation'!$A$67:$Q$67,0))+(INDEX($A$67:$Q$127,MATCH(3-IFERROR('Glazing information'!$I110/'Glazing information'!$J110,0),$R$67:$R$127,-1),MATCH(AG$69,'Window calculation'!$A$67:$Q$67,0))-INDEX($A$67:$Q$127,MATCH(IFERROR('Glazing information'!$I110/'Glazing information'!$J110,0),'Window calculation'!$A$67:$A$127,1),MATCH(AG$69,'Window calculation'!$A$67:$Q$67,0)))*(IFERROR('Glazing information'!$I110/'Glazing information'!$J110,0)-INDEX($A$67:$A$127,MATCH(IFERROR('Glazing information'!$I110/'Glazing information'!$J110,0),'Window calculation'!$A$67:$A$127,1),1))/(INDEX($A$67:$A$127,MATCH(3-IFERROR('Glazing information'!$I110/'Glazing information'!$J110,0),$R$67:$R$127,-1),1)-INDEX(M130:M190,MATCH(IFERROR('Glazing information'!$I110/'Glazing information'!$J110,0),'Window calculation'!$A$67:$A$127,1),1)))),1)</f>
        <v>1</v>
      </c>
      <c r="AH73" s="369">
        <f>IFERROR(IF('Glazing information'!$I110/('Glazing information'!$H110+'Glazing information'!$J110)&gt;3,INDEX($A$67:$Q$127,MATCH(3,'Window calculation'!$A$67:$A$127,1),MATCH(AG$69,'Window calculation'!$A$67:$Q$67,0)),INDEX($A$67:$Q$127,MATCH(IFERROR('Glazing information'!$I110/('Glazing information'!$H110+'Glazing information'!$J110),0),$A$67:$A$127,1),MATCH(AG$69,$A$67:$Q$67,0))+(INDEX($A$67:$Q$127,MATCH(3-IFERROR('Glazing information'!$I110/('Glazing information'!$H110+'Glazing information'!$J110),0),$R$67:$R$127,-1),MATCH(AG$69,$A$67:$Q$67,0))-INDEX($A$67:$Q$127,MATCH(IFERROR('Glazing information'!$I110/('Glazing information'!$H110+'Glazing information'!$J110),0),$A$67:$A$127,1),MATCH(AG$69,$A$67:$Q$67,0)))*(IFERROR('Glazing information'!$I110/('Glazing information'!$H110+'Glazing information'!$J110),0)-INDEX($A$67:$A$127,MATCH(IFERROR('Glazing information'!$I110/('Glazing information'!$H110+'Glazing information'!$J110),0),$A$67:$A$127,1),1))/(INDEX($A$67:$A$127,MATCH(3-IFERROR('Glazing information'!$I110/('Glazing information'!$H110+'Glazing information'!$J110),0),$R$67:$R$127,-1),1)-INDEX($A$67:$A$127,MATCH(IFERROR('Glazing information'!$I110/('Glazing information'!$H110+'Glazing information'!$J110),0),$A$67:$A$127,1),1))),1)</f>
        <v>1</v>
      </c>
      <c r="AI73" s="416" t="str">
        <f>IFERROR((AH73*('Glazing information'!$H110+'Glazing information'!$J110)-AG73*'Glazing information'!$J110)/'Glazing information'!$H110,"")</f>
        <v/>
      </c>
      <c r="AJ73" s="370">
        <f>IFERROR(IF('Glazing information'!$I131/'Glazing information'!$J131&gt;3,INDEX($A$67:$Q$127,MATCH(3,'Window calculation'!$A$67:$A$127,1),MATCH(AJ$69,'Window calculation'!$A$67:$Q$67,0)),(INDEX($A$67:$Q$127,MATCH(IFERROR('Glazing information'!$I131/'Glazing information'!$J131,0),'Window calculation'!$A$67:$A$127,1),MATCH(AJ$69,'Window calculation'!$A$67:$Q$67,0))+(INDEX($A$67:$Q$127,MATCH(3-IFERROR('Glazing information'!$I131/'Glazing information'!$J131,0),$R$67:$R$127,-1),MATCH(AJ$69,'Window calculation'!$A$67:$Q$67,0))-INDEX($A$67:$Q$127,MATCH(IFERROR('Glazing information'!$I131/'Glazing information'!$J131,0),'Window calculation'!$A$67:$A$127,1),MATCH(AJ$69,'Window calculation'!$A$67:$Q$67,0)))*(IFERROR('Glazing information'!$I131/'Glazing information'!$J131,0)-INDEX($A$67:$A$127,MATCH(IFERROR('Glazing information'!$I131/'Glazing information'!$J131,0),'Window calculation'!$A$67:$A$127,1),1))/(INDEX($A$67:$A$127,MATCH(3-IFERROR('Glazing information'!$I131/'Glazing information'!$J131,0),$R$67:$R$127,-1),1)-INDEX(P130:P190,MATCH(IFERROR('Glazing information'!$I131/'Glazing information'!$J131,0),'Window calculation'!$A$67:$A$127,1),1)))),1)</f>
        <v>1</v>
      </c>
      <c r="AK73" s="369">
        <f>IFERROR(IF('Glazing information'!$I131/('Glazing information'!$H131+'Glazing information'!$J131)&gt;3,INDEX($A$67:$Q$127,MATCH(3,'Window calculation'!$A$67:$A$127,1),MATCH(AJ$69,'Window calculation'!$A$67:$Q$67,0)),INDEX($A$67:$Q$127,MATCH(IFERROR('Glazing information'!$I131/('Glazing information'!$H131+'Glazing information'!$J131),0),$A$67:$A$127,1),MATCH(AJ$69,$A$67:$Q$67,0))+(INDEX($A$67:$Q$127,MATCH(3-IFERROR('Glazing information'!$I131/('Glazing information'!$H131+'Glazing information'!$J131),0),$R$67:$R$127,-1),MATCH(AJ$69,$A$67:$Q$67,0))-INDEX($A$67:$Q$127,MATCH(IFERROR('Glazing information'!$I131/('Glazing information'!$H131+'Glazing information'!$J131),0),$A$67:$A$127,1),MATCH(AJ$69,$A$67:$Q$67,0)))*(IFERROR('Glazing information'!$I131/('Glazing information'!$H131+'Glazing information'!$J131),0)-INDEX($A$67:$A$127,MATCH(IFERROR('Glazing information'!$I131/('Glazing information'!$H131+'Glazing information'!$J131),0),$A$67:$A$127,1),1))/(INDEX($A$67:$A$127,MATCH(3-IFERROR('Glazing information'!$I131/('Glazing information'!$H131+'Glazing information'!$J131),0),$R$67:$R$127,-1),1)-INDEX($A$67:$A$127,MATCH(IFERROR('Glazing information'!$I131/('Glazing information'!$H131+'Glazing information'!$J131),0),$A$67:$A$127,1),1))),1)</f>
        <v>1</v>
      </c>
      <c r="AL73" s="416" t="str">
        <f>IFERROR((AK73*('Glazing information'!$H131+'Glazing information'!$J131)-AJ73*'Glazing information'!$J131)/'Glazing information'!$H131,"")</f>
        <v/>
      </c>
      <c r="AM73" s="370">
        <f>IFERROR(IF('Glazing information'!$I152/'Glazing information'!$J152&gt;3,INDEX($A$67:$Q$127,MATCH(3,'Window calculation'!$A$67:$A$127,1),MATCH(AM$69,'Window calculation'!$A$67:$Q$67,0)),(INDEX($A$67:$Q$127,MATCH(IFERROR('Glazing information'!$I152/'Glazing information'!$J152,0),'Window calculation'!$A$67:$A$127,1),MATCH(AM$69,'Window calculation'!$A$67:$Q$67,0))+(INDEX($A$67:$Q$127,MATCH(3-IFERROR('Glazing information'!$I152/'Glazing information'!$J152,0),$R$67:$R$127,-1),MATCH(AM$69,'Window calculation'!$A$67:$Q$67,0))-INDEX($A$67:$Q$127,MATCH(IFERROR('Glazing information'!$I152/'Glazing information'!$J152,0),'Window calculation'!$A$67:$A$127,1),MATCH(AM$69,'Window calculation'!$A$67:$Q$67,0)))*(IFERROR('Glazing information'!$I152/'Glazing information'!$J152,0)-INDEX($A$67:$A$127,MATCH(IFERROR('Glazing information'!$I152/'Glazing information'!$J152,0),'Window calculation'!$A$67:$A$127,1),1))/(INDEX($A$67:$A$127,MATCH(3-IFERROR('Glazing information'!$I152/'Glazing information'!$J152,0),$R$67:$R$127,-1),1)-INDEX(S130:S190,MATCH(IFERROR('Glazing information'!$I152/'Glazing information'!$J152,0),'Window calculation'!$A$67:$A$127,1),1)))),1)</f>
        <v>1</v>
      </c>
      <c r="AN73" s="369">
        <f>IFERROR(IF('Glazing information'!$I152/('Glazing information'!$H152+'Glazing information'!$J152)&gt;3,INDEX($A$67:$Q$127,MATCH(3,'Window calculation'!$A$67:$A$127,1),MATCH(AM$69,'Window calculation'!$A$67:$Q$67,0)),INDEX($A$67:$Q$127,MATCH(IFERROR('Glazing information'!$I152/('Glazing information'!$H152+'Glazing information'!$J152),0),$A$67:$A$127,1),MATCH(AM$69,$A$67:$Q$67,0))+(INDEX($A$67:$Q$127,MATCH(3-IFERROR('Glazing information'!$I152/('Glazing information'!$H152+'Glazing information'!$J152),0),$R$67:$R$127,-1),MATCH(AM$69,$A$67:$Q$67,0))-INDEX($A$67:$Q$127,MATCH(IFERROR('Glazing information'!$I152/('Glazing information'!$H152+'Glazing information'!$J152),0),$A$67:$A$127,1),MATCH(AM$69,$A$67:$Q$67,0)))*(IFERROR('Glazing information'!$I152/('Glazing information'!$H152+'Glazing information'!$J152),0)-INDEX($A$67:$A$127,MATCH(IFERROR('Glazing information'!$I152/('Glazing information'!$H152+'Glazing information'!$J152),0),$A$67:$A$127,1),1))/(INDEX($A$67:$A$127,MATCH(3-IFERROR('Glazing information'!$I152/('Glazing information'!$H152+'Glazing information'!$J152),0),$R$67:$R$127,-1),1)-INDEX($A$67:$A$127,MATCH(IFERROR('Glazing information'!$I152/('Glazing information'!$H152+'Glazing information'!$J152),0),$A$67:$A$127,1),1))),1)</f>
        <v>1</v>
      </c>
      <c r="AO73" s="416" t="str">
        <f>IFERROR((AN73*('Glazing information'!$H152+'Glazing information'!$J152)-AM73*'Glazing information'!$J152)/'Glazing information'!$H152,"")</f>
        <v/>
      </c>
      <c r="AP73" s="370">
        <f>IFERROR(IF('Glazing information'!$I173/'Glazing information'!$J173&gt;3,INDEX($A$67:$Q$127,MATCH(3,'Window calculation'!$A$67:$A$127,1),MATCH(AP$69,'Window calculation'!$A$67:$Q$67,0)),(INDEX($A$67:$Q$127,MATCH(IFERROR('Glazing information'!$I173/'Glazing information'!$J173,0),'Window calculation'!$A$67:$A$127,1),MATCH(AP$69,'Window calculation'!$A$67:$Q$67,0))+(INDEX($A$67:$Q$127,MATCH(3-IFERROR('Glazing information'!$I173/'Glazing information'!$J173,0),$R$67:$R$127,-1),MATCH(AP$69,'Window calculation'!$A$67:$Q$67,0))-INDEX($A$67:$Q$127,MATCH(IFERROR('Glazing information'!$I173/'Glazing information'!$J173,0),'Window calculation'!$A$67:$A$127,1),MATCH(AP$69,'Window calculation'!$A$67:$Q$67,0)))*(IFERROR('Glazing information'!$I173/'Glazing information'!$J173,0)-INDEX($A$67:$A$127,MATCH(IFERROR('Glazing information'!$I173/'Glazing information'!$J173,0),'Window calculation'!$A$67:$A$127,1),1))/(INDEX($A$67:$A$127,MATCH(3-IFERROR('Glazing information'!$I173/'Glazing information'!$J173,0),$R$67:$R$127,-1),1)-INDEX(V130:V190,MATCH(IFERROR('Glazing information'!$I173/'Glazing information'!$J173,0),'Window calculation'!$A$67:$A$127,1),1)))),1)</f>
        <v>1</v>
      </c>
      <c r="AQ73" s="369">
        <f>IFERROR(IF('Glazing information'!$I173/('Glazing information'!$H173+'Glazing information'!$J173)&gt;3,INDEX($A$67:$Q$127,MATCH(3,'Window calculation'!$A$67:$A$127,1),MATCH(AP$69,'Window calculation'!$A$67:$Q$67,0)),INDEX($A$67:$Q$127,MATCH(IFERROR('Glazing information'!$I173/('Glazing information'!$H173+'Glazing information'!$J173),0),$A$67:$A$127,1),MATCH(AP$69,$A$67:$Q$67,0))+(INDEX($A$67:$Q$127,MATCH(3-IFERROR('Glazing information'!$I173/('Glazing information'!$H173+'Glazing information'!$J173),0),$R$67:$R$127,-1),MATCH(AP$69,$A$67:$Q$67,0))-INDEX($A$67:$Q$127,MATCH(IFERROR('Glazing information'!$I173/('Glazing information'!$H173+'Glazing information'!$J173),0),$A$67:$A$127,1),MATCH(AP$69,$A$67:$Q$67,0)))*(IFERROR('Glazing information'!$I173/('Glazing information'!$H173+'Glazing information'!$J173),0)-INDEX($A$67:$A$127,MATCH(IFERROR('Glazing information'!$I173/('Glazing information'!$H173+'Glazing information'!$J173),0),$A$67:$A$127,1),1))/(INDEX($A$67:$A$127,MATCH(3-IFERROR('Glazing information'!$I173/('Glazing information'!$H173+'Glazing information'!$J173),0),$R$67:$R$127,-1),1)-INDEX($A$67:$A$127,MATCH(IFERROR('Glazing information'!$I173/('Glazing information'!$H173+'Glazing information'!$J173),0),$A$67:$A$127,1),1))),1)</f>
        <v>1</v>
      </c>
      <c r="AR73" s="416" t="str">
        <f>IFERROR((AQ73*('Glazing information'!$H173+'Glazing information'!$J173)-AP73*'Glazing information'!$J173)/'Glazing information'!$H173,"")</f>
        <v/>
      </c>
      <c r="AS73" s="57"/>
      <c r="AT73" s="57"/>
      <c r="AU73" s="57"/>
      <c r="AV73" s="57"/>
      <c r="AW73" s="57"/>
      <c r="AX73" s="57"/>
      <c r="AY73" s="57"/>
      <c r="AZ73" s="57"/>
      <c r="BA73" s="57"/>
      <c r="BB73" s="57"/>
      <c r="BC73" s="57"/>
      <c r="BD73" s="57"/>
      <c r="BE73" s="57"/>
      <c r="BF73" s="57"/>
      <c r="BG73" s="57"/>
      <c r="BH73" s="57"/>
      <c r="BI73" s="57"/>
      <c r="BJ73" s="57"/>
      <c r="BK73" s="57"/>
      <c r="BL73" s="57"/>
    </row>
    <row r="74" spans="1:64" x14ac:dyDescent="0.25">
      <c r="A74" s="67">
        <v>0.35</v>
      </c>
      <c r="B74" s="68" t="b">
        <f>IF('OTTV Calculation'!$E$6="Hanoi",'Beta Database'!D74,IF('OTTV Calculation'!$E$6="Da Nang",'Beta Database'!U74,IF('OTTV Calculation'!$E$6="Buon Ma Thuot",'Beta Database'!AL74,IF('OTTV Calculation'!$E$6="HCMC",'Beta Database'!BC74))))</f>
        <v>0</v>
      </c>
      <c r="C74" s="68" t="b">
        <f>IF('OTTV Calculation'!$E$6="Hanoi",'Beta Database'!E74,IF('OTTV Calculation'!$E$6="Da Nang",'Beta Database'!V74,IF('OTTV Calculation'!$E$6="Buon Ma Thuot",'Beta Database'!AM74,IF('OTTV Calculation'!$E$6="HCMC",'Beta Database'!BD74))))</f>
        <v>0</v>
      </c>
      <c r="D74" s="68" t="b">
        <f>IF('OTTV Calculation'!$E$6="Hanoi",'Beta Database'!F74,IF('OTTV Calculation'!$E$6="Da Nang",'Beta Database'!W74,IF('OTTV Calculation'!$E$6="Buon Ma Thuot",'Beta Database'!AN74,IF('OTTV Calculation'!$E$6="HCMC",'Beta Database'!BE74))))</f>
        <v>0</v>
      </c>
      <c r="E74" s="68" t="b">
        <f>IF('OTTV Calculation'!$E$6="Hanoi",'Beta Database'!G74,IF('OTTV Calculation'!$E$6="Da Nang",'Beta Database'!X74,IF('OTTV Calculation'!$E$6="Buon Ma Thuot",'Beta Database'!AO74,IF('OTTV Calculation'!$E$6="HCMC",'Beta Database'!BF74))))</f>
        <v>0</v>
      </c>
      <c r="F74" s="73" t="b">
        <f>IF('OTTV Calculation'!$E$6="Hanoi",'Beta Database'!H74,IF('OTTV Calculation'!$E$6="Da Nang",'Beta Database'!Y74,IF('OTTV Calculation'!$E$6="Buon Ma Thuot",'Beta Database'!AP74,IF('OTTV Calculation'!$E$6="HCMC",'Beta Database'!BG74))))</f>
        <v>0</v>
      </c>
      <c r="G74" s="68" t="b">
        <f>IF('OTTV Calculation'!$E$6="Hanoi",'Beta Database'!I74,IF('OTTV Calculation'!$E$6="Da Nang",'Beta Database'!Z74,IF('OTTV Calculation'!$E$6="Buon Ma Thuot",'Beta Database'!AQ74,IF('OTTV Calculation'!$E$6="HCMC",'Beta Database'!BH74))))</f>
        <v>0</v>
      </c>
      <c r="H74" s="68" t="b">
        <f>IF('OTTV Calculation'!$E$6="Hanoi",'Beta Database'!J74,IF('OTTV Calculation'!$E$6="Da Nang",'Beta Database'!AA74,IF('OTTV Calculation'!$E$6="Buon Ma Thuot",'Beta Database'!AR74,IF('OTTV Calculation'!$E$6="HCMC",'Beta Database'!BI74))))</f>
        <v>0</v>
      </c>
      <c r="I74" s="68" t="b">
        <f>IF('OTTV Calculation'!$E$6="Hanoi",'Beta Database'!K74,IF('OTTV Calculation'!$E$6="Da Nang",'Beta Database'!AB74,IF('OTTV Calculation'!$E$6="Buon Ma Thuot",'Beta Database'!AS74,IF('OTTV Calculation'!$E$6="HCMC",'Beta Database'!BJ74))))</f>
        <v>0</v>
      </c>
      <c r="J74" s="68" t="b">
        <f>IF('OTTV Calculation'!$E$6="Hanoi",'Beta Database'!L74,IF('OTTV Calculation'!$E$6="Da Nang",'Beta Database'!AC74,IF('OTTV Calculation'!$E$6="Buon Ma Thuot",'Beta Database'!AT74,IF('OTTV Calculation'!$E$6="HCMC",'Beta Database'!BK74))))</f>
        <v>0</v>
      </c>
      <c r="K74" s="68" t="b">
        <f>IF('OTTV Calculation'!$E$6="Hanoi",'Beta Database'!M74,IF('OTTV Calculation'!$E$6="Da Nang",'Beta Database'!AD74,IF('OTTV Calculation'!$E$6="Buon Ma Thuot",'Beta Database'!AU74,IF('OTTV Calculation'!$E$6="HCMC",'Beta Database'!BL74))))</f>
        <v>0</v>
      </c>
      <c r="L74" s="68" t="b">
        <f>IF('OTTV Calculation'!$E$6="Hanoi",'Beta Database'!N74,IF('OTTV Calculation'!$E$6="Da Nang",'Beta Database'!AE74,IF('OTTV Calculation'!$E$6="Buon Ma Thuot",'Beta Database'!AV74,IF('OTTV Calculation'!$E$6="HCMC",'Beta Database'!BM74))))</f>
        <v>0</v>
      </c>
      <c r="M74" s="68" t="b">
        <f>IF('OTTV Calculation'!$E$6="Hanoi",'Beta Database'!O74,IF('OTTV Calculation'!$E$6="Da Nang",'Beta Database'!AF74,IF('OTTV Calculation'!$E$6="Buon Ma Thuot",'Beta Database'!AW74,IF('OTTV Calculation'!$E$6="HCMC",'Beta Database'!BN74))))</f>
        <v>0</v>
      </c>
      <c r="N74" s="68" t="b">
        <f>IF('OTTV Calculation'!$E$6="Hanoi",'Beta Database'!P74,IF('OTTV Calculation'!$E$6="Da Nang",'Beta Database'!AG74,IF('OTTV Calculation'!$E$6="Buon Ma Thuot",'Beta Database'!AX74,IF('OTTV Calculation'!$E$6="HCMC",'Beta Database'!BO74))))</f>
        <v>0</v>
      </c>
      <c r="O74" s="68" t="b">
        <f>IF('OTTV Calculation'!$E$6="Hanoi",'Beta Database'!Q74,IF('OTTV Calculation'!$E$6="Da Nang",'Beta Database'!AH74,IF('OTTV Calculation'!$E$6="Buon Ma Thuot",'Beta Database'!AY74,IF('OTTV Calculation'!$E$6="HCMC",'Beta Database'!BP74))))</f>
        <v>0</v>
      </c>
      <c r="P74" s="68" t="b">
        <f>IF('OTTV Calculation'!$E$6="Hanoi",'Beta Database'!R74,IF('OTTV Calculation'!$E$6="Da Nang",'Beta Database'!AI74,IF('OTTV Calculation'!$E$6="Buon Ma Thuot",'Beta Database'!AZ74,IF('OTTV Calculation'!$E$6="HCMC",'Beta Database'!BQ74))))</f>
        <v>0</v>
      </c>
      <c r="Q74" s="68" t="b">
        <f>IF('OTTV Calculation'!$E$6="Hanoi",'Beta Database'!S74,IF('OTTV Calculation'!$E$6="Da Nang",'Beta Database'!AJ74,IF('OTTV Calculation'!$E$6="Buon Ma Thuot",'Beta Database'!BA74,IF('OTTV Calculation'!$E$6="HCMC",'Beta Database'!BR74))))</f>
        <v>0</v>
      </c>
      <c r="R74" s="57">
        <v>2.7</v>
      </c>
      <c r="S74" s="57"/>
      <c r="T74" s="126" t="s">
        <v>116</v>
      </c>
      <c r="U74" s="370">
        <f>IFERROR(IF('Glazing information'!$I27/'Glazing information'!$J27&gt;3,INDEX($A$67:$Q$127,MATCH(3,'Window calculation'!$A$67:$A$127,1),MATCH(U$69,'Window calculation'!$A$67:$Q$67,0)),(INDEX($A$67:$Q$127,MATCH(IFERROR('Glazing information'!$I27/'Glazing information'!$J27,0),'Window calculation'!$A$67:$A$127,1),MATCH(U$69,'Window calculation'!$A$67:$Q$67,0))+(INDEX($A$67:$Q$127,MATCH(3-IFERROR('Glazing information'!$I27/'Glazing information'!$J27,0),$R$67:$R$127,-1),MATCH(U$69,'Window calculation'!$A$67:$Q$67,0))-INDEX($A$67:$Q$127,MATCH(IFERROR('Glazing information'!$I27/'Glazing information'!$J27,0),'Window calculation'!$A$67:$A$127,1),MATCH(U$69,'Window calculation'!$A$67:$Q$67,0)))*(IFERROR('Glazing information'!$I27/'Glazing information'!$J27,0)-INDEX($A$67:$A$127,MATCH(IFERROR('Glazing information'!$I27/'Glazing information'!$J27,0),'Window calculation'!$A$67:$A$127,1),1))/(INDEX($A$67:$A$127,MATCH(3-IFERROR('Glazing information'!$I27/'Glazing information'!$J27,0),$R$67:$R$127,-1),1)-INDEX(A131:A191,MATCH(IFERROR('Glazing information'!$I27/'Glazing information'!$J27,0),'Window calculation'!$A$67:$A$127,1),1)))),1)</f>
        <v>1</v>
      </c>
      <c r="V74" s="369">
        <f>IFERROR(IF('Glazing information'!$I27/('Glazing information'!$H27+'Glazing information'!$J27)&gt;3,INDEX($A$67:$Q$127,MATCH(3,'Window calculation'!$A$67:$A$127,1),MATCH(U$69,'Window calculation'!$A$67:$Q$67,0)),INDEX($A$67:$Q$127,MATCH(IFERROR('Glazing information'!$I27/('Glazing information'!$H27+'Glazing information'!$J27),0),$A$67:$A$127,1),MATCH(U$69,$A$67:$Q$67,0))+(INDEX($A$67:$Q$127,MATCH(3-IFERROR('Glazing information'!$I27/('Glazing information'!$H27+'Glazing information'!$J27),0),$R$67:$R$127,-1),MATCH(U$69,$A$67:$Q$67,0))-INDEX($A$67:$Q$127,MATCH(IFERROR('Glazing information'!$I27/('Glazing information'!$H27+'Glazing information'!$J27),0),$A$67:$A$127,1),MATCH(U$69,$A$67:$Q$67,0)))*(IFERROR('Glazing information'!$I27/('Glazing information'!$H27+'Glazing information'!$J27),0)-INDEX($A$67:$A$127,MATCH(IFERROR('Glazing information'!$I27/('Glazing information'!$H27+'Glazing information'!$J27),0),$A$67:$A$127,1),1))/(INDEX($A$67:$A$127,MATCH(3-IFERROR('Glazing information'!$I27/('Glazing information'!$H27+'Glazing information'!$J27),0),$R$67:$R$127,-1),1)-INDEX($A$67:$A$127,MATCH(IFERROR('Glazing information'!$I27/('Glazing information'!$H27+'Glazing information'!$J27),0),$A$67:$A$127,1),1))),1)</f>
        <v>1</v>
      </c>
      <c r="W74" s="416" t="str">
        <f>IFERROR((V74*('Glazing information'!$H27+'Glazing information'!$J27)-U74*'Glazing information'!$J27)/'Glazing information'!$H27,"")</f>
        <v/>
      </c>
      <c r="X74" s="370">
        <f>IFERROR(IF('Glazing information'!$I48/'Glazing information'!$J48&gt;3,INDEX($A$67:$Q$127,MATCH(3,'Window calculation'!$A$67:$A$127,1),MATCH(X$69,'Window calculation'!$A$67:$Q$67,0)),(INDEX($A$67:$Q$127,MATCH(IFERROR('Glazing information'!$I48/'Glazing information'!$J48,0),'Window calculation'!$A$67:$A$127,1),MATCH(X$69,'Window calculation'!$A$67:$Q$67,0))+(INDEX($A$67:$Q$127,MATCH(3-IFERROR('Glazing information'!$I48/'Glazing information'!$J48,0),$R$67:$R$127,-1),MATCH(X$69,'Window calculation'!$A$67:$Q$67,0))-INDEX($A$67:$Q$127,MATCH(IFERROR('Glazing information'!$I48/'Glazing information'!$J48,0),'Window calculation'!$A$67:$A$127,1),MATCH(X$69,'Window calculation'!$A$67:$Q$67,0)))*(IFERROR('Glazing information'!$I48/'Glazing information'!$J48,0)-INDEX($A$67:$A$127,MATCH(IFERROR('Glazing information'!$I48/'Glazing information'!$J48,0),'Window calculation'!$A$67:$A$127,1),1))/(INDEX($A$67:$A$127,MATCH(3-IFERROR('Glazing information'!$I48/'Glazing information'!$J48,0),$R$67:$R$127,-1),1)-INDEX(D131:D191,MATCH(IFERROR('Glazing information'!$I48/'Glazing information'!$J48,0),'Window calculation'!$A$67:$A$127,1),1)))),1)</f>
        <v>1</v>
      </c>
      <c r="Y74" s="369">
        <f>IFERROR(IF('Glazing information'!$I48/('Glazing information'!$H48+'Glazing information'!$J48)&gt;3,INDEX($A$67:$Q$127,MATCH(3,'Window calculation'!$A$67:$A$127,1),MATCH(X$69,'Window calculation'!$A$67:$Q$67,0)),INDEX($A$67:$Q$127,MATCH(IFERROR('Glazing information'!$I48/('Glazing information'!$H48+'Glazing information'!$J48),0),$A$67:$A$127,1),MATCH(X$69,$A$67:$Q$67,0))+(INDEX($A$67:$Q$127,MATCH(3-IFERROR('Glazing information'!$I48/('Glazing information'!$H48+'Glazing information'!$J48),0),$R$67:$R$127,-1),MATCH(X$69,$A$67:$Q$67,0))-INDEX($A$67:$Q$127,MATCH(IFERROR('Glazing information'!$I48/('Glazing information'!$H48+'Glazing information'!$J48),0),$A$67:$A$127,1),MATCH(X$69,$A$67:$Q$67,0)))*(IFERROR('Glazing information'!$I48/('Glazing information'!$H48+'Glazing information'!$J48),0)-INDEX($A$67:$A$127,MATCH(IFERROR('Glazing information'!$I48/('Glazing information'!$H48+'Glazing information'!$J48),0),$A$67:$A$127,1),1))/(INDEX($A$67:$A$127,MATCH(3-IFERROR('Glazing information'!$I48/('Glazing information'!$H48+'Glazing information'!$J48),0),$R$67:$R$127,-1),1)-INDEX($A$67:$A$127,MATCH(IFERROR('Glazing information'!$I48/('Glazing information'!$H48+'Glazing information'!$J48),0),$A$67:$A$127,1),1))),1)</f>
        <v>1</v>
      </c>
      <c r="Z74" s="416" t="str">
        <f>IFERROR((Y74*('Glazing information'!$H48+'Glazing information'!$J48)-X74*'Glazing information'!$J48)/'Glazing information'!$H48,"")</f>
        <v/>
      </c>
      <c r="AA74" s="370">
        <f>IFERROR(IF('Glazing information'!$I69/'Glazing information'!$J69&gt;3,INDEX($A$67:$Q$127,MATCH(3,'Window calculation'!$A$67:$A$127,1),MATCH(AA$69,'Window calculation'!$A$67:$Q$67,0)),(INDEX($A$67:$Q$127,MATCH(IFERROR('Glazing information'!$I69/'Glazing information'!$J69,0),'Window calculation'!$A$67:$A$127,1),MATCH(AA$69,'Window calculation'!$A$67:$Q$67,0))+(INDEX($A$67:$Q$127,MATCH(3-IFERROR('Glazing information'!$I69/'Glazing information'!$J69,0),$R$67:$R$127,-1),MATCH(AA$69,'Window calculation'!$A$67:$Q$67,0))-INDEX($A$67:$Q$127,MATCH(IFERROR('Glazing information'!$I69/'Glazing information'!$J69,0),'Window calculation'!$A$67:$A$127,1),MATCH(AA$69,'Window calculation'!$A$67:$Q$67,0)))*(IFERROR('Glazing information'!$I69/'Glazing information'!$J69,0)-INDEX($A$67:$A$127,MATCH(IFERROR('Glazing information'!$I69/'Glazing information'!$J69,0),'Window calculation'!$A$67:$A$127,1),1))/(INDEX($A$67:$A$127,MATCH(3-IFERROR('Glazing information'!$I69/'Glazing information'!$J69,0),$R$67:$R$127,-1),1)-INDEX(G131:G191,MATCH(IFERROR('Glazing information'!$I69/'Glazing information'!$J69,0),'Window calculation'!$A$67:$A$127,1),1)))),1)</f>
        <v>1</v>
      </c>
      <c r="AB74" s="369">
        <f>IFERROR(IF('Glazing information'!$I69/('Glazing information'!$H69+'Glazing information'!$J69)&gt;3,INDEX($A$67:$Q$127,MATCH(3,'Window calculation'!$A$67:$A$127,1),MATCH(AA$69,'Window calculation'!$A$67:$Q$67,0)),INDEX($A$67:$Q$127,MATCH(IFERROR('Glazing information'!$I69/('Glazing information'!$H69+'Glazing information'!$J69),0),$A$67:$A$127,1),MATCH(AA$69,$A$67:$Q$67,0))+(INDEX($A$67:$Q$127,MATCH(3-IFERROR('Glazing information'!$I69/('Glazing information'!$H69+'Glazing information'!$J69),0),$R$67:$R$127,-1),MATCH(AA$69,$A$67:$Q$67,0))-INDEX($A$67:$Q$127,MATCH(IFERROR('Glazing information'!$I69/('Glazing information'!$H69+'Glazing information'!$J69),0),$A$67:$A$127,1),MATCH(AA$69,$A$67:$Q$67,0)))*(IFERROR('Glazing information'!$I69/('Glazing information'!$H69+'Glazing information'!$J69),0)-INDEX($A$67:$A$127,MATCH(IFERROR('Glazing information'!$I69/('Glazing information'!$H69+'Glazing information'!$J69),0),$A$67:$A$127,1),1))/(INDEX($A$67:$A$127,MATCH(3-IFERROR('Glazing information'!$I69/('Glazing information'!$H69+'Glazing information'!$J69),0),$R$67:$R$127,-1),1)-INDEX($A$67:$A$127,MATCH(IFERROR('Glazing information'!$I69/('Glazing information'!$H69+'Glazing information'!$J69),0),$A$67:$A$127,1),1))),1)</f>
        <v>1</v>
      </c>
      <c r="AC74" s="416" t="str">
        <f>IFERROR((AB74*('Glazing information'!$H69+'Glazing information'!$J69)-AA74*'Glazing information'!$J69)/'Glazing information'!$H69,"")</f>
        <v/>
      </c>
      <c r="AD74" s="370">
        <f>IFERROR(IF('Glazing information'!$I90/'Glazing information'!$J90&gt;3,INDEX($A$67:$Q$127,MATCH(3,'Window calculation'!$A$67:$A$127,1),MATCH(AD$69,'Window calculation'!$A$67:$Q$67,0)),(INDEX($A$67:$Q$127,MATCH(IFERROR('Glazing information'!$I90/'Glazing information'!$J90,0),'Window calculation'!$A$67:$A$127,1),MATCH(AD$69,'Window calculation'!$A$67:$Q$67,0))+(INDEX($A$67:$Q$127,MATCH(3-IFERROR('Glazing information'!$I90/'Glazing information'!$J90,0),$R$67:$R$127,-1),MATCH(AD$69,'Window calculation'!$A$67:$Q$67,0))-INDEX($A$67:$Q$127,MATCH(IFERROR('Glazing information'!$I90/'Glazing information'!$J90,0),'Window calculation'!$A$67:$A$127,1),MATCH(AD$69,'Window calculation'!$A$67:$Q$67,0)))*(IFERROR('Glazing information'!$I90/'Glazing information'!$J90,0)-INDEX($A$67:$A$127,MATCH(IFERROR('Glazing information'!$I90/'Glazing information'!$J90,0),'Window calculation'!$A$67:$A$127,1),1))/(INDEX($A$67:$A$127,MATCH(3-IFERROR('Glazing information'!$I90/'Glazing information'!$J90,0),$R$67:$R$127,-1),1)-INDEX(J131:J191,MATCH(IFERROR('Glazing information'!$I90/'Glazing information'!$J90,0),'Window calculation'!$A$67:$A$127,1),1)))),1)</f>
        <v>1</v>
      </c>
      <c r="AE74" s="369">
        <f>IFERROR(IF('Glazing information'!$I90/('Glazing information'!$H90+'Glazing information'!$J90)&gt;3,INDEX($A$67:$Q$127,MATCH(3,'Window calculation'!$A$67:$A$127,1),MATCH(AD$69,'Window calculation'!$A$67:$Q$67,0)),INDEX($A$67:$Q$127,MATCH(IFERROR('Glazing information'!$I90/('Glazing information'!$H90+'Glazing information'!$J90),0),$A$67:$A$127,1),MATCH(AD$69,$A$67:$Q$67,0))+(INDEX($A$67:$Q$127,MATCH(3-IFERROR('Glazing information'!$I90/('Glazing information'!$H90+'Glazing information'!$J90),0),$R$67:$R$127,-1),MATCH(AD$69,$A$67:$Q$67,0))-INDEX($A$67:$Q$127,MATCH(IFERROR('Glazing information'!$I90/('Glazing information'!$H90+'Glazing information'!$J90),0),$A$67:$A$127,1),MATCH(AD$69,$A$67:$Q$67,0)))*(IFERROR('Glazing information'!$I90/('Glazing information'!$H90+'Glazing information'!$J90),0)-INDEX($A$67:$A$127,MATCH(IFERROR('Glazing information'!$I90/('Glazing information'!$H90+'Glazing information'!$J90),0),$A$67:$A$127,1),1))/(INDEX($A$67:$A$127,MATCH(3-IFERROR('Glazing information'!$I90/('Glazing information'!$H90+'Glazing information'!$J90),0),$R$67:$R$127,-1),1)-INDEX($A$67:$A$127,MATCH(IFERROR('Glazing information'!$I90/('Glazing information'!$H90+'Glazing information'!$J90),0),$A$67:$A$127,1),1))),1)</f>
        <v>1</v>
      </c>
      <c r="AF74" s="416" t="str">
        <f>IFERROR((AE74*('Glazing information'!$H90+'Glazing information'!$J90)-AD74*'Glazing information'!$J90)/'Glazing information'!$H90,"")</f>
        <v/>
      </c>
      <c r="AG74" s="370">
        <f>IFERROR(IF('Glazing information'!$I111/'Glazing information'!$J111&gt;3,INDEX($A$67:$Q$127,MATCH(3,'Window calculation'!$A$67:$A$127,1),MATCH(AG$69,'Window calculation'!$A$67:$Q$67,0)),(INDEX($A$67:$Q$127,MATCH(IFERROR('Glazing information'!$I111/'Glazing information'!$J111,0),'Window calculation'!$A$67:$A$127,1),MATCH(AG$69,'Window calculation'!$A$67:$Q$67,0))+(INDEX($A$67:$Q$127,MATCH(3-IFERROR('Glazing information'!$I111/'Glazing information'!$J111,0),$R$67:$R$127,-1),MATCH(AG$69,'Window calculation'!$A$67:$Q$67,0))-INDEX($A$67:$Q$127,MATCH(IFERROR('Glazing information'!$I111/'Glazing information'!$J111,0),'Window calculation'!$A$67:$A$127,1),MATCH(AG$69,'Window calculation'!$A$67:$Q$67,0)))*(IFERROR('Glazing information'!$I111/'Glazing information'!$J111,0)-INDEX($A$67:$A$127,MATCH(IFERROR('Glazing information'!$I111/'Glazing information'!$J111,0),'Window calculation'!$A$67:$A$127,1),1))/(INDEX($A$67:$A$127,MATCH(3-IFERROR('Glazing information'!$I111/'Glazing information'!$J111,0),$R$67:$R$127,-1),1)-INDEX(M131:M191,MATCH(IFERROR('Glazing information'!$I111/'Glazing information'!$J111,0),'Window calculation'!$A$67:$A$127,1),1)))),1)</f>
        <v>1</v>
      </c>
      <c r="AH74" s="369">
        <f>IFERROR(IF('Glazing information'!$I111/('Glazing information'!$H111+'Glazing information'!$J111)&gt;3,INDEX($A$67:$Q$127,MATCH(3,'Window calculation'!$A$67:$A$127,1),MATCH(AG$69,'Window calculation'!$A$67:$Q$67,0)),INDEX($A$67:$Q$127,MATCH(IFERROR('Glazing information'!$I111/('Glazing information'!$H111+'Glazing information'!$J111),0),$A$67:$A$127,1),MATCH(AG$69,$A$67:$Q$67,0))+(INDEX($A$67:$Q$127,MATCH(3-IFERROR('Glazing information'!$I111/('Glazing information'!$H111+'Glazing information'!$J111),0),$R$67:$R$127,-1),MATCH(AG$69,$A$67:$Q$67,0))-INDEX($A$67:$Q$127,MATCH(IFERROR('Glazing information'!$I111/('Glazing information'!$H111+'Glazing information'!$J111),0),$A$67:$A$127,1),MATCH(AG$69,$A$67:$Q$67,0)))*(IFERROR('Glazing information'!$I111/('Glazing information'!$H111+'Glazing information'!$J111),0)-INDEX($A$67:$A$127,MATCH(IFERROR('Glazing information'!$I111/('Glazing information'!$H111+'Glazing information'!$J111),0),$A$67:$A$127,1),1))/(INDEX($A$67:$A$127,MATCH(3-IFERROR('Glazing information'!$I111/('Glazing information'!$H111+'Glazing information'!$J111),0),$R$67:$R$127,-1),1)-INDEX($A$67:$A$127,MATCH(IFERROR('Glazing information'!$I111/('Glazing information'!$H111+'Glazing information'!$J111),0),$A$67:$A$127,1),1))),1)</f>
        <v>1</v>
      </c>
      <c r="AI74" s="416" t="str">
        <f>IFERROR((AH74*('Glazing information'!$H111+'Glazing information'!$J111)-AG74*'Glazing information'!$J111)/'Glazing information'!$H111,"")</f>
        <v/>
      </c>
      <c r="AJ74" s="370">
        <f>IFERROR(IF('Glazing information'!$I132/'Glazing information'!$J132&gt;3,INDEX($A$67:$Q$127,MATCH(3,'Window calculation'!$A$67:$A$127,1),MATCH(AJ$69,'Window calculation'!$A$67:$Q$67,0)),(INDEX($A$67:$Q$127,MATCH(IFERROR('Glazing information'!$I132/'Glazing information'!$J132,0),'Window calculation'!$A$67:$A$127,1),MATCH(AJ$69,'Window calculation'!$A$67:$Q$67,0))+(INDEX($A$67:$Q$127,MATCH(3-IFERROR('Glazing information'!$I132/'Glazing information'!$J132,0),$R$67:$R$127,-1),MATCH(AJ$69,'Window calculation'!$A$67:$Q$67,0))-INDEX($A$67:$Q$127,MATCH(IFERROR('Glazing information'!$I132/'Glazing information'!$J132,0),'Window calculation'!$A$67:$A$127,1),MATCH(AJ$69,'Window calculation'!$A$67:$Q$67,0)))*(IFERROR('Glazing information'!$I132/'Glazing information'!$J132,0)-INDEX($A$67:$A$127,MATCH(IFERROR('Glazing information'!$I132/'Glazing information'!$J132,0),'Window calculation'!$A$67:$A$127,1),1))/(INDEX($A$67:$A$127,MATCH(3-IFERROR('Glazing information'!$I132/'Glazing information'!$J132,0),$R$67:$R$127,-1),1)-INDEX(P131:P191,MATCH(IFERROR('Glazing information'!$I132/'Glazing information'!$J132,0),'Window calculation'!$A$67:$A$127,1),1)))),1)</f>
        <v>1</v>
      </c>
      <c r="AK74" s="369">
        <f>IFERROR(IF('Glazing information'!$I132/('Glazing information'!$H132+'Glazing information'!$J132)&gt;3,INDEX($A$67:$Q$127,MATCH(3,'Window calculation'!$A$67:$A$127,1),MATCH(AJ$69,'Window calculation'!$A$67:$Q$67,0)),INDEX($A$67:$Q$127,MATCH(IFERROR('Glazing information'!$I132/('Glazing information'!$H132+'Glazing information'!$J132),0),$A$67:$A$127,1),MATCH(AJ$69,$A$67:$Q$67,0))+(INDEX($A$67:$Q$127,MATCH(3-IFERROR('Glazing information'!$I132/('Glazing information'!$H132+'Glazing information'!$J132),0),$R$67:$R$127,-1),MATCH(AJ$69,$A$67:$Q$67,0))-INDEX($A$67:$Q$127,MATCH(IFERROR('Glazing information'!$I132/('Glazing information'!$H132+'Glazing information'!$J132),0),$A$67:$A$127,1),MATCH(AJ$69,$A$67:$Q$67,0)))*(IFERROR('Glazing information'!$I132/('Glazing information'!$H132+'Glazing information'!$J132),0)-INDEX($A$67:$A$127,MATCH(IFERROR('Glazing information'!$I132/('Glazing information'!$H132+'Glazing information'!$J132),0),$A$67:$A$127,1),1))/(INDEX($A$67:$A$127,MATCH(3-IFERROR('Glazing information'!$I132/('Glazing information'!$H132+'Glazing information'!$J132),0),$R$67:$R$127,-1),1)-INDEX($A$67:$A$127,MATCH(IFERROR('Glazing information'!$I132/('Glazing information'!$H132+'Glazing information'!$J132),0),$A$67:$A$127,1),1))),1)</f>
        <v>1</v>
      </c>
      <c r="AL74" s="416" t="str">
        <f>IFERROR((AK74*('Glazing information'!$H132+'Glazing information'!$J132)-AJ74*'Glazing information'!$J132)/'Glazing information'!$H132,"")</f>
        <v/>
      </c>
      <c r="AM74" s="370">
        <f>IFERROR(IF('Glazing information'!$I153/'Glazing information'!$J153&gt;3,INDEX($A$67:$Q$127,MATCH(3,'Window calculation'!$A$67:$A$127,1),MATCH(AM$69,'Window calculation'!$A$67:$Q$67,0)),(INDEX($A$67:$Q$127,MATCH(IFERROR('Glazing information'!$I153/'Glazing information'!$J153,0),'Window calculation'!$A$67:$A$127,1),MATCH(AM$69,'Window calculation'!$A$67:$Q$67,0))+(INDEX($A$67:$Q$127,MATCH(3-IFERROR('Glazing information'!$I153/'Glazing information'!$J153,0),$R$67:$R$127,-1),MATCH(AM$69,'Window calculation'!$A$67:$Q$67,0))-INDEX($A$67:$Q$127,MATCH(IFERROR('Glazing information'!$I153/'Glazing information'!$J153,0),'Window calculation'!$A$67:$A$127,1),MATCH(AM$69,'Window calculation'!$A$67:$Q$67,0)))*(IFERROR('Glazing information'!$I153/'Glazing information'!$J153,0)-INDEX($A$67:$A$127,MATCH(IFERROR('Glazing information'!$I153/'Glazing information'!$J153,0),'Window calculation'!$A$67:$A$127,1),1))/(INDEX($A$67:$A$127,MATCH(3-IFERROR('Glazing information'!$I153/'Glazing information'!$J153,0),$R$67:$R$127,-1),1)-INDEX(S131:S191,MATCH(IFERROR('Glazing information'!$I153/'Glazing information'!$J153,0),'Window calculation'!$A$67:$A$127,1),1)))),1)</f>
        <v>1</v>
      </c>
      <c r="AN74" s="369">
        <f>IFERROR(IF('Glazing information'!$I153/('Glazing information'!$H153+'Glazing information'!$J153)&gt;3,INDEX($A$67:$Q$127,MATCH(3,'Window calculation'!$A$67:$A$127,1),MATCH(AM$69,'Window calculation'!$A$67:$Q$67,0)),INDEX($A$67:$Q$127,MATCH(IFERROR('Glazing information'!$I153/('Glazing information'!$H153+'Glazing information'!$J153),0),$A$67:$A$127,1),MATCH(AM$69,$A$67:$Q$67,0))+(INDEX($A$67:$Q$127,MATCH(3-IFERROR('Glazing information'!$I153/('Glazing information'!$H153+'Glazing information'!$J153),0),$R$67:$R$127,-1),MATCH(AM$69,$A$67:$Q$67,0))-INDEX($A$67:$Q$127,MATCH(IFERROR('Glazing information'!$I153/('Glazing information'!$H153+'Glazing information'!$J153),0),$A$67:$A$127,1),MATCH(AM$69,$A$67:$Q$67,0)))*(IFERROR('Glazing information'!$I153/('Glazing information'!$H153+'Glazing information'!$J153),0)-INDEX($A$67:$A$127,MATCH(IFERROR('Glazing information'!$I153/('Glazing information'!$H153+'Glazing information'!$J153),0),$A$67:$A$127,1),1))/(INDEX($A$67:$A$127,MATCH(3-IFERROR('Glazing information'!$I153/('Glazing information'!$H153+'Glazing information'!$J153),0),$R$67:$R$127,-1),1)-INDEX($A$67:$A$127,MATCH(IFERROR('Glazing information'!$I153/('Glazing information'!$H153+'Glazing information'!$J153),0),$A$67:$A$127,1),1))),1)</f>
        <v>1</v>
      </c>
      <c r="AO74" s="416" t="str">
        <f>IFERROR((AN74*('Glazing information'!$H153+'Glazing information'!$J153)-AM74*'Glazing information'!$J153)/'Glazing information'!$H153,"")</f>
        <v/>
      </c>
      <c r="AP74" s="370">
        <f>IFERROR(IF('Glazing information'!$I174/'Glazing information'!$J174&gt;3,INDEX($A$67:$Q$127,MATCH(3,'Window calculation'!$A$67:$A$127,1),MATCH(AP$69,'Window calculation'!$A$67:$Q$67,0)),(INDEX($A$67:$Q$127,MATCH(IFERROR('Glazing information'!$I174/'Glazing information'!$J174,0),'Window calculation'!$A$67:$A$127,1),MATCH(AP$69,'Window calculation'!$A$67:$Q$67,0))+(INDEX($A$67:$Q$127,MATCH(3-IFERROR('Glazing information'!$I174/'Glazing information'!$J174,0),$R$67:$R$127,-1),MATCH(AP$69,'Window calculation'!$A$67:$Q$67,0))-INDEX($A$67:$Q$127,MATCH(IFERROR('Glazing information'!$I174/'Glazing information'!$J174,0),'Window calculation'!$A$67:$A$127,1),MATCH(AP$69,'Window calculation'!$A$67:$Q$67,0)))*(IFERROR('Glazing information'!$I174/'Glazing information'!$J174,0)-INDEX($A$67:$A$127,MATCH(IFERROR('Glazing information'!$I174/'Glazing information'!$J174,0),'Window calculation'!$A$67:$A$127,1),1))/(INDEX($A$67:$A$127,MATCH(3-IFERROR('Glazing information'!$I174/'Glazing information'!$J174,0),$R$67:$R$127,-1),1)-INDEX(V131:V191,MATCH(IFERROR('Glazing information'!$I174/'Glazing information'!$J174,0),'Window calculation'!$A$67:$A$127,1),1)))),1)</f>
        <v>1</v>
      </c>
      <c r="AQ74" s="369">
        <f>IFERROR(IF('Glazing information'!$I174/('Glazing information'!$H174+'Glazing information'!$J174)&gt;3,INDEX($A$67:$Q$127,MATCH(3,'Window calculation'!$A$67:$A$127,1),MATCH(AP$69,'Window calculation'!$A$67:$Q$67,0)),INDEX($A$67:$Q$127,MATCH(IFERROR('Glazing information'!$I174/('Glazing information'!$H174+'Glazing information'!$J174),0),$A$67:$A$127,1),MATCH(AP$69,$A$67:$Q$67,0))+(INDEX($A$67:$Q$127,MATCH(3-IFERROR('Glazing information'!$I174/('Glazing information'!$H174+'Glazing information'!$J174),0),$R$67:$R$127,-1),MATCH(AP$69,$A$67:$Q$67,0))-INDEX($A$67:$Q$127,MATCH(IFERROR('Glazing information'!$I174/('Glazing information'!$H174+'Glazing information'!$J174),0),$A$67:$A$127,1),MATCH(AP$69,$A$67:$Q$67,0)))*(IFERROR('Glazing information'!$I174/('Glazing information'!$H174+'Glazing information'!$J174),0)-INDEX($A$67:$A$127,MATCH(IFERROR('Glazing information'!$I174/('Glazing information'!$H174+'Glazing information'!$J174),0),$A$67:$A$127,1),1))/(INDEX($A$67:$A$127,MATCH(3-IFERROR('Glazing information'!$I174/('Glazing information'!$H174+'Glazing information'!$J174),0),$R$67:$R$127,-1),1)-INDEX($A$67:$A$127,MATCH(IFERROR('Glazing information'!$I174/('Glazing information'!$H174+'Glazing information'!$J174),0),$A$67:$A$127,1),1))),1)</f>
        <v>1</v>
      </c>
      <c r="AR74" s="416" t="str">
        <f>IFERROR((AQ74*('Glazing information'!$H174+'Glazing information'!$J174)-AP74*'Glazing information'!$J174)/'Glazing information'!$H174,"")</f>
        <v/>
      </c>
      <c r="AS74" s="57"/>
      <c r="AT74" s="57"/>
      <c r="AU74" s="57"/>
      <c r="AV74" s="57"/>
      <c r="AW74" s="57"/>
      <c r="AX74" s="57"/>
      <c r="AY74" s="57"/>
      <c r="AZ74" s="57"/>
      <c r="BA74" s="57"/>
      <c r="BB74" s="57"/>
      <c r="BC74" s="57"/>
      <c r="BD74" s="57"/>
      <c r="BE74" s="57"/>
      <c r="BF74" s="57"/>
      <c r="BG74" s="57"/>
      <c r="BH74" s="57"/>
      <c r="BI74" s="57"/>
      <c r="BJ74" s="57"/>
      <c r="BK74" s="57"/>
      <c r="BL74" s="57"/>
    </row>
    <row r="75" spans="1:64" x14ac:dyDescent="0.25">
      <c r="A75" s="67">
        <v>0.4</v>
      </c>
      <c r="B75" s="68" t="b">
        <f>IF('OTTV Calculation'!$E$6="Hanoi",'Beta Database'!D75,IF('OTTV Calculation'!$E$6="Da Nang",'Beta Database'!U75,IF('OTTV Calculation'!$E$6="Buon Ma Thuot",'Beta Database'!AL75,IF('OTTV Calculation'!$E$6="HCMC",'Beta Database'!BC75))))</f>
        <v>0</v>
      </c>
      <c r="C75" s="68" t="b">
        <f>IF('OTTV Calculation'!$E$6="Hanoi",'Beta Database'!E75,IF('OTTV Calculation'!$E$6="Da Nang",'Beta Database'!V75,IF('OTTV Calculation'!$E$6="Buon Ma Thuot",'Beta Database'!AM75,IF('OTTV Calculation'!$E$6="HCMC",'Beta Database'!BD75))))</f>
        <v>0</v>
      </c>
      <c r="D75" s="68" t="b">
        <f>IF('OTTV Calculation'!$E$6="Hanoi",'Beta Database'!F75,IF('OTTV Calculation'!$E$6="Da Nang",'Beta Database'!W75,IF('OTTV Calculation'!$E$6="Buon Ma Thuot",'Beta Database'!AN75,IF('OTTV Calculation'!$E$6="HCMC",'Beta Database'!BE75))))</f>
        <v>0</v>
      </c>
      <c r="E75" s="68" t="b">
        <f>IF('OTTV Calculation'!$E$6="Hanoi",'Beta Database'!G75,IF('OTTV Calculation'!$E$6="Da Nang",'Beta Database'!X75,IF('OTTV Calculation'!$E$6="Buon Ma Thuot",'Beta Database'!AO75,IF('OTTV Calculation'!$E$6="HCMC",'Beta Database'!BF75))))</f>
        <v>0</v>
      </c>
      <c r="F75" s="73" t="b">
        <f>IF('OTTV Calculation'!$E$6="Hanoi",'Beta Database'!H75,IF('OTTV Calculation'!$E$6="Da Nang",'Beta Database'!Y75,IF('OTTV Calculation'!$E$6="Buon Ma Thuot",'Beta Database'!AP75,IF('OTTV Calculation'!$E$6="HCMC",'Beta Database'!BG75))))</f>
        <v>0</v>
      </c>
      <c r="G75" s="68" t="b">
        <f>IF('OTTV Calculation'!$E$6="Hanoi",'Beta Database'!I75,IF('OTTV Calculation'!$E$6="Da Nang",'Beta Database'!Z75,IF('OTTV Calculation'!$E$6="Buon Ma Thuot",'Beta Database'!AQ75,IF('OTTV Calculation'!$E$6="HCMC",'Beta Database'!BH75))))</f>
        <v>0</v>
      </c>
      <c r="H75" s="68" t="b">
        <f>IF('OTTV Calculation'!$E$6="Hanoi",'Beta Database'!J75,IF('OTTV Calculation'!$E$6="Da Nang",'Beta Database'!AA75,IF('OTTV Calculation'!$E$6="Buon Ma Thuot",'Beta Database'!AR75,IF('OTTV Calculation'!$E$6="HCMC",'Beta Database'!BI75))))</f>
        <v>0</v>
      </c>
      <c r="I75" s="68" t="b">
        <f>IF('OTTV Calculation'!$E$6="Hanoi",'Beta Database'!K75,IF('OTTV Calculation'!$E$6="Da Nang",'Beta Database'!AB75,IF('OTTV Calculation'!$E$6="Buon Ma Thuot",'Beta Database'!AS75,IF('OTTV Calculation'!$E$6="HCMC",'Beta Database'!BJ75))))</f>
        <v>0</v>
      </c>
      <c r="J75" s="68" t="b">
        <f>IF('OTTV Calculation'!$E$6="Hanoi",'Beta Database'!L75,IF('OTTV Calculation'!$E$6="Da Nang",'Beta Database'!AC75,IF('OTTV Calculation'!$E$6="Buon Ma Thuot",'Beta Database'!AT75,IF('OTTV Calculation'!$E$6="HCMC",'Beta Database'!BK75))))</f>
        <v>0</v>
      </c>
      <c r="K75" s="68" t="b">
        <f>IF('OTTV Calculation'!$E$6="Hanoi",'Beta Database'!M75,IF('OTTV Calculation'!$E$6="Da Nang",'Beta Database'!AD75,IF('OTTV Calculation'!$E$6="Buon Ma Thuot",'Beta Database'!AU75,IF('OTTV Calculation'!$E$6="HCMC",'Beta Database'!BL75))))</f>
        <v>0</v>
      </c>
      <c r="L75" s="68" t="b">
        <f>IF('OTTV Calculation'!$E$6="Hanoi",'Beta Database'!N75,IF('OTTV Calculation'!$E$6="Da Nang",'Beta Database'!AE75,IF('OTTV Calculation'!$E$6="Buon Ma Thuot",'Beta Database'!AV75,IF('OTTV Calculation'!$E$6="HCMC",'Beta Database'!BM75))))</f>
        <v>0</v>
      </c>
      <c r="M75" s="68" t="b">
        <f>IF('OTTV Calculation'!$E$6="Hanoi",'Beta Database'!O75,IF('OTTV Calculation'!$E$6="Da Nang",'Beta Database'!AF75,IF('OTTV Calculation'!$E$6="Buon Ma Thuot",'Beta Database'!AW75,IF('OTTV Calculation'!$E$6="HCMC",'Beta Database'!BN75))))</f>
        <v>0</v>
      </c>
      <c r="N75" s="68" t="b">
        <f>IF('OTTV Calculation'!$E$6="Hanoi",'Beta Database'!P75,IF('OTTV Calculation'!$E$6="Da Nang",'Beta Database'!AG75,IF('OTTV Calculation'!$E$6="Buon Ma Thuot",'Beta Database'!AX75,IF('OTTV Calculation'!$E$6="HCMC",'Beta Database'!BO75))))</f>
        <v>0</v>
      </c>
      <c r="O75" s="68" t="b">
        <f>IF('OTTV Calculation'!$E$6="Hanoi",'Beta Database'!Q75,IF('OTTV Calculation'!$E$6="Da Nang",'Beta Database'!AH75,IF('OTTV Calculation'!$E$6="Buon Ma Thuot",'Beta Database'!AY75,IF('OTTV Calculation'!$E$6="HCMC",'Beta Database'!BP75))))</f>
        <v>0</v>
      </c>
      <c r="P75" s="68" t="b">
        <f>IF('OTTV Calculation'!$E$6="Hanoi",'Beta Database'!R75,IF('OTTV Calculation'!$E$6="Da Nang",'Beta Database'!AI75,IF('OTTV Calculation'!$E$6="Buon Ma Thuot",'Beta Database'!AZ75,IF('OTTV Calculation'!$E$6="HCMC",'Beta Database'!BQ75))))</f>
        <v>0</v>
      </c>
      <c r="Q75" s="68" t="b">
        <f>IF('OTTV Calculation'!$E$6="Hanoi",'Beta Database'!S75,IF('OTTV Calculation'!$E$6="Da Nang",'Beta Database'!AJ75,IF('OTTV Calculation'!$E$6="Buon Ma Thuot",'Beta Database'!BA75,IF('OTTV Calculation'!$E$6="HCMC",'Beta Database'!BR75))))</f>
        <v>0</v>
      </c>
      <c r="R75" s="57">
        <v>2.65</v>
      </c>
      <c r="S75" s="57"/>
      <c r="T75" s="126" t="s">
        <v>117</v>
      </c>
      <c r="U75" s="370">
        <f>IFERROR(IF('Glazing information'!$I28/'Glazing information'!$J28&gt;3,INDEX($A$67:$Q$127,MATCH(3,'Window calculation'!$A$67:$A$127,1),MATCH(U$69,'Window calculation'!$A$67:$Q$67,0)),(INDEX($A$67:$Q$127,MATCH(IFERROR('Glazing information'!$I28/'Glazing information'!$J28,0),'Window calculation'!$A$67:$A$127,1),MATCH(U$69,'Window calculation'!$A$67:$Q$67,0))+(INDEX($A$67:$Q$127,MATCH(3-IFERROR('Glazing information'!$I28/'Glazing information'!$J28,0),$R$67:$R$127,-1),MATCH(U$69,'Window calculation'!$A$67:$Q$67,0))-INDEX($A$67:$Q$127,MATCH(IFERROR('Glazing information'!$I28/'Glazing information'!$J28,0),'Window calculation'!$A$67:$A$127,1),MATCH(U$69,'Window calculation'!$A$67:$Q$67,0)))*(IFERROR('Glazing information'!$I28/'Glazing information'!$J28,0)-INDEX($A$67:$A$127,MATCH(IFERROR('Glazing information'!$I28/'Glazing information'!$J28,0),'Window calculation'!$A$67:$A$127,1),1))/(INDEX($A$67:$A$127,MATCH(3-IFERROR('Glazing information'!$I28/'Glazing information'!$J28,0),$R$67:$R$127,-1),1)-INDEX(A132:A192,MATCH(IFERROR('Glazing information'!$I28/'Glazing information'!$J28,0),'Window calculation'!$A$67:$A$127,1),1)))),1)</f>
        <v>1</v>
      </c>
      <c r="V75" s="369">
        <f>IFERROR(IF('Glazing information'!$I28/('Glazing information'!$H28+'Glazing information'!$J28)&gt;3,INDEX($A$67:$Q$127,MATCH(3,'Window calculation'!$A$67:$A$127,1),MATCH(U$69,'Window calculation'!$A$67:$Q$67,0)),INDEX($A$67:$Q$127,MATCH(IFERROR('Glazing information'!$I28/('Glazing information'!$H28+'Glazing information'!$J28),0),$A$67:$A$127,1),MATCH(U$69,$A$67:$Q$67,0))+(INDEX($A$67:$Q$127,MATCH(3-IFERROR('Glazing information'!$I28/('Glazing information'!$H28+'Glazing information'!$J28),0),$R$67:$R$127,-1),MATCH(U$69,$A$67:$Q$67,0))-INDEX($A$67:$Q$127,MATCH(IFERROR('Glazing information'!$I28/('Glazing information'!$H28+'Glazing information'!$J28),0),$A$67:$A$127,1),MATCH(U$69,$A$67:$Q$67,0)))*(IFERROR('Glazing information'!$I28/('Glazing information'!$H28+'Glazing information'!$J28),0)-INDEX($A$67:$A$127,MATCH(IFERROR('Glazing information'!$I28/('Glazing information'!$H28+'Glazing information'!$J28),0),$A$67:$A$127,1),1))/(INDEX($A$67:$A$127,MATCH(3-IFERROR('Glazing information'!$I28/('Glazing information'!$H28+'Glazing information'!$J28),0),$R$67:$R$127,-1),1)-INDEX($A$67:$A$127,MATCH(IFERROR('Glazing information'!$I28/('Glazing information'!$H28+'Glazing information'!$J28),0),$A$67:$A$127,1),1))),1)</f>
        <v>1</v>
      </c>
      <c r="W75" s="416" t="str">
        <f>IFERROR((V75*('Glazing information'!$H28+'Glazing information'!$J28)-U75*'Glazing information'!$J28)/'Glazing information'!$H28,"")</f>
        <v/>
      </c>
      <c r="X75" s="370">
        <f>IFERROR(IF('Glazing information'!$I49/'Glazing information'!$J49&gt;3,INDEX($A$67:$Q$127,MATCH(3,'Window calculation'!$A$67:$A$127,1),MATCH(X$69,'Window calculation'!$A$67:$Q$67,0)),(INDEX($A$67:$Q$127,MATCH(IFERROR('Glazing information'!$I49/'Glazing information'!$J49,0),'Window calculation'!$A$67:$A$127,1),MATCH(X$69,'Window calculation'!$A$67:$Q$67,0))+(INDEX($A$67:$Q$127,MATCH(3-IFERROR('Glazing information'!$I49/'Glazing information'!$J49,0),$R$67:$R$127,-1),MATCH(X$69,'Window calculation'!$A$67:$Q$67,0))-INDEX($A$67:$Q$127,MATCH(IFERROR('Glazing information'!$I49/'Glazing information'!$J49,0),'Window calculation'!$A$67:$A$127,1),MATCH(X$69,'Window calculation'!$A$67:$Q$67,0)))*(IFERROR('Glazing information'!$I49/'Glazing information'!$J49,0)-INDEX($A$67:$A$127,MATCH(IFERROR('Glazing information'!$I49/'Glazing information'!$J49,0),'Window calculation'!$A$67:$A$127,1),1))/(INDEX($A$67:$A$127,MATCH(3-IFERROR('Glazing information'!$I49/'Glazing information'!$J49,0),$R$67:$R$127,-1),1)-INDEX(D132:D192,MATCH(IFERROR('Glazing information'!$I49/'Glazing information'!$J49,0),'Window calculation'!$A$67:$A$127,1),1)))),1)</f>
        <v>1</v>
      </c>
      <c r="Y75" s="369">
        <f>IFERROR(IF('Glazing information'!$I49/('Glazing information'!$H49+'Glazing information'!$J49)&gt;3,INDEX($A$67:$Q$127,MATCH(3,'Window calculation'!$A$67:$A$127,1),MATCH(X$69,'Window calculation'!$A$67:$Q$67,0)),INDEX($A$67:$Q$127,MATCH(IFERROR('Glazing information'!$I49/('Glazing information'!$H49+'Glazing information'!$J49),0),$A$67:$A$127,1),MATCH(X$69,$A$67:$Q$67,0))+(INDEX($A$67:$Q$127,MATCH(3-IFERROR('Glazing information'!$I49/('Glazing information'!$H49+'Glazing information'!$J49),0),$R$67:$R$127,-1),MATCH(X$69,$A$67:$Q$67,0))-INDEX($A$67:$Q$127,MATCH(IFERROR('Glazing information'!$I49/('Glazing information'!$H49+'Glazing information'!$J49),0),$A$67:$A$127,1),MATCH(X$69,$A$67:$Q$67,0)))*(IFERROR('Glazing information'!$I49/('Glazing information'!$H49+'Glazing information'!$J49),0)-INDEX($A$67:$A$127,MATCH(IFERROR('Glazing information'!$I49/('Glazing information'!$H49+'Glazing information'!$J49),0),$A$67:$A$127,1),1))/(INDEX($A$67:$A$127,MATCH(3-IFERROR('Glazing information'!$I49/('Glazing information'!$H49+'Glazing information'!$J49),0),$R$67:$R$127,-1),1)-INDEX($A$67:$A$127,MATCH(IFERROR('Glazing information'!$I49/('Glazing information'!$H49+'Glazing information'!$J49),0),$A$67:$A$127,1),1))),1)</f>
        <v>1</v>
      </c>
      <c r="Z75" s="416" t="str">
        <f>IFERROR((Y75*('Glazing information'!$H49+'Glazing information'!$J49)-X75*'Glazing information'!$J49)/'Glazing information'!$H49,"")</f>
        <v/>
      </c>
      <c r="AA75" s="370">
        <f>IFERROR(IF('Glazing information'!$I70/'Glazing information'!$J70&gt;3,INDEX($A$67:$Q$127,MATCH(3,'Window calculation'!$A$67:$A$127,1),MATCH(AA$69,'Window calculation'!$A$67:$Q$67,0)),(INDEX($A$67:$Q$127,MATCH(IFERROR('Glazing information'!$I70/'Glazing information'!$J70,0),'Window calculation'!$A$67:$A$127,1),MATCH(AA$69,'Window calculation'!$A$67:$Q$67,0))+(INDEX($A$67:$Q$127,MATCH(3-IFERROR('Glazing information'!$I70/'Glazing information'!$J70,0),$R$67:$R$127,-1),MATCH(AA$69,'Window calculation'!$A$67:$Q$67,0))-INDEX($A$67:$Q$127,MATCH(IFERROR('Glazing information'!$I70/'Glazing information'!$J70,0),'Window calculation'!$A$67:$A$127,1),MATCH(AA$69,'Window calculation'!$A$67:$Q$67,0)))*(IFERROR('Glazing information'!$I70/'Glazing information'!$J70,0)-INDEX($A$67:$A$127,MATCH(IFERROR('Glazing information'!$I70/'Glazing information'!$J70,0),'Window calculation'!$A$67:$A$127,1),1))/(INDEX($A$67:$A$127,MATCH(3-IFERROR('Glazing information'!$I70/'Glazing information'!$J70,0),$R$67:$R$127,-1),1)-INDEX(G132:G192,MATCH(IFERROR('Glazing information'!$I70/'Glazing information'!$J70,0),'Window calculation'!$A$67:$A$127,1),1)))),1)</f>
        <v>1</v>
      </c>
      <c r="AB75" s="369">
        <f>IFERROR(IF('Glazing information'!$I70/('Glazing information'!$H70+'Glazing information'!$J70)&gt;3,INDEX($A$67:$Q$127,MATCH(3,'Window calculation'!$A$67:$A$127,1),MATCH(AA$69,'Window calculation'!$A$67:$Q$67,0)),INDEX($A$67:$Q$127,MATCH(IFERROR('Glazing information'!$I70/('Glazing information'!$H70+'Glazing information'!$J70),0),$A$67:$A$127,1),MATCH(AA$69,$A$67:$Q$67,0))+(INDEX($A$67:$Q$127,MATCH(3-IFERROR('Glazing information'!$I70/('Glazing information'!$H70+'Glazing information'!$J70),0),$R$67:$R$127,-1),MATCH(AA$69,$A$67:$Q$67,0))-INDEX($A$67:$Q$127,MATCH(IFERROR('Glazing information'!$I70/('Glazing information'!$H70+'Glazing information'!$J70),0),$A$67:$A$127,1),MATCH(AA$69,$A$67:$Q$67,0)))*(IFERROR('Glazing information'!$I70/('Glazing information'!$H70+'Glazing information'!$J70),0)-INDEX($A$67:$A$127,MATCH(IFERROR('Glazing information'!$I70/('Glazing information'!$H70+'Glazing information'!$J70),0),$A$67:$A$127,1),1))/(INDEX($A$67:$A$127,MATCH(3-IFERROR('Glazing information'!$I70/('Glazing information'!$H70+'Glazing information'!$J70),0),$R$67:$R$127,-1),1)-INDEX($A$67:$A$127,MATCH(IFERROR('Glazing information'!$I70/('Glazing information'!$H70+'Glazing information'!$J70),0),$A$67:$A$127,1),1))),1)</f>
        <v>1</v>
      </c>
      <c r="AC75" s="416" t="str">
        <f>IFERROR((AB75*('Glazing information'!$H70+'Glazing information'!$J70)-AA75*'Glazing information'!$J70)/'Glazing information'!$H70,"")</f>
        <v/>
      </c>
      <c r="AD75" s="370">
        <f>IFERROR(IF('Glazing information'!$I91/'Glazing information'!$J91&gt;3,INDEX($A$67:$Q$127,MATCH(3,'Window calculation'!$A$67:$A$127,1),MATCH(AD$69,'Window calculation'!$A$67:$Q$67,0)),(INDEX($A$67:$Q$127,MATCH(IFERROR('Glazing information'!$I91/'Glazing information'!$J91,0),'Window calculation'!$A$67:$A$127,1),MATCH(AD$69,'Window calculation'!$A$67:$Q$67,0))+(INDEX($A$67:$Q$127,MATCH(3-IFERROR('Glazing information'!$I91/'Glazing information'!$J91,0),$R$67:$R$127,-1),MATCH(AD$69,'Window calculation'!$A$67:$Q$67,0))-INDEX($A$67:$Q$127,MATCH(IFERROR('Glazing information'!$I91/'Glazing information'!$J91,0),'Window calculation'!$A$67:$A$127,1),MATCH(AD$69,'Window calculation'!$A$67:$Q$67,0)))*(IFERROR('Glazing information'!$I91/'Glazing information'!$J91,0)-INDEX($A$67:$A$127,MATCH(IFERROR('Glazing information'!$I91/'Glazing information'!$J91,0),'Window calculation'!$A$67:$A$127,1),1))/(INDEX($A$67:$A$127,MATCH(3-IFERROR('Glazing information'!$I91/'Glazing information'!$J91,0),$R$67:$R$127,-1),1)-INDEX(J132:J192,MATCH(IFERROR('Glazing information'!$I91/'Glazing information'!$J91,0),'Window calculation'!$A$67:$A$127,1),1)))),1)</f>
        <v>1</v>
      </c>
      <c r="AE75" s="369">
        <f>IFERROR(IF('Glazing information'!$I91/('Glazing information'!$H91+'Glazing information'!$J91)&gt;3,INDEX($A$67:$Q$127,MATCH(3,'Window calculation'!$A$67:$A$127,1),MATCH(AD$69,'Window calculation'!$A$67:$Q$67,0)),INDEX($A$67:$Q$127,MATCH(IFERROR('Glazing information'!$I91/('Glazing information'!$H91+'Glazing information'!$J91),0),$A$67:$A$127,1),MATCH(AD$69,$A$67:$Q$67,0))+(INDEX($A$67:$Q$127,MATCH(3-IFERROR('Glazing information'!$I91/('Glazing information'!$H91+'Glazing information'!$J91),0),$R$67:$R$127,-1),MATCH(AD$69,$A$67:$Q$67,0))-INDEX($A$67:$Q$127,MATCH(IFERROR('Glazing information'!$I91/('Glazing information'!$H91+'Glazing information'!$J91),0),$A$67:$A$127,1),MATCH(AD$69,$A$67:$Q$67,0)))*(IFERROR('Glazing information'!$I91/('Glazing information'!$H91+'Glazing information'!$J91),0)-INDEX($A$67:$A$127,MATCH(IFERROR('Glazing information'!$I91/('Glazing information'!$H91+'Glazing information'!$J91),0),$A$67:$A$127,1),1))/(INDEX($A$67:$A$127,MATCH(3-IFERROR('Glazing information'!$I91/('Glazing information'!$H91+'Glazing information'!$J91),0),$R$67:$R$127,-1),1)-INDEX($A$67:$A$127,MATCH(IFERROR('Glazing information'!$I91/('Glazing information'!$H91+'Glazing information'!$J91),0),$A$67:$A$127,1),1))),1)</f>
        <v>1</v>
      </c>
      <c r="AF75" s="416" t="str">
        <f>IFERROR((AE75*('Glazing information'!$H91+'Glazing information'!$J91)-AD75*'Glazing information'!$J91)/'Glazing information'!$H91,"")</f>
        <v/>
      </c>
      <c r="AG75" s="370">
        <f>IFERROR(IF('Glazing information'!$I112/'Glazing information'!$J112&gt;3,INDEX($A$67:$Q$127,MATCH(3,'Window calculation'!$A$67:$A$127,1),MATCH(AG$69,'Window calculation'!$A$67:$Q$67,0)),(INDEX($A$67:$Q$127,MATCH(IFERROR('Glazing information'!$I112/'Glazing information'!$J112,0),'Window calculation'!$A$67:$A$127,1),MATCH(AG$69,'Window calculation'!$A$67:$Q$67,0))+(INDEX($A$67:$Q$127,MATCH(3-IFERROR('Glazing information'!$I112/'Glazing information'!$J112,0),$R$67:$R$127,-1),MATCH(AG$69,'Window calculation'!$A$67:$Q$67,0))-INDEX($A$67:$Q$127,MATCH(IFERROR('Glazing information'!$I112/'Glazing information'!$J112,0),'Window calculation'!$A$67:$A$127,1),MATCH(AG$69,'Window calculation'!$A$67:$Q$67,0)))*(IFERROR('Glazing information'!$I112/'Glazing information'!$J112,0)-INDEX($A$67:$A$127,MATCH(IFERROR('Glazing information'!$I112/'Glazing information'!$J112,0),'Window calculation'!$A$67:$A$127,1),1))/(INDEX($A$67:$A$127,MATCH(3-IFERROR('Glazing information'!$I112/'Glazing information'!$J112,0),$R$67:$R$127,-1),1)-INDEX(M132:M192,MATCH(IFERROR('Glazing information'!$I112/'Glazing information'!$J112,0),'Window calculation'!$A$67:$A$127,1),1)))),1)</f>
        <v>1</v>
      </c>
      <c r="AH75" s="369">
        <f>IFERROR(IF('Glazing information'!$I112/('Glazing information'!$H112+'Glazing information'!$J112)&gt;3,INDEX($A$67:$Q$127,MATCH(3,'Window calculation'!$A$67:$A$127,1),MATCH(AG$69,'Window calculation'!$A$67:$Q$67,0)),INDEX($A$67:$Q$127,MATCH(IFERROR('Glazing information'!$I112/('Glazing information'!$H112+'Glazing information'!$J112),0),$A$67:$A$127,1),MATCH(AG$69,$A$67:$Q$67,0))+(INDEX($A$67:$Q$127,MATCH(3-IFERROR('Glazing information'!$I112/('Glazing information'!$H112+'Glazing information'!$J112),0),$R$67:$R$127,-1),MATCH(AG$69,$A$67:$Q$67,0))-INDEX($A$67:$Q$127,MATCH(IFERROR('Glazing information'!$I112/('Glazing information'!$H112+'Glazing information'!$J112),0),$A$67:$A$127,1),MATCH(AG$69,$A$67:$Q$67,0)))*(IFERROR('Glazing information'!$I112/('Glazing information'!$H112+'Glazing information'!$J112),0)-INDEX($A$67:$A$127,MATCH(IFERROR('Glazing information'!$I112/('Glazing information'!$H112+'Glazing information'!$J112),0),$A$67:$A$127,1),1))/(INDEX($A$67:$A$127,MATCH(3-IFERROR('Glazing information'!$I112/('Glazing information'!$H112+'Glazing information'!$J112),0),$R$67:$R$127,-1),1)-INDEX($A$67:$A$127,MATCH(IFERROR('Glazing information'!$I112/('Glazing information'!$H112+'Glazing information'!$J112),0),$A$67:$A$127,1),1))),1)</f>
        <v>1</v>
      </c>
      <c r="AI75" s="416" t="str">
        <f>IFERROR((AH75*('Glazing information'!$H112+'Glazing information'!$J112)-AG75*'Glazing information'!$J112)/'Glazing information'!$H112,"")</f>
        <v/>
      </c>
      <c r="AJ75" s="370">
        <f>IFERROR(IF('Glazing information'!$I133/'Glazing information'!$J133&gt;3,INDEX($A$67:$Q$127,MATCH(3,'Window calculation'!$A$67:$A$127,1),MATCH(AJ$69,'Window calculation'!$A$67:$Q$67,0)),(INDEX($A$67:$Q$127,MATCH(IFERROR('Glazing information'!$I133/'Glazing information'!$J133,0),'Window calculation'!$A$67:$A$127,1),MATCH(AJ$69,'Window calculation'!$A$67:$Q$67,0))+(INDEX($A$67:$Q$127,MATCH(3-IFERROR('Glazing information'!$I133/'Glazing information'!$J133,0),$R$67:$R$127,-1),MATCH(AJ$69,'Window calculation'!$A$67:$Q$67,0))-INDEX($A$67:$Q$127,MATCH(IFERROR('Glazing information'!$I133/'Glazing information'!$J133,0),'Window calculation'!$A$67:$A$127,1),MATCH(AJ$69,'Window calculation'!$A$67:$Q$67,0)))*(IFERROR('Glazing information'!$I133/'Glazing information'!$J133,0)-INDEX($A$67:$A$127,MATCH(IFERROR('Glazing information'!$I133/'Glazing information'!$J133,0),'Window calculation'!$A$67:$A$127,1),1))/(INDEX($A$67:$A$127,MATCH(3-IFERROR('Glazing information'!$I133/'Glazing information'!$J133,0),$R$67:$R$127,-1),1)-INDEX(P132:P192,MATCH(IFERROR('Glazing information'!$I133/'Glazing information'!$J133,0),'Window calculation'!$A$67:$A$127,1),1)))),1)</f>
        <v>1</v>
      </c>
      <c r="AK75" s="369">
        <f>IFERROR(IF('Glazing information'!$I133/('Glazing information'!$H133+'Glazing information'!$J133)&gt;3,INDEX($A$67:$Q$127,MATCH(3,'Window calculation'!$A$67:$A$127,1),MATCH(AJ$69,'Window calculation'!$A$67:$Q$67,0)),INDEX($A$67:$Q$127,MATCH(IFERROR('Glazing information'!$I133/('Glazing information'!$H133+'Glazing information'!$J133),0),$A$67:$A$127,1),MATCH(AJ$69,$A$67:$Q$67,0))+(INDEX($A$67:$Q$127,MATCH(3-IFERROR('Glazing information'!$I133/('Glazing information'!$H133+'Glazing information'!$J133),0),$R$67:$R$127,-1),MATCH(AJ$69,$A$67:$Q$67,0))-INDEX($A$67:$Q$127,MATCH(IFERROR('Glazing information'!$I133/('Glazing information'!$H133+'Glazing information'!$J133),0),$A$67:$A$127,1),MATCH(AJ$69,$A$67:$Q$67,0)))*(IFERROR('Glazing information'!$I133/('Glazing information'!$H133+'Glazing information'!$J133),0)-INDEX($A$67:$A$127,MATCH(IFERROR('Glazing information'!$I133/('Glazing information'!$H133+'Glazing information'!$J133),0),$A$67:$A$127,1),1))/(INDEX($A$67:$A$127,MATCH(3-IFERROR('Glazing information'!$I133/('Glazing information'!$H133+'Glazing information'!$J133),0),$R$67:$R$127,-1),1)-INDEX($A$67:$A$127,MATCH(IFERROR('Glazing information'!$I133/('Glazing information'!$H133+'Glazing information'!$J133),0),$A$67:$A$127,1),1))),1)</f>
        <v>1</v>
      </c>
      <c r="AL75" s="416" t="str">
        <f>IFERROR((AK75*('Glazing information'!$H133+'Glazing information'!$J133)-AJ75*'Glazing information'!$J133)/'Glazing information'!$H133,"")</f>
        <v/>
      </c>
      <c r="AM75" s="370">
        <f>IFERROR(IF('Glazing information'!$I154/'Glazing information'!$J154&gt;3,INDEX($A$67:$Q$127,MATCH(3,'Window calculation'!$A$67:$A$127,1),MATCH(AM$69,'Window calculation'!$A$67:$Q$67,0)),(INDEX($A$67:$Q$127,MATCH(IFERROR('Glazing information'!$I154/'Glazing information'!$J154,0),'Window calculation'!$A$67:$A$127,1),MATCH(AM$69,'Window calculation'!$A$67:$Q$67,0))+(INDEX($A$67:$Q$127,MATCH(3-IFERROR('Glazing information'!$I154/'Glazing information'!$J154,0),$R$67:$R$127,-1),MATCH(AM$69,'Window calculation'!$A$67:$Q$67,0))-INDEX($A$67:$Q$127,MATCH(IFERROR('Glazing information'!$I154/'Glazing information'!$J154,0),'Window calculation'!$A$67:$A$127,1),MATCH(AM$69,'Window calculation'!$A$67:$Q$67,0)))*(IFERROR('Glazing information'!$I154/'Glazing information'!$J154,0)-INDEX($A$67:$A$127,MATCH(IFERROR('Glazing information'!$I154/'Glazing information'!$J154,0),'Window calculation'!$A$67:$A$127,1),1))/(INDEX($A$67:$A$127,MATCH(3-IFERROR('Glazing information'!$I154/'Glazing information'!$J154,0),$R$67:$R$127,-1),1)-INDEX(S132:S192,MATCH(IFERROR('Glazing information'!$I154/'Glazing information'!$J154,0),'Window calculation'!$A$67:$A$127,1),1)))),1)</f>
        <v>1</v>
      </c>
      <c r="AN75" s="369">
        <f>IFERROR(IF('Glazing information'!$I154/('Glazing information'!$H154+'Glazing information'!$J154)&gt;3,INDEX($A$67:$Q$127,MATCH(3,'Window calculation'!$A$67:$A$127,1),MATCH(AM$69,'Window calculation'!$A$67:$Q$67,0)),INDEX($A$67:$Q$127,MATCH(IFERROR('Glazing information'!$I154/('Glazing information'!$H154+'Glazing information'!$J154),0),$A$67:$A$127,1),MATCH(AM$69,$A$67:$Q$67,0))+(INDEX($A$67:$Q$127,MATCH(3-IFERROR('Glazing information'!$I154/('Glazing information'!$H154+'Glazing information'!$J154),0),$R$67:$R$127,-1),MATCH(AM$69,$A$67:$Q$67,0))-INDEX($A$67:$Q$127,MATCH(IFERROR('Glazing information'!$I154/('Glazing information'!$H154+'Glazing information'!$J154),0),$A$67:$A$127,1),MATCH(AM$69,$A$67:$Q$67,0)))*(IFERROR('Glazing information'!$I154/('Glazing information'!$H154+'Glazing information'!$J154),0)-INDEX($A$67:$A$127,MATCH(IFERROR('Glazing information'!$I154/('Glazing information'!$H154+'Glazing information'!$J154),0),$A$67:$A$127,1),1))/(INDEX($A$67:$A$127,MATCH(3-IFERROR('Glazing information'!$I154/('Glazing information'!$H154+'Glazing information'!$J154),0),$R$67:$R$127,-1),1)-INDEX($A$67:$A$127,MATCH(IFERROR('Glazing information'!$I154/('Glazing information'!$H154+'Glazing information'!$J154),0),$A$67:$A$127,1),1))),1)</f>
        <v>1</v>
      </c>
      <c r="AO75" s="416" t="str">
        <f>IFERROR((AN75*('Glazing information'!$H154+'Glazing information'!$J154)-AM75*'Glazing information'!$J154)/'Glazing information'!$H154,"")</f>
        <v/>
      </c>
      <c r="AP75" s="370">
        <f>IFERROR(IF('Glazing information'!$I175/'Glazing information'!$J175&gt;3,INDEX($A$67:$Q$127,MATCH(3,'Window calculation'!$A$67:$A$127,1),MATCH(AP$69,'Window calculation'!$A$67:$Q$67,0)),(INDEX($A$67:$Q$127,MATCH(IFERROR('Glazing information'!$I175/'Glazing information'!$J175,0),'Window calculation'!$A$67:$A$127,1),MATCH(AP$69,'Window calculation'!$A$67:$Q$67,0))+(INDEX($A$67:$Q$127,MATCH(3-IFERROR('Glazing information'!$I175/'Glazing information'!$J175,0),$R$67:$R$127,-1),MATCH(AP$69,'Window calculation'!$A$67:$Q$67,0))-INDEX($A$67:$Q$127,MATCH(IFERROR('Glazing information'!$I175/'Glazing information'!$J175,0),'Window calculation'!$A$67:$A$127,1),MATCH(AP$69,'Window calculation'!$A$67:$Q$67,0)))*(IFERROR('Glazing information'!$I175/'Glazing information'!$J175,0)-INDEX($A$67:$A$127,MATCH(IFERROR('Glazing information'!$I175/'Glazing information'!$J175,0),'Window calculation'!$A$67:$A$127,1),1))/(INDEX($A$67:$A$127,MATCH(3-IFERROR('Glazing information'!$I175/'Glazing information'!$J175,0),$R$67:$R$127,-1),1)-INDEX(V132:V192,MATCH(IFERROR('Glazing information'!$I175/'Glazing information'!$J175,0),'Window calculation'!$A$67:$A$127,1),1)))),1)</f>
        <v>1</v>
      </c>
      <c r="AQ75" s="369">
        <f>IFERROR(IF('Glazing information'!$I175/('Glazing information'!$H175+'Glazing information'!$J175)&gt;3,INDEX($A$67:$Q$127,MATCH(3,'Window calculation'!$A$67:$A$127,1),MATCH(AP$69,'Window calculation'!$A$67:$Q$67,0)),INDEX($A$67:$Q$127,MATCH(IFERROR('Glazing information'!$I175/('Glazing information'!$H175+'Glazing information'!$J175),0),$A$67:$A$127,1),MATCH(AP$69,$A$67:$Q$67,0))+(INDEX($A$67:$Q$127,MATCH(3-IFERROR('Glazing information'!$I175/('Glazing information'!$H175+'Glazing information'!$J175),0),$R$67:$R$127,-1),MATCH(AP$69,$A$67:$Q$67,0))-INDEX($A$67:$Q$127,MATCH(IFERROR('Glazing information'!$I175/('Glazing information'!$H175+'Glazing information'!$J175),0),$A$67:$A$127,1),MATCH(AP$69,$A$67:$Q$67,0)))*(IFERROR('Glazing information'!$I175/('Glazing information'!$H175+'Glazing information'!$J175),0)-INDEX($A$67:$A$127,MATCH(IFERROR('Glazing information'!$I175/('Glazing information'!$H175+'Glazing information'!$J175),0),$A$67:$A$127,1),1))/(INDEX($A$67:$A$127,MATCH(3-IFERROR('Glazing information'!$I175/('Glazing information'!$H175+'Glazing information'!$J175),0),$R$67:$R$127,-1),1)-INDEX($A$67:$A$127,MATCH(IFERROR('Glazing information'!$I175/('Glazing information'!$H175+'Glazing information'!$J175),0),$A$67:$A$127,1),1))),1)</f>
        <v>1</v>
      </c>
      <c r="AR75" s="416" t="str">
        <f>IFERROR((AQ75*('Glazing information'!$H175+'Glazing information'!$J175)-AP75*'Glazing information'!$J175)/'Glazing information'!$H175,"")</f>
        <v/>
      </c>
      <c r="AS75" s="57"/>
      <c r="AT75" s="57"/>
      <c r="AU75" s="57"/>
      <c r="AV75" s="57"/>
      <c r="AW75" s="57"/>
      <c r="AX75" s="57"/>
      <c r="AY75" s="57"/>
      <c r="AZ75" s="57"/>
      <c r="BA75" s="57"/>
      <c r="BB75" s="57"/>
      <c r="BC75" s="57"/>
      <c r="BD75" s="57"/>
      <c r="BE75" s="57"/>
      <c r="BF75" s="57"/>
      <c r="BG75" s="57"/>
      <c r="BH75" s="57"/>
      <c r="BI75" s="57"/>
      <c r="BJ75" s="57"/>
      <c r="BK75" s="57"/>
      <c r="BL75" s="57"/>
    </row>
    <row r="76" spans="1:64" x14ac:dyDescent="0.25">
      <c r="A76" s="67">
        <v>0.45</v>
      </c>
      <c r="B76" s="68" t="b">
        <f>IF('OTTV Calculation'!$E$6="Hanoi",'Beta Database'!D76,IF('OTTV Calculation'!$E$6="Da Nang",'Beta Database'!U76,IF('OTTV Calculation'!$E$6="Buon Ma Thuot",'Beta Database'!AL76,IF('OTTV Calculation'!$E$6="HCMC",'Beta Database'!BC76))))</f>
        <v>0</v>
      </c>
      <c r="C76" s="68" t="b">
        <f>IF('OTTV Calculation'!$E$6="Hanoi",'Beta Database'!E76,IF('OTTV Calculation'!$E$6="Da Nang",'Beta Database'!V76,IF('OTTV Calculation'!$E$6="Buon Ma Thuot",'Beta Database'!AM76,IF('OTTV Calculation'!$E$6="HCMC",'Beta Database'!BD76))))</f>
        <v>0</v>
      </c>
      <c r="D76" s="68" t="b">
        <f>IF('OTTV Calculation'!$E$6="Hanoi",'Beta Database'!F76,IF('OTTV Calculation'!$E$6="Da Nang",'Beta Database'!W76,IF('OTTV Calculation'!$E$6="Buon Ma Thuot",'Beta Database'!AN76,IF('OTTV Calculation'!$E$6="HCMC",'Beta Database'!BE76))))</f>
        <v>0</v>
      </c>
      <c r="E76" s="68" t="b">
        <f>IF('OTTV Calculation'!$E$6="Hanoi",'Beta Database'!G76,IF('OTTV Calculation'!$E$6="Da Nang",'Beta Database'!X76,IF('OTTV Calculation'!$E$6="Buon Ma Thuot",'Beta Database'!AO76,IF('OTTV Calculation'!$E$6="HCMC",'Beta Database'!BF76))))</f>
        <v>0</v>
      </c>
      <c r="F76" s="73" t="b">
        <f>IF('OTTV Calculation'!$E$6="Hanoi",'Beta Database'!H76,IF('OTTV Calculation'!$E$6="Da Nang",'Beta Database'!Y76,IF('OTTV Calculation'!$E$6="Buon Ma Thuot",'Beta Database'!AP76,IF('OTTV Calculation'!$E$6="HCMC",'Beta Database'!BG76))))</f>
        <v>0</v>
      </c>
      <c r="G76" s="68" t="b">
        <f>IF('OTTV Calculation'!$E$6="Hanoi",'Beta Database'!I76,IF('OTTV Calculation'!$E$6="Da Nang",'Beta Database'!Z76,IF('OTTV Calculation'!$E$6="Buon Ma Thuot",'Beta Database'!AQ76,IF('OTTV Calculation'!$E$6="HCMC",'Beta Database'!BH76))))</f>
        <v>0</v>
      </c>
      <c r="H76" s="68" t="b">
        <f>IF('OTTV Calculation'!$E$6="Hanoi",'Beta Database'!J76,IF('OTTV Calculation'!$E$6="Da Nang",'Beta Database'!AA76,IF('OTTV Calculation'!$E$6="Buon Ma Thuot",'Beta Database'!AR76,IF('OTTV Calculation'!$E$6="HCMC",'Beta Database'!BI76))))</f>
        <v>0</v>
      </c>
      <c r="I76" s="68" t="b">
        <f>IF('OTTV Calculation'!$E$6="Hanoi",'Beta Database'!K76,IF('OTTV Calculation'!$E$6="Da Nang",'Beta Database'!AB76,IF('OTTV Calculation'!$E$6="Buon Ma Thuot",'Beta Database'!AS76,IF('OTTV Calculation'!$E$6="HCMC",'Beta Database'!BJ76))))</f>
        <v>0</v>
      </c>
      <c r="J76" s="68" t="b">
        <f>IF('OTTV Calculation'!$E$6="Hanoi",'Beta Database'!L76,IF('OTTV Calculation'!$E$6="Da Nang",'Beta Database'!AC76,IF('OTTV Calculation'!$E$6="Buon Ma Thuot",'Beta Database'!AT76,IF('OTTV Calculation'!$E$6="HCMC",'Beta Database'!BK76))))</f>
        <v>0</v>
      </c>
      <c r="K76" s="68" t="b">
        <f>IF('OTTV Calculation'!$E$6="Hanoi",'Beta Database'!M76,IF('OTTV Calculation'!$E$6="Da Nang",'Beta Database'!AD76,IF('OTTV Calculation'!$E$6="Buon Ma Thuot",'Beta Database'!AU76,IF('OTTV Calculation'!$E$6="HCMC",'Beta Database'!BL76))))</f>
        <v>0</v>
      </c>
      <c r="L76" s="68" t="b">
        <f>IF('OTTV Calculation'!$E$6="Hanoi",'Beta Database'!N76,IF('OTTV Calculation'!$E$6="Da Nang",'Beta Database'!AE76,IF('OTTV Calculation'!$E$6="Buon Ma Thuot",'Beta Database'!AV76,IF('OTTV Calculation'!$E$6="HCMC",'Beta Database'!BM76))))</f>
        <v>0</v>
      </c>
      <c r="M76" s="68" t="b">
        <f>IF('OTTV Calculation'!$E$6="Hanoi",'Beta Database'!O76,IF('OTTV Calculation'!$E$6="Da Nang",'Beta Database'!AF76,IF('OTTV Calculation'!$E$6="Buon Ma Thuot",'Beta Database'!AW76,IF('OTTV Calculation'!$E$6="HCMC",'Beta Database'!BN76))))</f>
        <v>0</v>
      </c>
      <c r="N76" s="68" t="b">
        <f>IF('OTTV Calculation'!$E$6="Hanoi",'Beta Database'!P76,IF('OTTV Calculation'!$E$6="Da Nang",'Beta Database'!AG76,IF('OTTV Calculation'!$E$6="Buon Ma Thuot",'Beta Database'!AX76,IF('OTTV Calculation'!$E$6="HCMC",'Beta Database'!BO76))))</f>
        <v>0</v>
      </c>
      <c r="O76" s="68" t="b">
        <f>IF('OTTV Calculation'!$E$6="Hanoi",'Beta Database'!Q76,IF('OTTV Calculation'!$E$6="Da Nang",'Beta Database'!AH76,IF('OTTV Calculation'!$E$6="Buon Ma Thuot",'Beta Database'!AY76,IF('OTTV Calculation'!$E$6="HCMC",'Beta Database'!BP76))))</f>
        <v>0</v>
      </c>
      <c r="P76" s="68" t="b">
        <f>IF('OTTV Calculation'!$E$6="Hanoi",'Beta Database'!R76,IF('OTTV Calculation'!$E$6="Da Nang",'Beta Database'!AI76,IF('OTTV Calculation'!$E$6="Buon Ma Thuot",'Beta Database'!AZ76,IF('OTTV Calculation'!$E$6="HCMC",'Beta Database'!BQ76))))</f>
        <v>0</v>
      </c>
      <c r="Q76" s="68" t="b">
        <f>IF('OTTV Calculation'!$E$6="Hanoi",'Beta Database'!S76,IF('OTTV Calculation'!$E$6="Da Nang",'Beta Database'!AJ76,IF('OTTV Calculation'!$E$6="Buon Ma Thuot",'Beta Database'!BA76,IF('OTTV Calculation'!$E$6="HCMC",'Beta Database'!BR76))))</f>
        <v>0</v>
      </c>
      <c r="R76" s="57">
        <v>2.6</v>
      </c>
      <c r="S76" s="57"/>
      <c r="T76" s="126" t="s">
        <v>212</v>
      </c>
      <c r="U76" s="370">
        <f>IFERROR(IF('Glazing information'!$I29/'Glazing information'!$J29&gt;3,INDEX($A$67:$Q$127,MATCH(3,'Window calculation'!$A$67:$A$127,1),MATCH(U$69,'Window calculation'!$A$67:$Q$67,0)),(INDEX($A$67:$Q$127,MATCH(IFERROR('Glazing information'!$I29/'Glazing information'!$J29,0),'Window calculation'!$A$67:$A$127,1),MATCH(U$69,'Window calculation'!$A$67:$Q$67,0))+(INDEX($A$67:$Q$127,MATCH(3-IFERROR('Glazing information'!$I29/'Glazing information'!$J29,0),$R$67:$R$127,-1),MATCH(U$69,'Window calculation'!$A$67:$Q$67,0))-INDEX($A$67:$Q$127,MATCH(IFERROR('Glazing information'!$I29/'Glazing information'!$J29,0),'Window calculation'!$A$67:$A$127,1),MATCH(U$69,'Window calculation'!$A$67:$Q$67,0)))*(IFERROR('Glazing information'!$I29/'Glazing information'!$J29,0)-INDEX($A$67:$A$127,MATCH(IFERROR('Glazing information'!$I29/'Glazing information'!$J29,0),'Window calculation'!$A$67:$A$127,1),1))/(INDEX($A$67:$A$127,MATCH(3-IFERROR('Glazing information'!$I29/'Glazing information'!$J29,0),$R$67:$R$127,-1),1)-INDEX(A133:A193,MATCH(IFERROR('Glazing information'!$I29/'Glazing information'!$J29,0),'Window calculation'!$A$67:$A$127,1),1)))),1)</f>
        <v>1</v>
      </c>
      <c r="V76" s="369">
        <f>IFERROR(IF('Glazing information'!$I29/('Glazing information'!$H29+'Glazing information'!$J29)&gt;3,INDEX($A$67:$Q$127,MATCH(3,'Window calculation'!$A$67:$A$127,1),MATCH(U$69,'Window calculation'!$A$67:$Q$67,0)),INDEX($A$67:$Q$127,MATCH(IFERROR('Glazing information'!$I29/('Glazing information'!$H29+'Glazing information'!$J29),0),$A$67:$A$127,1),MATCH(U$69,$A$67:$Q$67,0))+(INDEX($A$67:$Q$127,MATCH(3-IFERROR('Glazing information'!$I29/('Glazing information'!$H29+'Glazing information'!$J29),0),$R$67:$R$127,-1),MATCH(U$69,$A$67:$Q$67,0))-INDEX($A$67:$Q$127,MATCH(IFERROR('Glazing information'!$I29/('Glazing information'!$H29+'Glazing information'!$J29),0),$A$67:$A$127,1),MATCH(U$69,$A$67:$Q$67,0)))*(IFERROR('Glazing information'!$I29/('Glazing information'!$H29+'Glazing information'!$J29),0)-INDEX($A$67:$A$127,MATCH(IFERROR('Glazing information'!$I29/('Glazing information'!$H29+'Glazing information'!$J29),0),$A$67:$A$127,1),1))/(INDEX($A$67:$A$127,MATCH(3-IFERROR('Glazing information'!$I29/('Glazing information'!$H29+'Glazing information'!$J29),0),$R$67:$R$127,-1),1)-INDEX($A$67:$A$127,MATCH(IFERROR('Glazing information'!$I29/('Glazing information'!$H29+'Glazing information'!$J29),0),$A$67:$A$127,1),1))),1)</f>
        <v>1</v>
      </c>
      <c r="W76" s="416" t="str">
        <f>IFERROR((V76*('Glazing information'!$H29+'Glazing information'!$J29)-U76*'Glazing information'!$J29)/'Glazing information'!$H29,"")</f>
        <v/>
      </c>
      <c r="X76" s="370">
        <f>IFERROR(IF('Glazing information'!$I50/'Glazing information'!$J50&gt;3,INDEX($A$67:$Q$127,MATCH(3,'Window calculation'!$A$67:$A$127,1),MATCH(X$69,'Window calculation'!$A$67:$Q$67,0)),(INDEX($A$67:$Q$127,MATCH(IFERROR('Glazing information'!$I50/'Glazing information'!$J50,0),'Window calculation'!$A$67:$A$127,1),MATCH(X$69,'Window calculation'!$A$67:$Q$67,0))+(INDEX($A$67:$Q$127,MATCH(3-IFERROR('Glazing information'!$I50/'Glazing information'!$J50,0),$R$67:$R$127,-1),MATCH(X$69,'Window calculation'!$A$67:$Q$67,0))-INDEX($A$67:$Q$127,MATCH(IFERROR('Glazing information'!$I50/'Glazing information'!$J50,0),'Window calculation'!$A$67:$A$127,1),MATCH(X$69,'Window calculation'!$A$67:$Q$67,0)))*(IFERROR('Glazing information'!$I50/'Glazing information'!$J50,0)-INDEX($A$67:$A$127,MATCH(IFERROR('Glazing information'!$I50/'Glazing information'!$J50,0),'Window calculation'!$A$67:$A$127,1),1))/(INDEX($A$67:$A$127,MATCH(3-IFERROR('Glazing information'!$I50/'Glazing information'!$J50,0),$R$67:$R$127,-1),1)-INDEX(D133:D193,MATCH(IFERROR('Glazing information'!$I50/'Glazing information'!$J50,0),'Window calculation'!$A$67:$A$127,1),1)))),1)</f>
        <v>1</v>
      </c>
      <c r="Y76" s="369">
        <f>IFERROR(IF('Glazing information'!$I50/('Glazing information'!$H50+'Glazing information'!$J50)&gt;3,INDEX($A$67:$Q$127,MATCH(3,'Window calculation'!$A$67:$A$127,1),MATCH(X$69,'Window calculation'!$A$67:$Q$67,0)),INDEX($A$67:$Q$127,MATCH(IFERROR('Glazing information'!$I50/('Glazing information'!$H50+'Glazing information'!$J50),0),$A$67:$A$127,1),MATCH(X$69,$A$67:$Q$67,0))+(INDEX($A$67:$Q$127,MATCH(3-IFERROR('Glazing information'!$I50/('Glazing information'!$H50+'Glazing information'!$J50),0),$R$67:$R$127,-1),MATCH(X$69,$A$67:$Q$67,0))-INDEX($A$67:$Q$127,MATCH(IFERROR('Glazing information'!$I50/('Glazing information'!$H50+'Glazing information'!$J50),0),$A$67:$A$127,1),MATCH(X$69,$A$67:$Q$67,0)))*(IFERROR('Glazing information'!$I50/('Glazing information'!$H50+'Glazing information'!$J50),0)-INDEX($A$67:$A$127,MATCH(IFERROR('Glazing information'!$I50/('Glazing information'!$H50+'Glazing information'!$J50),0),$A$67:$A$127,1),1))/(INDEX($A$67:$A$127,MATCH(3-IFERROR('Glazing information'!$I50/('Glazing information'!$H50+'Glazing information'!$J50),0),$R$67:$R$127,-1),1)-INDEX($A$67:$A$127,MATCH(IFERROR('Glazing information'!$I50/('Glazing information'!$H50+'Glazing information'!$J50),0),$A$67:$A$127,1),1))),1)</f>
        <v>1</v>
      </c>
      <c r="Z76" s="416" t="str">
        <f>IFERROR((Y76*('Glazing information'!$H50+'Glazing information'!$J50)-X76*'Glazing information'!$J50)/'Glazing information'!$H50,"")</f>
        <v/>
      </c>
      <c r="AA76" s="370">
        <f>IFERROR(IF('Glazing information'!$I71/'Glazing information'!$J71&gt;3,INDEX($A$67:$Q$127,MATCH(3,'Window calculation'!$A$67:$A$127,1),MATCH(AA$69,'Window calculation'!$A$67:$Q$67,0)),(INDEX($A$67:$Q$127,MATCH(IFERROR('Glazing information'!$I71/'Glazing information'!$J71,0),'Window calculation'!$A$67:$A$127,1),MATCH(AA$69,'Window calculation'!$A$67:$Q$67,0))+(INDEX($A$67:$Q$127,MATCH(3-IFERROR('Glazing information'!$I71/'Glazing information'!$J71,0),$R$67:$R$127,-1),MATCH(AA$69,'Window calculation'!$A$67:$Q$67,0))-INDEX($A$67:$Q$127,MATCH(IFERROR('Glazing information'!$I71/'Glazing information'!$J71,0),'Window calculation'!$A$67:$A$127,1),MATCH(AA$69,'Window calculation'!$A$67:$Q$67,0)))*(IFERROR('Glazing information'!$I71/'Glazing information'!$J71,0)-INDEX($A$67:$A$127,MATCH(IFERROR('Glazing information'!$I71/'Glazing information'!$J71,0),'Window calculation'!$A$67:$A$127,1),1))/(INDEX($A$67:$A$127,MATCH(3-IFERROR('Glazing information'!$I71/'Glazing information'!$J71,0),$R$67:$R$127,-1),1)-INDEX(G133:G193,MATCH(IFERROR('Glazing information'!$I71/'Glazing information'!$J71,0),'Window calculation'!$A$67:$A$127,1),1)))),1)</f>
        <v>1</v>
      </c>
      <c r="AB76" s="369">
        <f>IFERROR(IF('Glazing information'!$I71/('Glazing information'!$H71+'Glazing information'!$J71)&gt;3,INDEX($A$67:$Q$127,MATCH(3,'Window calculation'!$A$67:$A$127,1),MATCH(AA$69,'Window calculation'!$A$67:$Q$67,0)),INDEX($A$67:$Q$127,MATCH(IFERROR('Glazing information'!$I71/('Glazing information'!$H71+'Glazing information'!$J71),0),$A$67:$A$127,1),MATCH(AA$69,$A$67:$Q$67,0))+(INDEX($A$67:$Q$127,MATCH(3-IFERROR('Glazing information'!$I71/('Glazing information'!$H71+'Glazing information'!$J71),0),$R$67:$R$127,-1),MATCH(AA$69,$A$67:$Q$67,0))-INDEX($A$67:$Q$127,MATCH(IFERROR('Glazing information'!$I71/('Glazing information'!$H71+'Glazing information'!$J71),0),$A$67:$A$127,1),MATCH(AA$69,$A$67:$Q$67,0)))*(IFERROR('Glazing information'!$I71/('Glazing information'!$H71+'Glazing information'!$J71),0)-INDEX($A$67:$A$127,MATCH(IFERROR('Glazing information'!$I71/('Glazing information'!$H71+'Glazing information'!$J71),0),$A$67:$A$127,1),1))/(INDEX($A$67:$A$127,MATCH(3-IFERROR('Glazing information'!$I71/('Glazing information'!$H71+'Glazing information'!$J71),0),$R$67:$R$127,-1),1)-INDEX($A$67:$A$127,MATCH(IFERROR('Glazing information'!$I71/('Glazing information'!$H71+'Glazing information'!$J71),0),$A$67:$A$127,1),1))),1)</f>
        <v>1</v>
      </c>
      <c r="AC76" s="416" t="str">
        <f>IFERROR((AB76*('Glazing information'!$H71+'Glazing information'!$J71)-AA76*'Glazing information'!$J71)/'Glazing information'!$H71,"")</f>
        <v/>
      </c>
      <c r="AD76" s="370">
        <f>IFERROR(IF('Glazing information'!$I92/'Glazing information'!$J92&gt;3,INDEX($A$67:$Q$127,MATCH(3,'Window calculation'!$A$67:$A$127,1),MATCH(AD$69,'Window calculation'!$A$67:$Q$67,0)),(INDEX($A$67:$Q$127,MATCH(IFERROR('Glazing information'!$I92/'Glazing information'!$J92,0),'Window calculation'!$A$67:$A$127,1),MATCH(AD$69,'Window calculation'!$A$67:$Q$67,0))+(INDEX($A$67:$Q$127,MATCH(3-IFERROR('Glazing information'!$I92/'Glazing information'!$J92,0),$R$67:$R$127,-1),MATCH(AD$69,'Window calculation'!$A$67:$Q$67,0))-INDEX($A$67:$Q$127,MATCH(IFERROR('Glazing information'!$I92/'Glazing information'!$J92,0),'Window calculation'!$A$67:$A$127,1),MATCH(AD$69,'Window calculation'!$A$67:$Q$67,0)))*(IFERROR('Glazing information'!$I92/'Glazing information'!$J92,0)-INDEX($A$67:$A$127,MATCH(IFERROR('Glazing information'!$I92/'Glazing information'!$J92,0),'Window calculation'!$A$67:$A$127,1),1))/(INDEX($A$67:$A$127,MATCH(3-IFERROR('Glazing information'!$I92/'Glazing information'!$J92,0),$R$67:$R$127,-1),1)-INDEX(J133:J193,MATCH(IFERROR('Glazing information'!$I92/'Glazing information'!$J92,0),'Window calculation'!$A$67:$A$127,1),1)))),1)</f>
        <v>1</v>
      </c>
      <c r="AE76" s="369">
        <f>IFERROR(IF('Glazing information'!$I92/('Glazing information'!$H92+'Glazing information'!$J92)&gt;3,INDEX($A$67:$Q$127,MATCH(3,'Window calculation'!$A$67:$A$127,1),MATCH(AD$69,'Window calculation'!$A$67:$Q$67,0)),INDEX($A$67:$Q$127,MATCH(IFERROR('Glazing information'!$I92/('Glazing information'!$H92+'Glazing information'!$J92),0),$A$67:$A$127,1),MATCH(AD$69,$A$67:$Q$67,0))+(INDEX($A$67:$Q$127,MATCH(3-IFERROR('Glazing information'!$I92/('Glazing information'!$H92+'Glazing information'!$J92),0),$R$67:$R$127,-1),MATCH(AD$69,$A$67:$Q$67,0))-INDEX($A$67:$Q$127,MATCH(IFERROR('Glazing information'!$I92/('Glazing information'!$H92+'Glazing information'!$J92),0),$A$67:$A$127,1),MATCH(AD$69,$A$67:$Q$67,0)))*(IFERROR('Glazing information'!$I92/('Glazing information'!$H92+'Glazing information'!$J92),0)-INDEX($A$67:$A$127,MATCH(IFERROR('Glazing information'!$I92/('Glazing information'!$H92+'Glazing information'!$J92),0),$A$67:$A$127,1),1))/(INDEX($A$67:$A$127,MATCH(3-IFERROR('Glazing information'!$I92/('Glazing information'!$H92+'Glazing information'!$J92),0),$R$67:$R$127,-1),1)-INDEX($A$67:$A$127,MATCH(IFERROR('Glazing information'!$I92/('Glazing information'!$H92+'Glazing information'!$J92),0),$A$67:$A$127,1),1))),1)</f>
        <v>1</v>
      </c>
      <c r="AF76" s="416" t="str">
        <f>IFERROR((AE76*('Glazing information'!$H92+'Glazing information'!$J92)-AD76*'Glazing information'!$J92)/'Glazing information'!$H92,"")</f>
        <v/>
      </c>
      <c r="AG76" s="370">
        <f>IFERROR(IF('Glazing information'!$I113/'Glazing information'!$J113&gt;3,INDEX($A$67:$Q$127,MATCH(3,'Window calculation'!$A$67:$A$127,1),MATCH(AG$69,'Window calculation'!$A$67:$Q$67,0)),(INDEX($A$67:$Q$127,MATCH(IFERROR('Glazing information'!$I113/'Glazing information'!$J113,0),'Window calculation'!$A$67:$A$127,1),MATCH(AG$69,'Window calculation'!$A$67:$Q$67,0))+(INDEX($A$67:$Q$127,MATCH(3-IFERROR('Glazing information'!$I113/'Glazing information'!$J113,0),$R$67:$R$127,-1),MATCH(AG$69,'Window calculation'!$A$67:$Q$67,0))-INDEX($A$67:$Q$127,MATCH(IFERROR('Glazing information'!$I113/'Glazing information'!$J113,0),'Window calculation'!$A$67:$A$127,1),MATCH(AG$69,'Window calculation'!$A$67:$Q$67,0)))*(IFERROR('Glazing information'!$I113/'Glazing information'!$J113,0)-INDEX($A$67:$A$127,MATCH(IFERROR('Glazing information'!$I113/'Glazing information'!$J113,0),'Window calculation'!$A$67:$A$127,1),1))/(INDEX($A$67:$A$127,MATCH(3-IFERROR('Glazing information'!$I113/'Glazing information'!$J113,0),$R$67:$R$127,-1),1)-INDEX(M133:M193,MATCH(IFERROR('Glazing information'!$I113/'Glazing information'!$J113,0),'Window calculation'!$A$67:$A$127,1),1)))),1)</f>
        <v>1</v>
      </c>
      <c r="AH76" s="369">
        <f>IFERROR(IF('Glazing information'!$I113/('Glazing information'!$H113+'Glazing information'!$J113)&gt;3,INDEX($A$67:$Q$127,MATCH(3,'Window calculation'!$A$67:$A$127,1),MATCH(AG$69,'Window calculation'!$A$67:$Q$67,0)),INDEX($A$67:$Q$127,MATCH(IFERROR('Glazing information'!$I113/('Glazing information'!$H113+'Glazing information'!$J113),0),$A$67:$A$127,1),MATCH(AG$69,$A$67:$Q$67,0))+(INDEX($A$67:$Q$127,MATCH(3-IFERROR('Glazing information'!$I113/('Glazing information'!$H113+'Glazing information'!$J113),0),$R$67:$R$127,-1),MATCH(AG$69,$A$67:$Q$67,0))-INDEX($A$67:$Q$127,MATCH(IFERROR('Glazing information'!$I113/('Glazing information'!$H113+'Glazing information'!$J113),0),$A$67:$A$127,1),MATCH(AG$69,$A$67:$Q$67,0)))*(IFERROR('Glazing information'!$I113/('Glazing information'!$H113+'Glazing information'!$J113),0)-INDEX($A$67:$A$127,MATCH(IFERROR('Glazing information'!$I113/('Glazing information'!$H113+'Glazing information'!$J113),0),$A$67:$A$127,1),1))/(INDEX($A$67:$A$127,MATCH(3-IFERROR('Glazing information'!$I113/('Glazing information'!$H113+'Glazing information'!$J113),0),$R$67:$R$127,-1),1)-INDEX($A$67:$A$127,MATCH(IFERROR('Glazing information'!$I113/('Glazing information'!$H113+'Glazing information'!$J113),0),$A$67:$A$127,1),1))),1)</f>
        <v>1</v>
      </c>
      <c r="AI76" s="416" t="str">
        <f>IFERROR((AH76*('Glazing information'!$H113+'Glazing information'!$J113)-AG76*'Glazing information'!$J113)/'Glazing information'!$H113,"")</f>
        <v/>
      </c>
      <c r="AJ76" s="370">
        <f>IFERROR(IF('Glazing information'!$I134/'Glazing information'!$J134&gt;3,INDEX($A$67:$Q$127,MATCH(3,'Window calculation'!$A$67:$A$127,1),MATCH(AJ$69,'Window calculation'!$A$67:$Q$67,0)),(INDEX($A$67:$Q$127,MATCH(IFERROR('Glazing information'!$I134/'Glazing information'!$J134,0),'Window calculation'!$A$67:$A$127,1),MATCH(AJ$69,'Window calculation'!$A$67:$Q$67,0))+(INDEX($A$67:$Q$127,MATCH(3-IFERROR('Glazing information'!$I134/'Glazing information'!$J134,0),$R$67:$R$127,-1),MATCH(AJ$69,'Window calculation'!$A$67:$Q$67,0))-INDEX($A$67:$Q$127,MATCH(IFERROR('Glazing information'!$I134/'Glazing information'!$J134,0),'Window calculation'!$A$67:$A$127,1),MATCH(AJ$69,'Window calculation'!$A$67:$Q$67,0)))*(IFERROR('Glazing information'!$I134/'Glazing information'!$J134,0)-INDEX($A$67:$A$127,MATCH(IFERROR('Glazing information'!$I134/'Glazing information'!$J134,0),'Window calculation'!$A$67:$A$127,1),1))/(INDEX($A$67:$A$127,MATCH(3-IFERROR('Glazing information'!$I134/'Glazing information'!$J134,0),$R$67:$R$127,-1),1)-INDEX(P133:P193,MATCH(IFERROR('Glazing information'!$I134/'Glazing information'!$J134,0),'Window calculation'!$A$67:$A$127,1),1)))),1)</f>
        <v>1</v>
      </c>
      <c r="AK76" s="369">
        <f>IFERROR(IF('Glazing information'!$I134/('Glazing information'!$H134+'Glazing information'!$J134)&gt;3,INDEX($A$67:$Q$127,MATCH(3,'Window calculation'!$A$67:$A$127,1),MATCH(AJ$69,'Window calculation'!$A$67:$Q$67,0)),INDEX($A$67:$Q$127,MATCH(IFERROR('Glazing information'!$I134/('Glazing information'!$H134+'Glazing information'!$J134),0),$A$67:$A$127,1),MATCH(AJ$69,$A$67:$Q$67,0))+(INDEX($A$67:$Q$127,MATCH(3-IFERROR('Glazing information'!$I134/('Glazing information'!$H134+'Glazing information'!$J134),0),$R$67:$R$127,-1),MATCH(AJ$69,$A$67:$Q$67,0))-INDEX($A$67:$Q$127,MATCH(IFERROR('Glazing information'!$I134/('Glazing information'!$H134+'Glazing information'!$J134),0),$A$67:$A$127,1),MATCH(AJ$69,$A$67:$Q$67,0)))*(IFERROR('Glazing information'!$I134/('Glazing information'!$H134+'Glazing information'!$J134),0)-INDEX($A$67:$A$127,MATCH(IFERROR('Glazing information'!$I134/('Glazing information'!$H134+'Glazing information'!$J134),0),$A$67:$A$127,1),1))/(INDEX($A$67:$A$127,MATCH(3-IFERROR('Glazing information'!$I134/('Glazing information'!$H134+'Glazing information'!$J134),0),$R$67:$R$127,-1),1)-INDEX($A$67:$A$127,MATCH(IFERROR('Glazing information'!$I134/('Glazing information'!$H134+'Glazing information'!$J134),0),$A$67:$A$127,1),1))),1)</f>
        <v>1</v>
      </c>
      <c r="AL76" s="416" t="str">
        <f>IFERROR((AK76*('Glazing information'!$H134+'Glazing information'!$J134)-AJ76*'Glazing information'!$J134)/'Glazing information'!$H134,"")</f>
        <v/>
      </c>
      <c r="AM76" s="370">
        <f>IFERROR(IF('Glazing information'!$I155/'Glazing information'!$J155&gt;3,INDEX($A$67:$Q$127,MATCH(3,'Window calculation'!$A$67:$A$127,1),MATCH(AM$69,'Window calculation'!$A$67:$Q$67,0)),(INDEX($A$67:$Q$127,MATCH(IFERROR('Glazing information'!$I155/'Glazing information'!$J155,0),'Window calculation'!$A$67:$A$127,1),MATCH(AM$69,'Window calculation'!$A$67:$Q$67,0))+(INDEX($A$67:$Q$127,MATCH(3-IFERROR('Glazing information'!$I155/'Glazing information'!$J155,0),$R$67:$R$127,-1),MATCH(AM$69,'Window calculation'!$A$67:$Q$67,0))-INDEX($A$67:$Q$127,MATCH(IFERROR('Glazing information'!$I155/'Glazing information'!$J155,0),'Window calculation'!$A$67:$A$127,1),MATCH(AM$69,'Window calculation'!$A$67:$Q$67,0)))*(IFERROR('Glazing information'!$I155/'Glazing information'!$J155,0)-INDEX($A$67:$A$127,MATCH(IFERROR('Glazing information'!$I155/'Glazing information'!$J155,0),'Window calculation'!$A$67:$A$127,1),1))/(INDEX($A$67:$A$127,MATCH(3-IFERROR('Glazing information'!$I155/'Glazing information'!$J155,0),$R$67:$R$127,-1),1)-INDEX(S133:S193,MATCH(IFERROR('Glazing information'!$I155/'Glazing information'!$J155,0),'Window calculation'!$A$67:$A$127,1),1)))),1)</f>
        <v>1</v>
      </c>
      <c r="AN76" s="369">
        <f>IFERROR(IF('Glazing information'!$I155/('Glazing information'!$H155+'Glazing information'!$J155)&gt;3,INDEX($A$67:$Q$127,MATCH(3,'Window calculation'!$A$67:$A$127,1),MATCH(AM$69,'Window calculation'!$A$67:$Q$67,0)),INDEX($A$67:$Q$127,MATCH(IFERROR('Glazing information'!$I155/('Glazing information'!$H155+'Glazing information'!$J155),0),$A$67:$A$127,1),MATCH(AM$69,$A$67:$Q$67,0))+(INDEX($A$67:$Q$127,MATCH(3-IFERROR('Glazing information'!$I155/('Glazing information'!$H155+'Glazing information'!$J155),0),$R$67:$R$127,-1),MATCH(AM$69,$A$67:$Q$67,0))-INDEX($A$67:$Q$127,MATCH(IFERROR('Glazing information'!$I155/('Glazing information'!$H155+'Glazing information'!$J155),0),$A$67:$A$127,1),MATCH(AM$69,$A$67:$Q$67,0)))*(IFERROR('Glazing information'!$I155/('Glazing information'!$H155+'Glazing information'!$J155),0)-INDEX($A$67:$A$127,MATCH(IFERROR('Glazing information'!$I155/('Glazing information'!$H155+'Glazing information'!$J155),0),$A$67:$A$127,1),1))/(INDEX($A$67:$A$127,MATCH(3-IFERROR('Glazing information'!$I155/('Glazing information'!$H155+'Glazing information'!$J155),0),$R$67:$R$127,-1),1)-INDEX($A$67:$A$127,MATCH(IFERROR('Glazing information'!$I155/('Glazing information'!$H155+'Glazing information'!$J155),0),$A$67:$A$127,1),1))),1)</f>
        <v>1</v>
      </c>
      <c r="AO76" s="416" t="str">
        <f>IFERROR((AN76*('Glazing information'!$H155+'Glazing information'!$J155)-AM76*'Glazing information'!$J155)/'Glazing information'!$H155,"")</f>
        <v/>
      </c>
      <c r="AP76" s="370">
        <f>IFERROR(IF('Glazing information'!$I176/'Glazing information'!$J176&gt;3,INDEX($A$67:$Q$127,MATCH(3,'Window calculation'!$A$67:$A$127,1),MATCH(AP$69,'Window calculation'!$A$67:$Q$67,0)),(INDEX($A$67:$Q$127,MATCH(IFERROR('Glazing information'!$I176/'Glazing information'!$J176,0),'Window calculation'!$A$67:$A$127,1),MATCH(AP$69,'Window calculation'!$A$67:$Q$67,0))+(INDEX($A$67:$Q$127,MATCH(3-IFERROR('Glazing information'!$I176/'Glazing information'!$J176,0),$R$67:$R$127,-1),MATCH(AP$69,'Window calculation'!$A$67:$Q$67,0))-INDEX($A$67:$Q$127,MATCH(IFERROR('Glazing information'!$I176/'Glazing information'!$J176,0),'Window calculation'!$A$67:$A$127,1),MATCH(AP$69,'Window calculation'!$A$67:$Q$67,0)))*(IFERROR('Glazing information'!$I176/'Glazing information'!$J176,0)-INDEX($A$67:$A$127,MATCH(IFERROR('Glazing information'!$I176/'Glazing information'!$J176,0),'Window calculation'!$A$67:$A$127,1),1))/(INDEX($A$67:$A$127,MATCH(3-IFERROR('Glazing information'!$I176/'Glazing information'!$J176,0),$R$67:$R$127,-1),1)-INDEX(V133:V193,MATCH(IFERROR('Glazing information'!$I176/'Glazing information'!$J176,0),'Window calculation'!$A$67:$A$127,1),1)))),1)</f>
        <v>1</v>
      </c>
      <c r="AQ76" s="369">
        <f>IFERROR(IF('Glazing information'!$I176/('Glazing information'!$H176+'Glazing information'!$J176)&gt;3,INDEX($A$67:$Q$127,MATCH(3,'Window calculation'!$A$67:$A$127,1),MATCH(AP$69,'Window calculation'!$A$67:$Q$67,0)),INDEX($A$67:$Q$127,MATCH(IFERROR('Glazing information'!$I176/('Glazing information'!$H176+'Glazing information'!$J176),0),$A$67:$A$127,1),MATCH(AP$69,$A$67:$Q$67,0))+(INDEX($A$67:$Q$127,MATCH(3-IFERROR('Glazing information'!$I176/('Glazing information'!$H176+'Glazing information'!$J176),0),$R$67:$R$127,-1),MATCH(AP$69,$A$67:$Q$67,0))-INDEX($A$67:$Q$127,MATCH(IFERROR('Glazing information'!$I176/('Glazing information'!$H176+'Glazing information'!$J176),0),$A$67:$A$127,1),MATCH(AP$69,$A$67:$Q$67,0)))*(IFERROR('Glazing information'!$I176/('Glazing information'!$H176+'Glazing information'!$J176),0)-INDEX($A$67:$A$127,MATCH(IFERROR('Glazing information'!$I176/('Glazing information'!$H176+'Glazing information'!$J176),0),$A$67:$A$127,1),1))/(INDEX($A$67:$A$127,MATCH(3-IFERROR('Glazing information'!$I176/('Glazing information'!$H176+'Glazing information'!$J176),0),$R$67:$R$127,-1),1)-INDEX($A$67:$A$127,MATCH(IFERROR('Glazing information'!$I176/('Glazing information'!$H176+'Glazing information'!$J176),0),$A$67:$A$127,1),1))),1)</f>
        <v>1</v>
      </c>
      <c r="AR76" s="416" t="str">
        <f>IFERROR((AQ76*('Glazing information'!$H176+'Glazing information'!$J176)-AP76*'Glazing information'!$J176)/'Glazing information'!$H176,"")</f>
        <v/>
      </c>
      <c r="AS76" s="57"/>
      <c r="AT76" s="57"/>
      <c r="AU76" s="57"/>
      <c r="AV76" s="57"/>
      <c r="AW76" s="57"/>
      <c r="AX76" s="57"/>
      <c r="AY76" s="57"/>
      <c r="AZ76" s="57"/>
      <c r="BA76" s="57"/>
      <c r="BB76" s="57"/>
      <c r="BC76" s="57"/>
      <c r="BD76" s="57"/>
      <c r="BE76" s="57"/>
      <c r="BF76" s="57"/>
      <c r="BG76" s="57"/>
      <c r="BH76" s="57"/>
      <c r="BI76" s="57"/>
      <c r="BJ76" s="57"/>
      <c r="BK76" s="57"/>
      <c r="BL76" s="57"/>
    </row>
    <row r="77" spans="1:64" x14ac:dyDescent="0.25">
      <c r="A77" s="67">
        <v>0.5</v>
      </c>
      <c r="B77" s="68" t="b">
        <f>IF('OTTV Calculation'!$E$6="Hanoi",'Beta Database'!D77,IF('OTTV Calculation'!$E$6="Da Nang",'Beta Database'!U77,IF('OTTV Calculation'!$E$6="Buon Ma Thuot",'Beta Database'!AL77,IF('OTTV Calculation'!$E$6="HCMC",'Beta Database'!BC77))))</f>
        <v>0</v>
      </c>
      <c r="C77" s="68" t="b">
        <f>IF('OTTV Calculation'!$E$6="Hanoi",'Beta Database'!E77,IF('OTTV Calculation'!$E$6="Da Nang",'Beta Database'!V77,IF('OTTV Calculation'!$E$6="Buon Ma Thuot",'Beta Database'!AM77,IF('OTTV Calculation'!$E$6="HCMC",'Beta Database'!BD77))))</f>
        <v>0</v>
      </c>
      <c r="D77" s="68" t="b">
        <f>IF('OTTV Calculation'!$E$6="Hanoi",'Beta Database'!F77,IF('OTTV Calculation'!$E$6="Da Nang",'Beta Database'!W77,IF('OTTV Calculation'!$E$6="Buon Ma Thuot",'Beta Database'!AN77,IF('OTTV Calculation'!$E$6="HCMC",'Beta Database'!BE77))))</f>
        <v>0</v>
      </c>
      <c r="E77" s="68" t="b">
        <f>IF('OTTV Calculation'!$E$6="Hanoi",'Beta Database'!G77,IF('OTTV Calculation'!$E$6="Da Nang",'Beta Database'!X77,IF('OTTV Calculation'!$E$6="Buon Ma Thuot",'Beta Database'!AO77,IF('OTTV Calculation'!$E$6="HCMC",'Beta Database'!BF77))))</f>
        <v>0</v>
      </c>
      <c r="F77" s="73" t="b">
        <f>IF('OTTV Calculation'!$E$6="Hanoi",'Beta Database'!H77,IF('OTTV Calculation'!$E$6="Da Nang",'Beta Database'!Y77,IF('OTTV Calculation'!$E$6="Buon Ma Thuot",'Beta Database'!AP77,IF('OTTV Calculation'!$E$6="HCMC",'Beta Database'!BG77))))</f>
        <v>0</v>
      </c>
      <c r="G77" s="68" t="b">
        <f>IF('OTTV Calculation'!$E$6="Hanoi",'Beta Database'!I77,IF('OTTV Calculation'!$E$6="Da Nang",'Beta Database'!Z77,IF('OTTV Calculation'!$E$6="Buon Ma Thuot",'Beta Database'!AQ77,IF('OTTV Calculation'!$E$6="HCMC",'Beta Database'!BH77))))</f>
        <v>0</v>
      </c>
      <c r="H77" s="68" t="b">
        <f>IF('OTTV Calculation'!$E$6="Hanoi",'Beta Database'!J77,IF('OTTV Calculation'!$E$6="Da Nang",'Beta Database'!AA77,IF('OTTV Calculation'!$E$6="Buon Ma Thuot",'Beta Database'!AR77,IF('OTTV Calculation'!$E$6="HCMC",'Beta Database'!BI77))))</f>
        <v>0</v>
      </c>
      <c r="I77" s="68" t="b">
        <f>IF('OTTV Calculation'!$E$6="Hanoi",'Beta Database'!K77,IF('OTTV Calculation'!$E$6="Da Nang",'Beta Database'!AB77,IF('OTTV Calculation'!$E$6="Buon Ma Thuot",'Beta Database'!AS77,IF('OTTV Calculation'!$E$6="HCMC",'Beta Database'!BJ77))))</f>
        <v>0</v>
      </c>
      <c r="J77" s="68" t="b">
        <f>IF('OTTV Calculation'!$E$6="Hanoi",'Beta Database'!L77,IF('OTTV Calculation'!$E$6="Da Nang",'Beta Database'!AC77,IF('OTTV Calculation'!$E$6="Buon Ma Thuot",'Beta Database'!AT77,IF('OTTV Calculation'!$E$6="HCMC",'Beta Database'!BK77))))</f>
        <v>0</v>
      </c>
      <c r="K77" s="68" t="b">
        <f>IF('OTTV Calculation'!$E$6="Hanoi",'Beta Database'!M77,IF('OTTV Calculation'!$E$6="Da Nang",'Beta Database'!AD77,IF('OTTV Calculation'!$E$6="Buon Ma Thuot",'Beta Database'!AU77,IF('OTTV Calculation'!$E$6="HCMC",'Beta Database'!BL77))))</f>
        <v>0</v>
      </c>
      <c r="L77" s="68" t="b">
        <f>IF('OTTV Calculation'!$E$6="Hanoi",'Beta Database'!N77,IF('OTTV Calculation'!$E$6="Da Nang",'Beta Database'!AE77,IF('OTTV Calculation'!$E$6="Buon Ma Thuot",'Beta Database'!AV77,IF('OTTV Calculation'!$E$6="HCMC",'Beta Database'!BM77))))</f>
        <v>0</v>
      </c>
      <c r="M77" s="68" t="b">
        <f>IF('OTTV Calculation'!$E$6="Hanoi",'Beta Database'!O77,IF('OTTV Calculation'!$E$6="Da Nang",'Beta Database'!AF77,IF('OTTV Calculation'!$E$6="Buon Ma Thuot",'Beta Database'!AW77,IF('OTTV Calculation'!$E$6="HCMC",'Beta Database'!BN77))))</f>
        <v>0</v>
      </c>
      <c r="N77" s="68" t="b">
        <f>IF('OTTV Calculation'!$E$6="Hanoi",'Beta Database'!P77,IF('OTTV Calculation'!$E$6="Da Nang",'Beta Database'!AG77,IF('OTTV Calculation'!$E$6="Buon Ma Thuot",'Beta Database'!AX77,IF('OTTV Calculation'!$E$6="HCMC",'Beta Database'!BO77))))</f>
        <v>0</v>
      </c>
      <c r="O77" s="68" t="b">
        <f>IF('OTTV Calculation'!$E$6="Hanoi",'Beta Database'!Q77,IF('OTTV Calculation'!$E$6="Da Nang",'Beta Database'!AH77,IF('OTTV Calculation'!$E$6="Buon Ma Thuot",'Beta Database'!AY77,IF('OTTV Calculation'!$E$6="HCMC",'Beta Database'!BP77))))</f>
        <v>0</v>
      </c>
      <c r="P77" s="68" t="b">
        <f>IF('OTTV Calculation'!$E$6="Hanoi",'Beta Database'!R77,IF('OTTV Calculation'!$E$6="Da Nang",'Beta Database'!AI77,IF('OTTV Calculation'!$E$6="Buon Ma Thuot",'Beta Database'!AZ77,IF('OTTV Calculation'!$E$6="HCMC",'Beta Database'!BQ77))))</f>
        <v>0</v>
      </c>
      <c r="Q77" s="68" t="b">
        <f>IF('OTTV Calculation'!$E$6="Hanoi",'Beta Database'!S77,IF('OTTV Calculation'!$E$6="Da Nang",'Beta Database'!AJ77,IF('OTTV Calculation'!$E$6="Buon Ma Thuot",'Beta Database'!BA77,IF('OTTV Calculation'!$E$6="HCMC",'Beta Database'!BR77))))</f>
        <v>0</v>
      </c>
      <c r="R77" s="57">
        <v>2.5499999999999998</v>
      </c>
      <c r="S77" s="57"/>
      <c r="T77" s="126" t="s">
        <v>213</v>
      </c>
      <c r="U77" s="370">
        <f>IFERROR(IF('Glazing information'!$I30/'Glazing information'!$J30&gt;3,INDEX($A$67:$Q$127,MATCH(3,'Window calculation'!$A$67:$A$127,1),MATCH(U$69,'Window calculation'!$A$67:$Q$67,0)),(INDEX($A$67:$Q$127,MATCH(IFERROR('Glazing information'!$I30/'Glazing information'!$J30,0),'Window calculation'!$A$67:$A$127,1),MATCH(U$69,'Window calculation'!$A$67:$Q$67,0))+(INDEX($A$67:$Q$127,MATCH(3-IFERROR('Glazing information'!$I30/'Glazing information'!$J30,0),$R$67:$R$127,-1),MATCH(U$69,'Window calculation'!$A$67:$Q$67,0))-INDEX($A$67:$Q$127,MATCH(IFERROR('Glazing information'!$I30/'Glazing information'!$J30,0),'Window calculation'!$A$67:$A$127,1),MATCH(U$69,'Window calculation'!$A$67:$Q$67,0)))*(IFERROR('Glazing information'!$I30/'Glazing information'!$J30,0)-INDEX($A$67:$A$127,MATCH(IFERROR('Glazing information'!$I30/'Glazing information'!$J30,0),'Window calculation'!$A$67:$A$127,1),1))/(INDEX($A$67:$A$127,MATCH(3-IFERROR('Glazing information'!$I30/'Glazing information'!$J30,0),$R$67:$R$127,-1),1)-INDEX(A134:A194,MATCH(IFERROR('Glazing information'!$I30/'Glazing information'!$J30,0),'Window calculation'!$A$67:$A$127,1),1)))),1)</f>
        <v>1</v>
      </c>
      <c r="V77" s="369">
        <f>IFERROR(IF('Glazing information'!$I30/('Glazing information'!$H30+'Glazing information'!$J30)&gt;3,INDEX($A$67:$Q$127,MATCH(3,'Window calculation'!$A$67:$A$127,1),MATCH(U$69,'Window calculation'!$A$67:$Q$67,0)),INDEX($A$67:$Q$127,MATCH(IFERROR('Glazing information'!$I30/('Glazing information'!$H30+'Glazing information'!$J30),0),$A$67:$A$127,1),MATCH(U$69,$A$67:$Q$67,0))+(INDEX($A$67:$Q$127,MATCH(3-IFERROR('Glazing information'!$I30/('Glazing information'!$H30+'Glazing information'!$J30),0),$R$67:$R$127,-1),MATCH(U$69,$A$67:$Q$67,0))-INDEX($A$67:$Q$127,MATCH(IFERROR('Glazing information'!$I30/('Glazing information'!$H30+'Glazing information'!$J30),0),$A$67:$A$127,1),MATCH(U$69,$A$67:$Q$67,0)))*(IFERROR('Glazing information'!$I30/('Glazing information'!$H30+'Glazing information'!$J30),0)-INDEX($A$67:$A$127,MATCH(IFERROR('Glazing information'!$I30/('Glazing information'!$H30+'Glazing information'!$J30),0),$A$67:$A$127,1),1))/(INDEX($A$67:$A$127,MATCH(3-IFERROR('Glazing information'!$I30/('Glazing information'!$H30+'Glazing information'!$J30),0),$R$67:$R$127,-1),1)-INDEX($A$67:$A$127,MATCH(IFERROR('Glazing information'!$I30/('Glazing information'!$H30+'Glazing information'!$J30),0),$A$67:$A$127,1),1))),1)</f>
        <v>1</v>
      </c>
      <c r="W77" s="416" t="str">
        <f>IFERROR((V77*('Glazing information'!$H30+'Glazing information'!$J30)-U77*'Glazing information'!$J30)/'Glazing information'!$H30,"")</f>
        <v/>
      </c>
      <c r="X77" s="370">
        <f>IFERROR(IF('Glazing information'!$I51/'Glazing information'!$J51&gt;3,INDEX($A$67:$Q$127,MATCH(3,'Window calculation'!$A$67:$A$127,1),MATCH(X$69,'Window calculation'!$A$67:$Q$67,0)),(INDEX($A$67:$Q$127,MATCH(IFERROR('Glazing information'!$I51/'Glazing information'!$J51,0),'Window calculation'!$A$67:$A$127,1),MATCH(X$69,'Window calculation'!$A$67:$Q$67,0))+(INDEX($A$67:$Q$127,MATCH(3-IFERROR('Glazing information'!$I51/'Glazing information'!$J51,0),$R$67:$R$127,-1),MATCH(X$69,'Window calculation'!$A$67:$Q$67,0))-INDEX($A$67:$Q$127,MATCH(IFERROR('Glazing information'!$I51/'Glazing information'!$J51,0),'Window calculation'!$A$67:$A$127,1),MATCH(X$69,'Window calculation'!$A$67:$Q$67,0)))*(IFERROR('Glazing information'!$I51/'Glazing information'!$J51,0)-INDEX($A$67:$A$127,MATCH(IFERROR('Glazing information'!$I51/'Glazing information'!$J51,0),'Window calculation'!$A$67:$A$127,1),1))/(INDEX($A$67:$A$127,MATCH(3-IFERROR('Glazing information'!$I51/'Glazing information'!$J51,0),$R$67:$R$127,-1),1)-INDEX(D134:D194,MATCH(IFERROR('Glazing information'!$I51/'Glazing information'!$J51,0),'Window calculation'!$A$67:$A$127,1),1)))),1)</f>
        <v>1</v>
      </c>
      <c r="Y77" s="369">
        <f>IFERROR(IF('Glazing information'!$I51/('Glazing information'!$H51+'Glazing information'!$J51)&gt;3,INDEX($A$67:$Q$127,MATCH(3,'Window calculation'!$A$67:$A$127,1),MATCH(X$69,'Window calculation'!$A$67:$Q$67,0)),INDEX($A$67:$Q$127,MATCH(IFERROR('Glazing information'!$I51/('Glazing information'!$H51+'Glazing information'!$J51),0),$A$67:$A$127,1),MATCH(X$69,$A$67:$Q$67,0))+(INDEX($A$67:$Q$127,MATCH(3-IFERROR('Glazing information'!$I51/('Glazing information'!$H51+'Glazing information'!$J51),0),$R$67:$R$127,-1),MATCH(X$69,$A$67:$Q$67,0))-INDEX($A$67:$Q$127,MATCH(IFERROR('Glazing information'!$I51/('Glazing information'!$H51+'Glazing information'!$J51),0),$A$67:$A$127,1),MATCH(X$69,$A$67:$Q$67,0)))*(IFERROR('Glazing information'!$I51/('Glazing information'!$H51+'Glazing information'!$J51),0)-INDEX($A$67:$A$127,MATCH(IFERROR('Glazing information'!$I51/('Glazing information'!$H51+'Glazing information'!$J51),0),$A$67:$A$127,1),1))/(INDEX($A$67:$A$127,MATCH(3-IFERROR('Glazing information'!$I51/('Glazing information'!$H51+'Glazing information'!$J51),0),$R$67:$R$127,-1),1)-INDEX($A$67:$A$127,MATCH(IFERROR('Glazing information'!$I51/('Glazing information'!$H51+'Glazing information'!$J51),0),$A$67:$A$127,1),1))),1)</f>
        <v>1</v>
      </c>
      <c r="Z77" s="416" t="str">
        <f>IFERROR((Y77*('Glazing information'!$H51+'Glazing information'!$J51)-X77*'Glazing information'!$J51)/'Glazing information'!$H51,"")</f>
        <v/>
      </c>
      <c r="AA77" s="370">
        <f>IFERROR(IF('Glazing information'!$I72/'Glazing information'!$J72&gt;3,INDEX($A$67:$Q$127,MATCH(3,'Window calculation'!$A$67:$A$127,1),MATCH(AA$69,'Window calculation'!$A$67:$Q$67,0)),(INDEX($A$67:$Q$127,MATCH(IFERROR('Glazing information'!$I72/'Glazing information'!$J72,0),'Window calculation'!$A$67:$A$127,1),MATCH(AA$69,'Window calculation'!$A$67:$Q$67,0))+(INDEX($A$67:$Q$127,MATCH(3-IFERROR('Glazing information'!$I72/'Glazing information'!$J72,0),$R$67:$R$127,-1),MATCH(AA$69,'Window calculation'!$A$67:$Q$67,0))-INDEX($A$67:$Q$127,MATCH(IFERROR('Glazing information'!$I72/'Glazing information'!$J72,0),'Window calculation'!$A$67:$A$127,1),MATCH(AA$69,'Window calculation'!$A$67:$Q$67,0)))*(IFERROR('Glazing information'!$I72/'Glazing information'!$J72,0)-INDEX($A$67:$A$127,MATCH(IFERROR('Glazing information'!$I72/'Glazing information'!$J72,0),'Window calculation'!$A$67:$A$127,1),1))/(INDEX($A$67:$A$127,MATCH(3-IFERROR('Glazing information'!$I72/'Glazing information'!$J72,0),$R$67:$R$127,-1),1)-INDEX(G134:G194,MATCH(IFERROR('Glazing information'!$I72/'Glazing information'!$J72,0),'Window calculation'!$A$67:$A$127,1),1)))),1)</f>
        <v>1</v>
      </c>
      <c r="AB77" s="369">
        <f>IFERROR(IF('Glazing information'!$I72/('Glazing information'!$H72+'Glazing information'!$J72)&gt;3,INDEX($A$67:$Q$127,MATCH(3,'Window calculation'!$A$67:$A$127,1),MATCH(AA$69,'Window calculation'!$A$67:$Q$67,0)),INDEX($A$67:$Q$127,MATCH(IFERROR('Glazing information'!$I72/('Glazing information'!$H72+'Glazing information'!$J72),0),$A$67:$A$127,1),MATCH(AA$69,$A$67:$Q$67,0))+(INDEX($A$67:$Q$127,MATCH(3-IFERROR('Glazing information'!$I72/('Glazing information'!$H72+'Glazing information'!$J72),0),$R$67:$R$127,-1),MATCH(AA$69,$A$67:$Q$67,0))-INDEX($A$67:$Q$127,MATCH(IFERROR('Glazing information'!$I72/('Glazing information'!$H72+'Glazing information'!$J72),0),$A$67:$A$127,1),MATCH(AA$69,$A$67:$Q$67,0)))*(IFERROR('Glazing information'!$I72/('Glazing information'!$H72+'Glazing information'!$J72),0)-INDEX($A$67:$A$127,MATCH(IFERROR('Glazing information'!$I72/('Glazing information'!$H72+'Glazing information'!$J72),0),$A$67:$A$127,1),1))/(INDEX($A$67:$A$127,MATCH(3-IFERROR('Glazing information'!$I72/('Glazing information'!$H72+'Glazing information'!$J72),0),$R$67:$R$127,-1),1)-INDEX($A$67:$A$127,MATCH(IFERROR('Glazing information'!$I72/('Glazing information'!$H72+'Glazing information'!$J72),0),$A$67:$A$127,1),1))),1)</f>
        <v>1</v>
      </c>
      <c r="AC77" s="416" t="str">
        <f>IFERROR((AB77*('Glazing information'!$H72+'Glazing information'!$J72)-AA77*'Glazing information'!$J72)/'Glazing information'!$H72,"")</f>
        <v/>
      </c>
      <c r="AD77" s="370">
        <f>IFERROR(IF('Glazing information'!$I93/'Glazing information'!$J93&gt;3,INDEX($A$67:$Q$127,MATCH(3,'Window calculation'!$A$67:$A$127,1),MATCH(AD$69,'Window calculation'!$A$67:$Q$67,0)),(INDEX($A$67:$Q$127,MATCH(IFERROR('Glazing information'!$I93/'Glazing information'!$J93,0),'Window calculation'!$A$67:$A$127,1),MATCH(AD$69,'Window calculation'!$A$67:$Q$67,0))+(INDEX($A$67:$Q$127,MATCH(3-IFERROR('Glazing information'!$I93/'Glazing information'!$J93,0),$R$67:$R$127,-1),MATCH(AD$69,'Window calculation'!$A$67:$Q$67,0))-INDEX($A$67:$Q$127,MATCH(IFERROR('Glazing information'!$I93/'Glazing information'!$J93,0),'Window calculation'!$A$67:$A$127,1),MATCH(AD$69,'Window calculation'!$A$67:$Q$67,0)))*(IFERROR('Glazing information'!$I93/'Glazing information'!$J93,0)-INDEX($A$67:$A$127,MATCH(IFERROR('Glazing information'!$I93/'Glazing information'!$J93,0),'Window calculation'!$A$67:$A$127,1),1))/(INDEX($A$67:$A$127,MATCH(3-IFERROR('Glazing information'!$I93/'Glazing information'!$J93,0),$R$67:$R$127,-1),1)-INDEX(J134:J194,MATCH(IFERROR('Glazing information'!$I93/'Glazing information'!$J93,0),'Window calculation'!$A$67:$A$127,1),1)))),1)</f>
        <v>1</v>
      </c>
      <c r="AE77" s="369">
        <f>IFERROR(IF('Glazing information'!$I93/('Glazing information'!$H93+'Glazing information'!$J93)&gt;3,INDEX($A$67:$Q$127,MATCH(3,'Window calculation'!$A$67:$A$127,1),MATCH(AD$69,'Window calculation'!$A$67:$Q$67,0)),INDEX($A$67:$Q$127,MATCH(IFERROR('Glazing information'!$I93/('Glazing information'!$H93+'Glazing information'!$J93),0),$A$67:$A$127,1),MATCH(AD$69,$A$67:$Q$67,0))+(INDEX($A$67:$Q$127,MATCH(3-IFERROR('Glazing information'!$I93/('Glazing information'!$H93+'Glazing information'!$J93),0),$R$67:$R$127,-1),MATCH(AD$69,$A$67:$Q$67,0))-INDEX($A$67:$Q$127,MATCH(IFERROR('Glazing information'!$I93/('Glazing information'!$H93+'Glazing information'!$J93),0),$A$67:$A$127,1),MATCH(AD$69,$A$67:$Q$67,0)))*(IFERROR('Glazing information'!$I93/('Glazing information'!$H93+'Glazing information'!$J93),0)-INDEX($A$67:$A$127,MATCH(IFERROR('Glazing information'!$I93/('Glazing information'!$H93+'Glazing information'!$J93),0),$A$67:$A$127,1),1))/(INDEX($A$67:$A$127,MATCH(3-IFERROR('Glazing information'!$I93/('Glazing information'!$H93+'Glazing information'!$J93),0),$R$67:$R$127,-1),1)-INDEX($A$67:$A$127,MATCH(IFERROR('Glazing information'!$I93/('Glazing information'!$H93+'Glazing information'!$J93),0),$A$67:$A$127,1),1))),1)</f>
        <v>1</v>
      </c>
      <c r="AF77" s="416" t="str">
        <f>IFERROR((AE77*('Glazing information'!$H93+'Glazing information'!$J93)-AD77*'Glazing information'!$J93)/'Glazing information'!$H93,"")</f>
        <v/>
      </c>
      <c r="AG77" s="370">
        <f>IFERROR(IF('Glazing information'!$I114/'Glazing information'!$J114&gt;3,INDEX($A$67:$Q$127,MATCH(3,'Window calculation'!$A$67:$A$127,1),MATCH(AG$69,'Window calculation'!$A$67:$Q$67,0)),(INDEX($A$67:$Q$127,MATCH(IFERROR('Glazing information'!$I114/'Glazing information'!$J114,0),'Window calculation'!$A$67:$A$127,1),MATCH(AG$69,'Window calculation'!$A$67:$Q$67,0))+(INDEX($A$67:$Q$127,MATCH(3-IFERROR('Glazing information'!$I114/'Glazing information'!$J114,0),$R$67:$R$127,-1),MATCH(AG$69,'Window calculation'!$A$67:$Q$67,0))-INDEX($A$67:$Q$127,MATCH(IFERROR('Glazing information'!$I114/'Glazing information'!$J114,0),'Window calculation'!$A$67:$A$127,1),MATCH(AG$69,'Window calculation'!$A$67:$Q$67,0)))*(IFERROR('Glazing information'!$I114/'Glazing information'!$J114,0)-INDEX($A$67:$A$127,MATCH(IFERROR('Glazing information'!$I114/'Glazing information'!$J114,0),'Window calculation'!$A$67:$A$127,1),1))/(INDEX($A$67:$A$127,MATCH(3-IFERROR('Glazing information'!$I114/'Glazing information'!$J114,0),$R$67:$R$127,-1),1)-INDEX(M134:M194,MATCH(IFERROR('Glazing information'!$I114/'Glazing information'!$J114,0),'Window calculation'!$A$67:$A$127,1),1)))),1)</f>
        <v>1</v>
      </c>
      <c r="AH77" s="369">
        <f>IFERROR(IF('Glazing information'!$I114/('Glazing information'!$H114+'Glazing information'!$J114)&gt;3,INDEX($A$67:$Q$127,MATCH(3,'Window calculation'!$A$67:$A$127,1),MATCH(AG$69,'Window calculation'!$A$67:$Q$67,0)),INDEX($A$67:$Q$127,MATCH(IFERROR('Glazing information'!$I114/('Glazing information'!$H114+'Glazing information'!$J114),0),$A$67:$A$127,1),MATCH(AG$69,$A$67:$Q$67,0))+(INDEX($A$67:$Q$127,MATCH(3-IFERROR('Glazing information'!$I114/('Glazing information'!$H114+'Glazing information'!$J114),0),$R$67:$R$127,-1),MATCH(AG$69,$A$67:$Q$67,0))-INDEX($A$67:$Q$127,MATCH(IFERROR('Glazing information'!$I114/('Glazing information'!$H114+'Glazing information'!$J114),0),$A$67:$A$127,1),MATCH(AG$69,$A$67:$Q$67,0)))*(IFERROR('Glazing information'!$I114/('Glazing information'!$H114+'Glazing information'!$J114),0)-INDEX($A$67:$A$127,MATCH(IFERROR('Glazing information'!$I114/('Glazing information'!$H114+'Glazing information'!$J114),0),$A$67:$A$127,1),1))/(INDEX($A$67:$A$127,MATCH(3-IFERROR('Glazing information'!$I114/('Glazing information'!$H114+'Glazing information'!$J114),0),$R$67:$R$127,-1),1)-INDEX($A$67:$A$127,MATCH(IFERROR('Glazing information'!$I114/('Glazing information'!$H114+'Glazing information'!$J114),0),$A$67:$A$127,1),1))),1)</f>
        <v>1</v>
      </c>
      <c r="AI77" s="416" t="str">
        <f>IFERROR((AH77*('Glazing information'!$H114+'Glazing information'!$J114)-AG77*'Glazing information'!$J114)/'Glazing information'!$H114,"")</f>
        <v/>
      </c>
      <c r="AJ77" s="370">
        <f>IFERROR(IF('Glazing information'!$I135/'Glazing information'!$J135&gt;3,INDEX($A$67:$Q$127,MATCH(3,'Window calculation'!$A$67:$A$127,1),MATCH(AJ$69,'Window calculation'!$A$67:$Q$67,0)),(INDEX($A$67:$Q$127,MATCH(IFERROR('Glazing information'!$I135/'Glazing information'!$J135,0),'Window calculation'!$A$67:$A$127,1),MATCH(AJ$69,'Window calculation'!$A$67:$Q$67,0))+(INDEX($A$67:$Q$127,MATCH(3-IFERROR('Glazing information'!$I135/'Glazing information'!$J135,0),$R$67:$R$127,-1),MATCH(AJ$69,'Window calculation'!$A$67:$Q$67,0))-INDEX($A$67:$Q$127,MATCH(IFERROR('Glazing information'!$I135/'Glazing information'!$J135,0),'Window calculation'!$A$67:$A$127,1),MATCH(AJ$69,'Window calculation'!$A$67:$Q$67,0)))*(IFERROR('Glazing information'!$I135/'Glazing information'!$J135,0)-INDEX($A$67:$A$127,MATCH(IFERROR('Glazing information'!$I135/'Glazing information'!$J135,0),'Window calculation'!$A$67:$A$127,1),1))/(INDEX($A$67:$A$127,MATCH(3-IFERROR('Glazing information'!$I135/'Glazing information'!$J135,0),$R$67:$R$127,-1),1)-INDEX(P134:P194,MATCH(IFERROR('Glazing information'!$I135/'Glazing information'!$J135,0),'Window calculation'!$A$67:$A$127,1),1)))),1)</f>
        <v>1</v>
      </c>
      <c r="AK77" s="369">
        <f>IFERROR(IF('Glazing information'!$I135/('Glazing information'!$H135+'Glazing information'!$J135)&gt;3,INDEX($A$67:$Q$127,MATCH(3,'Window calculation'!$A$67:$A$127,1),MATCH(AJ$69,'Window calculation'!$A$67:$Q$67,0)),INDEX($A$67:$Q$127,MATCH(IFERROR('Glazing information'!$I135/('Glazing information'!$H135+'Glazing information'!$J135),0),$A$67:$A$127,1),MATCH(AJ$69,$A$67:$Q$67,0))+(INDEX($A$67:$Q$127,MATCH(3-IFERROR('Glazing information'!$I135/('Glazing information'!$H135+'Glazing information'!$J135),0),$R$67:$R$127,-1),MATCH(AJ$69,$A$67:$Q$67,0))-INDEX($A$67:$Q$127,MATCH(IFERROR('Glazing information'!$I135/('Glazing information'!$H135+'Glazing information'!$J135),0),$A$67:$A$127,1),MATCH(AJ$69,$A$67:$Q$67,0)))*(IFERROR('Glazing information'!$I135/('Glazing information'!$H135+'Glazing information'!$J135),0)-INDEX($A$67:$A$127,MATCH(IFERROR('Glazing information'!$I135/('Glazing information'!$H135+'Glazing information'!$J135),0),$A$67:$A$127,1),1))/(INDEX($A$67:$A$127,MATCH(3-IFERROR('Glazing information'!$I135/('Glazing information'!$H135+'Glazing information'!$J135),0),$R$67:$R$127,-1),1)-INDEX($A$67:$A$127,MATCH(IFERROR('Glazing information'!$I135/('Glazing information'!$H135+'Glazing information'!$J135),0),$A$67:$A$127,1),1))),1)</f>
        <v>1</v>
      </c>
      <c r="AL77" s="416" t="str">
        <f>IFERROR((AK77*('Glazing information'!$H135+'Glazing information'!$J135)-AJ77*'Glazing information'!$J135)/'Glazing information'!$H135,"")</f>
        <v/>
      </c>
      <c r="AM77" s="370">
        <f>IFERROR(IF('Glazing information'!$I156/'Glazing information'!$J156&gt;3,INDEX($A$67:$Q$127,MATCH(3,'Window calculation'!$A$67:$A$127,1),MATCH(AM$69,'Window calculation'!$A$67:$Q$67,0)),(INDEX($A$67:$Q$127,MATCH(IFERROR('Glazing information'!$I156/'Glazing information'!$J156,0),'Window calculation'!$A$67:$A$127,1),MATCH(AM$69,'Window calculation'!$A$67:$Q$67,0))+(INDEX($A$67:$Q$127,MATCH(3-IFERROR('Glazing information'!$I156/'Glazing information'!$J156,0),$R$67:$R$127,-1),MATCH(AM$69,'Window calculation'!$A$67:$Q$67,0))-INDEX($A$67:$Q$127,MATCH(IFERROR('Glazing information'!$I156/'Glazing information'!$J156,0),'Window calculation'!$A$67:$A$127,1),MATCH(AM$69,'Window calculation'!$A$67:$Q$67,0)))*(IFERROR('Glazing information'!$I156/'Glazing information'!$J156,0)-INDEX($A$67:$A$127,MATCH(IFERROR('Glazing information'!$I156/'Glazing information'!$J156,0),'Window calculation'!$A$67:$A$127,1),1))/(INDEX($A$67:$A$127,MATCH(3-IFERROR('Glazing information'!$I156/'Glazing information'!$J156,0),$R$67:$R$127,-1),1)-INDEX(S134:S194,MATCH(IFERROR('Glazing information'!$I156/'Glazing information'!$J156,0),'Window calculation'!$A$67:$A$127,1),1)))),1)</f>
        <v>1</v>
      </c>
      <c r="AN77" s="369">
        <f>IFERROR(IF('Glazing information'!$I156/('Glazing information'!$H156+'Glazing information'!$J156)&gt;3,INDEX($A$67:$Q$127,MATCH(3,'Window calculation'!$A$67:$A$127,1),MATCH(AM$69,'Window calculation'!$A$67:$Q$67,0)),INDEX($A$67:$Q$127,MATCH(IFERROR('Glazing information'!$I156/('Glazing information'!$H156+'Glazing information'!$J156),0),$A$67:$A$127,1),MATCH(AM$69,$A$67:$Q$67,0))+(INDEX($A$67:$Q$127,MATCH(3-IFERROR('Glazing information'!$I156/('Glazing information'!$H156+'Glazing information'!$J156),0),$R$67:$R$127,-1),MATCH(AM$69,$A$67:$Q$67,0))-INDEX($A$67:$Q$127,MATCH(IFERROR('Glazing information'!$I156/('Glazing information'!$H156+'Glazing information'!$J156),0),$A$67:$A$127,1),MATCH(AM$69,$A$67:$Q$67,0)))*(IFERROR('Glazing information'!$I156/('Glazing information'!$H156+'Glazing information'!$J156),0)-INDEX($A$67:$A$127,MATCH(IFERROR('Glazing information'!$I156/('Glazing information'!$H156+'Glazing information'!$J156),0),$A$67:$A$127,1),1))/(INDEX($A$67:$A$127,MATCH(3-IFERROR('Glazing information'!$I156/('Glazing information'!$H156+'Glazing information'!$J156),0),$R$67:$R$127,-1),1)-INDEX($A$67:$A$127,MATCH(IFERROR('Glazing information'!$I156/('Glazing information'!$H156+'Glazing information'!$J156),0),$A$67:$A$127,1),1))),1)</f>
        <v>1</v>
      </c>
      <c r="AO77" s="416" t="str">
        <f>IFERROR((AN77*('Glazing information'!$H156+'Glazing information'!$J156)-AM77*'Glazing information'!$J156)/'Glazing information'!$H156,"")</f>
        <v/>
      </c>
      <c r="AP77" s="370">
        <f>IFERROR(IF('Glazing information'!$I177/'Glazing information'!$J177&gt;3,INDEX($A$67:$Q$127,MATCH(3,'Window calculation'!$A$67:$A$127,1),MATCH(AP$69,'Window calculation'!$A$67:$Q$67,0)),(INDEX($A$67:$Q$127,MATCH(IFERROR('Glazing information'!$I177/'Glazing information'!$J177,0),'Window calculation'!$A$67:$A$127,1),MATCH(AP$69,'Window calculation'!$A$67:$Q$67,0))+(INDEX($A$67:$Q$127,MATCH(3-IFERROR('Glazing information'!$I177/'Glazing information'!$J177,0),$R$67:$R$127,-1),MATCH(AP$69,'Window calculation'!$A$67:$Q$67,0))-INDEX($A$67:$Q$127,MATCH(IFERROR('Glazing information'!$I177/'Glazing information'!$J177,0),'Window calculation'!$A$67:$A$127,1),MATCH(AP$69,'Window calculation'!$A$67:$Q$67,0)))*(IFERROR('Glazing information'!$I177/'Glazing information'!$J177,0)-INDEX($A$67:$A$127,MATCH(IFERROR('Glazing information'!$I177/'Glazing information'!$J177,0),'Window calculation'!$A$67:$A$127,1),1))/(INDEX($A$67:$A$127,MATCH(3-IFERROR('Glazing information'!$I177/'Glazing information'!$J177,0),$R$67:$R$127,-1),1)-INDEX(V134:V194,MATCH(IFERROR('Glazing information'!$I177/'Glazing information'!$J177,0),'Window calculation'!$A$67:$A$127,1),1)))),1)</f>
        <v>1</v>
      </c>
      <c r="AQ77" s="369">
        <f>IFERROR(IF('Glazing information'!$I177/('Glazing information'!$H177+'Glazing information'!$J177)&gt;3,INDEX($A$67:$Q$127,MATCH(3,'Window calculation'!$A$67:$A$127,1),MATCH(AP$69,'Window calculation'!$A$67:$Q$67,0)),INDEX($A$67:$Q$127,MATCH(IFERROR('Glazing information'!$I177/('Glazing information'!$H177+'Glazing information'!$J177),0),$A$67:$A$127,1),MATCH(AP$69,$A$67:$Q$67,0))+(INDEX($A$67:$Q$127,MATCH(3-IFERROR('Glazing information'!$I177/('Glazing information'!$H177+'Glazing information'!$J177),0),$R$67:$R$127,-1),MATCH(AP$69,$A$67:$Q$67,0))-INDEX($A$67:$Q$127,MATCH(IFERROR('Glazing information'!$I177/('Glazing information'!$H177+'Glazing information'!$J177),0),$A$67:$A$127,1),MATCH(AP$69,$A$67:$Q$67,0)))*(IFERROR('Glazing information'!$I177/('Glazing information'!$H177+'Glazing information'!$J177),0)-INDEX($A$67:$A$127,MATCH(IFERROR('Glazing information'!$I177/('Glazing information'!$H177+'Glazing information'!$J177),0),$A$67:$A$127,1),1))/(INDEX($A$67:$A$127,MATCH(3-IFERROR('Glazing information'!$I177/('Glazing information'!$H177+'Glazing information'!$J177),0),$R$67:$R$127,-1),1)-INDEX($A$67:$A$127,MATCH(IFERROR('Glazing information'!$I177/('Glazing information'!$H177+'Glazing information'!$J177),0),$A$67:$A$127,1),1))),1)</f>
        <v>1</v>
      </c>
      <c r="AR77" s="416" t="str">
        <f>IFERROR((AQ77*('Glazing information'!$H177+'Glazing information'!$J177)-AP77*'Glazing information'!$J177)/'Glazing information'!$H177,"")</f>
        <v/>
      </c>
      <c r="AS77" s="57"/>
      <c r="AT77" s="57"/>
      <c r="AU77" s="57"/>
      <c r="AV77" s="57"/>
      <c r="AW77" s="57"/>
      <c r="AX77" s="57"/>
      <c r="AY77" s="57"/>
      <c r="AZ77" s="57"/>
      <c r="BA77" s="57"/>
      <c r="BB77" s="57"/>
      <c r="BC77" s="57"/>
      <c r="BD77" s="57"/>
      <c r="BE77" s="57"/>
      <c r="BF77" s="57"/>
      <c r="BG77" s="57"/>
      <c r="BH77" s="57"/>
      <c r="BI77" s="57"/>
      <c r="BJ77" s="57"/>
      <c r="BK77" s="57"/>
      <c r="BL77" s="57"/>
    </row>
    <row r="78" spans="1:64" x14ac:dyDescent="0.25">
      <c r="A78" s="67">
        <v>0.55000000000000004</v>
      </c>
      <c r="B78" s="68" t="b">
        <f>IF('OTTV Calculation'!$E$6="Hanoi",'Beta Database'!D78,IF('OTTV Calculation'!$E$6="Da Nang",'Beta Database'!U78,IF('OTTV Calculation'!$E$6="Buon Ma Thuot",'Beta Database'!AL78,IF('OTTV Calculation'!$E$6="HCMC",'Beta Database'!BC78))))</f>
        <v>0</v>
      </c>
      <c r="C78" s="68" t="b">
        <f>IF('OTTV Calculation'!$E$6="Hanoi",'Beta Database'!E78,IF('OTTV Calculation'!$E$6="Da Nang",'Beta Database'!V78,IF('OTTV Calculation'!$E$6="Buon Ma Thuot",'Beta Database'!AM78,IF('OTTV Calculation'!$E$6="HCMC",'Beta Database'!BD78))))</f>
        <v>0</v>
      </c>
      <c r="D78" s="68" t="b">
        <f>IF('OTTV Calculation'!$E$6="Hanoi",'Beta Database'!F78,IF('OTTV Calculation'!$E$6="Da Nang",'Beta Database'!W78,IF('OTTV Calculation'!$E$6="Buon Ma Thuot",'Beta Database'!AN78,IF('OTTV Calculation'!$E$6="HCMC",'Beta Database'!BE78))))</f>
        <v>0</v>
      </c>
      <c r="E78" s="68" t="b">
        <f>IF('OTTV Calculation'!$E$6="Hanoi",'Beta Database'!G78,IF('OTTV Calculation'!$E$6="Da Nang",'Beta Database'!X78,IF('OTTV Calculation'!$E$6="Buon Ma Thuot",'Beta Database'!AO78,IF('OTTV Calculation'!$E$6="HCMC",'Beta Database'!BF78))))</f>
        <v>0</v>
      </c>
      <c r="F78" s="73" t="b">
        <f>IF('OTTV Calculation'!$E$6="Hanoi",'Beta Database'!H78,IF('OTTV Calculation'!$E$6="Da Nang",'Beta Database'!Y78,IF('OTTV Calculation'!$E$6="Buon Ma Thuot",'Beta Database'!AP78,IF('OTTV Calculation'!$E$6="HCMC",'Beta Database'!BG78))))</f>
        <v>0</v>
      </c>
      <c r="G78" s="68" t="b">
        <f>IF('OTTV Calculation'!$E$6="Hanoi",'Beta Database'!I78,IF('OTTV Calculation'!$E$6="Da Nang",'Beta Database'!Z78,IF('OTTV Calculation'!$E$6="Buon Ma Thuot",'Beta Database'!AQ78,IF('OTTV Calculation'!$E$6="HCMC",'Beta Database'!BH78))))</f>
        <v>0</v>
      </c>
      <c r="H78" s="68" t="b">
        <f>IF('OTTV Calculation'!$E$6="Hanoi",'Beta Database'!J78,IF('OTTV Calculation'!$E$6="Da Nang",'Beta Database'!AA78,IF('OTTV Calculation'!$E$6="Buon Ma Thuot",'Beta Database'!AR78,IF('OTTV Calculation'!$E$6="HCMC",'Beta Database'!BI78))))</f>
        <v>0</v>
      </c>
      <c r="I78" s="68" t="b">
        <f>IF('OTTV Calculation'!$E$6="Hanoi",'Beta Database'!K78,IF('OTTV Calculation'!$E$6="Da Nang",'Beta Database'!AB78,IF('OTTV Calculation'!$E$6="Buon Ma Thuot",'Beta Database'!AS78,IF('OTTV Calculation'!$E$6="HCMC",'Beta Database'!BJ78))))</f>
        <v>0</v>
      </c>
      <c r="J78" s="68" t="b">
        <f>IF('OTTV Calculation'!$E$6="Hanoi",'Beta Database'!L78,IF('OTTV Calculation'!$E$6="Da Nang",'Beta Database'!AC78,IF('OTTV Calculation'!$E$6="Buon Ma Thuot",'Beta Database'!AT78,IF('OTTV Calculation'!$E$6="HCMC",'Beta Database'!BK78))))</f>
        <v>0</v>
      </c>
      <c r="K78" s="68" t="b">
        <f>IF('OTTV Calculation'!$E$6="Hanoi",'Beta Database'!M78,IF('OTTV Calculation'!$E$6="Da Nang",'Beta Database'!AD78,IF('OTTV Calculation'!$E$6="Buon Ma Thuot",'Beta Database'!AU78,IF('OTTV Calculation'!$E$6="HCMC",'Beta Database'!BL78))))</f>
        <v>0</v>
      </c>
      <c r="L78" s="68" t="b">
        <f>IF('OTTV Calculation'!$E$6="Hanoi",'Beta Database'!N78,IF('OTTV Calculation'!$E$6="Da Nang",'Beta Database'!AE78,IF('OTTV Calculation'!$E$6="Buon Ma Thuot",'Beta Database'!AV78,IF('OTTV Calculation'!$E$6="HCMC",'Beta Database'!BM78))))</f>
        <v>0</v>
      </c>
      <c r="M78" s="68" t="b">
        <f>IF('OTTV Calculation'!$E$6="Hanoi",'Beta Database'!O78,IF('OTTV Calculation'!$E$6="Da Nang",'Beta Database'!AF78,IF('OTTV Calculation'!$E$6="Buon Ma Thuot",'Beta Database'!AW78,IF('OTTV Calculation'!$E$6="HCMC",'Beta Database'!BN78))))</f>
        <v>0</v>
      </c>
      <c r="N78" s="68" t="b">
        <f>IF('OTTV Calculation'!$E$6="Hanoi",'Beta Database'!P78,IF('OTTV Calculation'!$E$6="Da Nang",'Beta Database'!AG78,IF('OTTV Calculation'!$E$6="Buon Ma Thuot",'Beta Database'!AX78,IF('OTTV Calculation'!$E$6="HCMC",'Beta Database'!BO78))))</f>
        <v>0</v>
      </c>
      <c r="O78" s="68" t="b">
        <f>IF('OTTV Calculation'!$E$6="Hanoi",'Beta Database'!Q78,IF('OTTV Calculation'!$E$6="Da Nang",'Beta Database'!AH78,IF('OTTV Calculation'!$E$6="Buon Ma Thuot",'Beta Database'!AY78,IF('OTTV Calculation'!$E$6="HCMC",'Beta Database'!BP78))))</f>
        <v>0</v>
      </c>
      <c r="P78" s="68" t="b">
        <f>IF('OTTV Calculation'!$E$6="Hanoi",'Beta Database'!R78,IF('OTTV Calculation'!$E$6="Da Nang",'Beta Database'!AI78,IF('OTTV Calculation'!$E$6="Buon Ma Thuot",'Beta Database'!AZ78,IF('OTTV Calculation'!$E$6="HCMC",'Beta Database'!BQ78))))</f>
        <v>0</v>
      </c>
      <c r="Q78" s="68" t="b">
        <f>IF('OTTV Calculation'!$E$6="Hanoi",'Beta Database'!S78,IF('OTTV Calculation'!$E$6="Da Nang",'Beta Database'!AJ78,IF('OTTV Calculation'!$E$6="Buon Ma Thuot",'Beta Database'!BA78,IF('OTTV Calculation'!$E$6="HCMC",'Beta Database'!BR78))))</f>
        <v>0</v>
      </c>
      <c r="R78" s="57">
        <v>2.5</v>
      </c>
      <c r="S78" s="57"/>
      <c r="T78" s="126" t="s">
        <v>214</v>
      </c>
      <c r="U78" s="370">
        <f>IFERROR(IF('Glazing information'!$I31/'Glazing information'!$J31&gt;3,INDEX($A$67:$Q$127,MATCH(3,'Window calculation'!$A$67:$A$127,1),MATCH(U$69,'Window calculation'!$A$67:$Q$67,0)),(INDEX($A$67:$Q$127,MATCH(IFERROR('Glazing information'!$I31/'Glazing information'!$J31,0),'Window calculation'!$A$67:$A$127,1),MATCH(U$69,'Window calculation'!$A$67:$Q$67,0))+(INDEX($A$67:$Q$127,MATCH(3-IFERROR('Glazing information'!$I31/'Glazing information'!$J31,0),$R$67:$R$127,-1),MATCH(U$69,'Window calculation'!$A$67:$Q$67,0))-INDEX($A$67:$Q$127,MATCH(IFERROR('Glazing information'!$I31/'Glazing information'!$J31,0),'Window calculation'!$A$67:$A$127,1),MATCH(U$69,'Window calculation'!$A$67:$Q$67,0)))*(IFERROR('Glazing information'!$I31/'Glazing information'!$J31,0)-INDEX($A$67:$A$127,MATCH(IFERROR('Glazing information'!$I31/'Glazing information'!$J31,0),'Window calculation'!$A$67:$A$127,1),1))/(INDEX($A$67:$A$127,MATCH(3-IFERROR('Glazing information'!$I31/'Glazing information'!$J31,0),$R$67:$R$127,-1),1)-INDEX(A135:A195,MATCH(IFERROR('Glazing information'!$I31/'Glazing information'!$J31,0),'Window calculation'!$A$67:$A$127,1),1)))),1)</f>
        <v>1</v>
      </c>
      <c r="V78" s="369">
        <f>IFERROR(IF('Glazing information'!$I31/('Glazing information'!$H31+'Glazing information'!$J31)&gt;3,INDEX($A$67:$Q$127,MATCH(3,'Window calculation'!$A$67:$A$127,1),MATCH(U$69,'Window calculation'!$A$67:$Q$67,0)),INDEX($A$67:$Q$127,MATCH(IFERROR('Glazing information'!$I31/('Glazing information'!$H31+'Glazing information'!$J31),0),$A$67:$A$127,1),MATCH(U$69,$A$67:$Q$67,0))+(INDEX($A$67:$Q$127,MATCH(3-IFERROR('Glazing information'!$I31/('Glazing information'!$H31+'Glazing information'!$J31),0),$R$67:$R$127,-1),MATCH(U$69,$A$67:$Q$67,0))-INDEX($A$67:$Q$127,MATCH(IFERROR('Glazing information'!$I31/('Glazing information'!$H31+'Glazing information'!$J31),0),$A$67:$A$127,1),MATCH(U$69,$A$67:$Q$67,0)))*(IFERROR('Glazing information'!$I31/('Glazing information'!$H31+'Glazing information'!$J31),0)-INDEX($A$67:$A$127,MATCH(IFERROR('Glazing information'!$I31/('Glazing information'!$H31+'Glazing information'!$J31),0),$A$67:$A$127,1),1))/(INDEX($A$67:$A$127,MATCH(3-IFERROR('Glazing information'!$I31/('Glazing information'!$H31+'Glazing information'!$J31),0),$R$67:$R$127,-1),1)-INDEX($A$67:$A$127,MATCH(IFERROR('Glazing information'!$I31/('Glazing information'!$H31+'Glazing information'!$J31),0),$A$67:$A$127,1),1))),1)</f>
        <v>1</v>
      </c>
      <c r="W78" s="416" t="str">
        <f>IFERROR((V78*('Glazing information'!$H31+'Glazing information'!$J31)-U78*'Glazing information'!$J31)/'Glazing information'!$H31,"")</f>
        <v/>
      </c>
      <c r="X78" s="370">
        <f>IFERROR(IF('Glazing information'!$I52/'Glazing information'!$J52&gt;3,INDEX($A$67:$Q$127,MATCH(3,'Window calculation'!$A$67:$A$127,1),MATCH(X$69,'Window calculation'!$A$67:$Q$67,0)),(INDEX($A$67:$Q$127,MATCH(IFERROR('Glazing information'!$I52/'Glazing information'!$J52,0),'Window calculation'!$A$67:$A$127,1),MATCH(X$69,'Window calculation'!$A$67:$Q$67,0))+(INDEX($A$67:$Q$127,MATCH(3-IFERROR('Glazing information'!$I52/'Glazing information'!$J52,0),$R$67:$R$127,-1),MATCH(X$69,'Window calculation'!$A$67:$Q$67,0))-INDEX($A$67:$Q$127,MATCH(IFERROR('Glazing information'!$I52/'Glazing information'!$J52,0),'Window calculation'!$A$67:$A$127,1),MATCH(X$69,'Window calculation'!$A$67:$Q$67,0)))*(IFERROR('Glazing information'!$I52/'Glazing information'!$J52,0)-INDEX($A$67:$A$127,MATCH(IFERROR('Glazing information'!$I52/'Glazing information'!$J52,0),'Window calculation'!$A$67:$A$127,1),1))/(INDEX($A$67:$A$127,MATCH(3-IFERROR('Glazing information'!$I52/'Glazing information'!$J52,0),$R$67:$R$127,-1),1)-INDEX(D135:D195,MATCH(IFERROR('Glazing information'!$I52/'Glazing information'!$J52,0),'Window calculation'!$A$67:$A$127,1),1)))),1)</f>
        <v>1</v>
      </c>
      <c r="Y78" s="369">
        <f>IFERROR(IF('Glazing information'!$I52/('Glazing information'!$H52+'Glazing information'!$J52)&gt;3,INDEX($A$67:$Q$127,MATCH(3,'Window calculation'!$A$67:$A$127,1),MATCH(X$69,'Window calculation'!$A$67:$Q$67,0)),INDEX($A$67:$Q$127,MATCH(IFERROR('Glazing information'!$I52/('Glazing information'!$H52+'Glazing information'!$J52),0),$A$67:$A$127,1),MATCH(X$69,$A$67:$Q$67,0))+(INDEX($A$67:$Q$127,MATCH(3-IFERROR('Glazing information'!$I52/('Glazing information'!$H52+'Glazing information'!$J52),0),$R$67:$R$127,-1),MATCH(X$69,$A$67:$Q$67,0))-INDEX($A$67:$Q$127,MATCH(IFERROR('Glazing information'!$I52/('Glazing information'!$H52+'Glazing information'!$J52),0),$A$67:$A$127,1),MATCH(X$69,$A$67:$Q$67,0)))*(IFERROR('Glazing information'!$I52/('Glazing information'!$H52+'Glazing information'!$J52),0)-INDEX($A$67:$A$127,MATCH(IFERROR('Glazing information'!$I52/('Glazing information'!$H52+'Glazing information'!$J52),0),$A$67:$A$127,1),1))/(INDEX($A$67:$A$127,MATCH(3-IFERROR('Glazing information'!$I52/('Glazing information'!$H52+'Glazing information'!$J52),0),$R$67:$R$127,-1),1)-INDEX($A$67:$A$127,MATCH(IFERROR('Glazing information'!$I52/('Glazing information'!$H52+'Glazing information'!$J52),0),$A$67:$A$127,1),1))),1)</f>
        <v>1</v>
      </c>
      <c r="Z78" s="416" t="str">
        <f>IFERROR((Y78*('Glazing information'!$H52+'Glazing information'!$J52)-X78*'Glazing information'!$J52)/'Glazing information'!$H52,"")</f>
        <v/>
      </c>
      <c r="AA78" s="370">
        <f>IFERROR(IF('Glazing information'!$I73/'Glazing information'!$J73&gt;3,INDEX($A$67:$Q$127,MATCH(3,'Window calculation'!$A$67:$A$127,1),MATCH(AA$69,'Window calculation'!$A$67:$Q$67,0)),(INDEX($A$67:$Q$127,MATCH(IFERROR('Glazing information'!$I73/'Glazing information'!$J73,0),'Window calculation'!$A$67:$A$127,1),MATCH(AA$69,'Window calculation'!$A$67:$Q$67,0))+(INDEX($A$67:$Q$127,MATCH(3-IFERROR('Glazing information'!$I73/'Glazing information'!$J73,0),$R$67:$R$127,-1),MATCH(AA$69,'Window calculation'!$A$67:$Q$67,0))-INDEX($A$67:$Q$127,MATCH(IFERROR('Glazing information'!$I73/'Glazing information'!$J73,0),'Window calculation'!$A$67:$A$127,1),MATCH(AA$69,'Window calculation'!$A$67:$Q$67,0)))*(IFERROR('Glazing information'!$I73/'Glazing information'!$J73,0)-INDEX($A$67:$A$127,MATCH(IFERROR('Glazing information'!$I73/'Glazing information'!$J73,0),'Window calculation'!$A$67:$A$127,1),1))/(INDEX($A$67:$A$127,MATCH(3-IFERROR('Glazing information'!$I73/'Glazing information'!$J73,0),$R$67:$R$127,-1),1)-INDEX(G135:G195,MATCH(IFERROR('Glazing information'!$I73/'Glazing information'!$J73,0),'Window calculation'!$A$67:$A$127,1),1)))),1)</f>
        <v>1</v>
      </c>
      <c r="AB78" s="369">
        <f>IFERROR(IF('Glazing information'!$I73/('Glazing information'!$H73+'Glazing information'!$J73)&gt;3,INDEX($A$67:$Q$127,MATCH(3,'Window calculation'!$A$67:$A$127,1),MATCH(AA$69,'Window calculation'!$A$67:$Q$67,0)),INDEX($A$67:$Q$127,MATCH(IFERROR('Glazing information'!$I73/('Glazing information'!$H73+'Glazing information'!$J73),0),$A$67:$A$127,1),MATCH(AA$69,$A$67:$Q$67,0))+(INDEX($A$67:$Q$127,MATCH(3-IFERROR('Glazing information'!$I73/('Glazing information'!$H73+'Glazing information'!$J73),0),$R$67:$R$127,-1),MATCH(AA$69,$A$67:$Q$67,0))-INDEX($A$67:$Q$127,MATCH(IFERROR('Glazing information'!$I73/('Glazing information'!$H73+'Glazing information'!$J73),0),$A$67:$A$127,1),MATCH(AA$69,$A$67:$Q$67,0)))*(IFERROR('Glazing information'!$I73/('Glazing information'!$H73+'Glazing information'!$J73),0)-INDEX($A$67:$A$127,MATCH(IFERROR('Glazing information'!$I73/('Glazing information'!$H73+'Glazing information'!$J73),0),$A$67:$A$127,1),1))/(INDEX($A$67:$A$127,MATCH(3-IFERROR('Glazing information'!$I73/('Glazing information'!$H73+'Glazing information'!$J73),0),$R$67:$R$127,-1),1)-INDEX($A$67:$A$127,MATCH(IFERROR('Glazing information'!$I73/('Glazing information'!$H73+'Glazing information'!$J73),0),$A$67:$A$127,1),1))),1)</f>
        <v>1</v>
      </c>
      <c r="AC78" s="416" t="str">
        <f>IFERROR((AB78*('Glazing information'!$H73+'Glazing information'!$J73)-AA78*'Glazing information'!$J73)/'Glazing information'!$H73,"")</f>
        <v/>
      </c>
      <c r="AD78" s="370">
        <f>IFERROR(IF('Glazing information'!$I94/'Glazing information'!$J94&gt;3,INDEX($A$67:$Q$127,MATCH(3,'Window calculation'!$A$67:$A$127,1),MATCH(AD$69,'Window calculation'!$A$67:$Q$67,0)),(INDEX($A$67:$Q$127,MATCH(IFERROR('Glazing information'!$I94/'Glazing information'!$J94,0),'Window calculation'!$A$67:$A$127,1),MATCH(AD$69,'Window calculation'!$A$67:$Q$67,0))+(INDEX($A$67:$Q$127,MATCH(3-IFERROR('Glazing information'!$I94/'Glazing information'!$J94,0),$R$67:$R$127,-1),MATCH(AD$69,'Window calculation'!$A$67:$Q$67,0))-INDEX($A$67:$Q$127,MATCH(IFERROR('Glazing information'!$I94/'Glazing information'!$J94,0),'Window calculation'!$A$67:$A$127,1),MATCH(AD$69,'Window calculation'!$A$67:$Q$67,0)))*(IFERROR('Glazing information'!$I94/'Glazing information'!$J94,0)-INDEX($A$67:$A$127,MATCH(IFERROR('Glazing information'!$I94/'Glazing information'!$J94,0),'Window calculation'!$A$67:$A$127,1),1))/(INDEX($A$67:$A$127,MATCH(3-IFERROR('Glazing information'!$I94/'Glazing information'!$J94,0),$R$67:$R$127,-1),1)-INDEX(J135:J195,MATCH(IFERROR('Glazing information'!$I94/'Glazing information'!$J94,0),'Window calculation'!$A$67:$A$127,1),1)))),1)</f>
        <v>1</v>
      </c>
      <c r="AE78" s="369">
        <f>IFERROR(IF('Glazing information'!$I94/('Glazing information'!$H94+'Glazing information'!$J94)&gt;3,INDEX($A$67:$Q$127,MATCH(3,'Window calculation'!$A$67:$A$127,1),MATCH(AD$69,'Window calculation'!$A$67:$Q$67,0)),INDEX($A$67:$Q$127,MATCH(IFERROR('Glazing information'!$I94/('Glazing information'!$H94+'Glazing information'!$J94),0),$A$67:$A$127,1),MATCH(AD$69,$A$67:$Q$67,0))+(INDEX($A$67:$Q$127,MATCH(3-IFERROR('Glazing information'!$I94/('Glazing information'!$H94+'Glazing information'!$J94),0),$R$67:$R$127,-1),MATCH(AD$69,$A$67:$Q$67,0))-INDEX($A$67:$Q$127,MATCH(IFERROR('Glazing information'!$I94/('Glazing information'!$H94+'Glazing information'!$J94),0),$A$67:$A$127,1),MATCH(AD$69,$A$67:$Q$67,0)))*(IFERROR('Glazing information'!$I94/('Glazing information'!$H94+'Glazing information'!$J94),0)-INDEX($A$67:$A$127,MATCH(IFERROR('Glazing information'!$I94/('Glazing information'!$H94+'Glazing information'!$J94),0),$A$67:$A$127,1),1))/(INDEX($A$67:$A$127,MATCH(3-IFERROR('Glazing information'!$I94/('Glazing information'!$H94+'Glazing information'!$J94),0),$R$67:$R$127,-1),1)-INDEX($A$67:$A$127,MATCH(IFERROR('Glazing information'!$I94/('Glazing information'!$H94+'Glazing information'!$J94),0),$A$67:$A$127,1),1))),1)</f>
        <v>1</v>
      </c>
      <c r="AF78" s="416" t="str">
        <f>IFERROR((AE78*('Glazing information'!$H94+'Glazing information'!$J94)-AD78*'Glazing information'!$J94)/'Glazing information'!$H94,"")</f>
        <v/>
      </c>
      <c r="AG78" s="370">
        <f>IFERROR(IF('Glazing information'!$I115/'Glazing information'!$J115&gt;3,INDEX($A$67:$Q$127,MATCH(3,'Window calculation'!$A$67:$A$127,1),MATCH(AG$69,'Window calculation'!$A$67:$Q$67,0)),(INDEX($A$67:$Q$127,MATCH(IFERROR('Glazing information'!$I115/'Glazing information'!$J115,0),'Window calculation'!$A$67:$A$127,1),MATCH(AG$69,'Window calculation'!$A$67:$Q$67,0))+(INDEX($A$67:$Q$127,MATCH(3-IFERROR('Glazing information'!$I115/'Glazing information'!$J115,0),$R$67:$R$127,-1),MATCH(AG$69,'Window calculation'!$A$67:$Q$67,0))-INDEX($A$67:$Q$127,MATCH(IFERROR('Glazing information'!$I115/'Glazing information'!$J115,0),'Window calculation'!$A$67:$A$127,1),MATCH(AG$69,'Window calculation'!$A$67:$Q$67,0)))*(IFERROR('Glazing information'!$I115/'Glazing information'!$J115,0)-INDEX($A$67:$A$127,MATCH(IFERROR('Glazing information'!$I115/'Glazing information'!$J115,0),'Window calculation'!$A$67:$A$127,1),1))/(INDEX($A$67:$A$127,MATCH(3-IFERROR('Glazing information'!$I115/'Glazing information'!$J115,0),$R$67:$R$127,-1),1)-INDEX(M135:M195,MATCH(IFERROR('Glazing information'!$I115/'Glazing information'!$J115,0),'Window calculation'!$A$67:$A$127,1),1)))),1)</f>
        <v>1</v>
      </c>
      <c r="AH78" s="369">
        <f>IFERROR(IF('Glazing information'!$I115/('Glazing information'!$H115+'Glazing information'!$J115)&gt;3,INDEX($A$67:$Q$127,MATCH(3,'Window calculation'!$A$67:$A$127,1),MATCH(AG$69,'Window calculation'!$A$67:$Q$67,0)),INDEX($A$67:$Q$127,MATCH(IFERROR('Glazing information'!$I115/('Glazing information'!$H115+'Glazing information'!$J115),0),$A$67:$A$127,1),MATCH(AG$69,$A$67:$Q$67,0))+(INDEX($A$67:$Q$127,MATCH(3-IFERROR('Glazing information'!$I115/('Glazing information'!$H115+'Glazing information'!$J115),0),$R$67:$R$127,-1),MATCH(AG$69,$A$67:$Q$67,0))-INDEX($A$67:$Q$127,MATCH(IFERROR('Glazing information'!$I115/('Glazing information'!$H115+'Glazing information'!$J115),0),$A$67:$A$127,1),MATCH(AG$69,$A$67:$Q$67,0)))*(IFERROR('Glazing information'!$I115/('Glazing information'!$H115+'Glazing information'!$J115),0)-INDEX($A$67:$A$127,MATCH(IFERROR('Glazing information'!$I115/('Glazing information'!$H115+'Glazing information'!$J115),0),$A$67:$A$127,1),1))/(INDEX($A$67:$A$127,MATCH(3-IFERROR('Glazing information'!$I115/('Glazing information'!$H115+'Glazing information'!$J115),0),$R$67:$R$127,-1),1)-INDEX($A$67:$A$127,MATCH(IFERROR('Glazing information'!$I115/('Glazing information'!$H115+'Glazing information'!$J115),0),$A$67:$A$127,1),1))),1)</f>
        <v>1</v>
      </c>
      <c r="AI78" s="416" t="str">
        <f>IFERROR((AH78*('Glazing information'!$H115+'Glazing information'!$J115)-AG78*'Glazing information'!$J115)/'Glazing information'!$H115,"")</f>
        <v/>
      </c>
      <c r="AJ78" s="370">
        <f>IFERROR(IF('Glazing information'!$I136/'Glazing information'!$J136&gt;3,INDEX($A$67:$Q$127,MATCH(3,'Window calculation'!$A$67:$A$127,1),MATCH(AJ$69,'Window calculation'!$A$67:$Q$67,0)),(INDEX($A$67:$Q$127,MATCH(IFERROR('Glazing information'!$I136/'Glazing information'!$J136,0),'Window calculation'!$A$67:$A$127,1),MATCH(AJ$69,'Window calculation'!$A$67:$Q$67,0))+(INDEX($A$67:$Q$127,MATCH(3-IFERROR('Glazing information'!$I136/'Glazing information'!$J136,0),$R$67:$R$127,-1),MATCH(AJ$69,'Window calculation'!$A$67:$Q$67,0))-INDEX($A$67:$Q$127,MATCH(IFERROR('Glazing information'!$I136/'Glazing information'!$J136,0),'Window calculation'!$A$67:$A$127,1),MATCH(AJ$69,'Window calculation'!$A$67:$Q$67,0)))*(IFERROR('Glazing information'!$I136/'Glazing information'!$J136,0)-INDEX($A$67:$A$127,MATCH(IFERROR('Glazing information'!$I136/'Glazing information'!$J136,0),'Window calculation'!$A$67:$A$127,1),1))/(INDEX($A$67:$A$127,MATCH(3-IFERROR('Glazing information'!$I136/'Glazing information'!$J136,0),$R$67:$R$127,-1),1)-INDEX(P135:P195,MATCH(IFERROR('Glazing information'!$I136/'Glazing information'!$J136,0),'Window calculation'!$A$67:$A$127,1),1)))),1)</f>
        <v>1</v>
      </c>
      <c r="AK78" s="369">
        <f>IFERROR(IF('Glazing information'!$I136/('Glazing information'!$H136+'Glazing information'!$J136)&gt;3,INDEX($A$67:$Q$127,MATCH(3,'Window calculation'!$A$67:$A$127,1),MATCH(AJ$69,'Window calculation'!$A$67:$Q$67,0)),INDEX($A$67:$Q$127,MATCH(IFERROR('Glazing information'!$I136/('Glazing information'!$H136+'Glazing information'!$J136),0),$A$67:$A$127,1),MATCH(AJ$69,$A$67:$Q$67,0))+(INDEX($A$67:$Q$127,MATCH(3-IFERROR('Glazing information'!$I136/('Glazing information'!$H136+'Glazing information'!$J136),0),$R$67:$R$127,-1),MATCH(AJ$69,$A$67:$Q$67,0))-INDEX($A$67:$Q$127,MATCH(IFERROR('Glazing information'!$I136/('Glazing information'!$H136+'Glazing information'!$J136),0),$A$67:$A$127,1),MATCH(AJ$69,$A$67:$Q$67,0)))*(IFERROR('Glazing information'!$I136/('Glazing information'!$H136+'Glazing information'!$J136),0)-INDEX($A$67:$A$127,MATCH(IFERROR('Glazing information'!$I136/('Glazing information'!$H136+'Glazing information'!$J136),0),$A$67:$A$127,1),1))/(INDEX($A$67:$A$127,MATCH(3-IFERROR('Glazing information'!$I136/('Glazing information'!$H136+'Glazing information'!$J136),0),$R$67:$R$127,-1),1)-INDEX($A$67:$A$127,MATCH(IFERROR('Glazing information'!$I136/('Glazing information'!$H136+'Glazing information'!$J136),0),$A$67:$A$127,1),1))),1)</f>
        <v>1</v>
      </c>
      <c r="AL78" s="416" t="str">
        <f>IFERROR((AK78*('Glazing information'!$H136+'Glazing information'!$J136)-AJ78*'Glazing information'!$J136)/'Glazing information'!$H136,"")</f>
        <v/>
      </c>
      <c r="AM78" s="370">
        <f>IFERROR(IF('Glazing information'!$I157/'Glazing information'!$J157&gt;3,INDEX($A$67:$Q$127,MATCH(3,'Window calculation'!$A$67:$A$127,1),MATCH(AM$69,'Window calculation'!$A$67:$Q$67,0)),(INDEX($A$67:$Q$127,MATCH(IFERROR('Glazing information'!$I157/'Glazing information'!$J157,0),'Window calculation'!$A$67:$A$127,1),MATCH(AM$69,'Window calculation'!$A$67:$Q$67,0))+(INDEX($A$67:$Q$127,MATCH(3-IFERROR('Glazing information'!$I157/'Glazing information'!$J157,0),$R$67:$R$127,-1),MATCH(AM$69,'Window calculation'!$A$67:$Q$67,0))-INDEX($A$67:$Q$127,MATCH(IFERROR('Glazing information'!$I157/'Glazing information'!$J157,0),'Window calculation'!$A$67:$A$127,1),MATCH(AM$69,'Window calculation'!$A$67:$Q$67,0)))*(IFERROR('Glazing information'!$I157/'Glazing information'!$J157,0)-INDEX($A$67:$A$127,MATCH(IFERROR('Glazing information'!$I157/'Glazing information'!$J157,0),'Window calculation'!$A$67:$A$127,1),1))/(INDEX($A$67:$A$127,MATCH(3-IFERROR('Glazing information'!$I157/'Glazing information'!$J157,0),$R$67:$R$127,-1),1)-INDEX(S135:S195,MATCH(IFERROR('Glazing information'!$I157/'Glazing information'!$J157,0),'Window calculation'!$A$67:$A$127,1),1)))),1)</f>
        <v>1</v>
      </c>
      <c r="AN78" s="369">
        <f>IFERROR(IF('Glazing information'!$I157/('Glazing information'!$H157+'Glazing information'!$J157)&gt;3,INDEX($A$67:$Q$127,MATCH(3,'Window calculation'!$A$67:$A$127,1),MATCH(AM$69,'Window calculation'!$A$67:$Q$67,0)),INDEX($A$67:$Q$127,MATCH(IFERROR('Glazing information'!$I157/('Glazing information'!$H157+'Glazing information'!$J157),0),$A$67:$A$127,1),MATCH(AM$69,$A$67:$Q$67,0))+(INDEX($A$67:$Q$127,MATCH(3-IFERROR('Glazing information'!$I157/('Glazing information'!$H157+'Glazing information'!$J157),0),$R$67:$R$127,-1),MATCH(AM$69,$A$67:$Q$67,0))-INDEX($A$67:$Q$127,MATCH(IFERROR('Glazing information'!$I157/('Glazing information'!$H157+'Glazing information'!$J157),0),$A$67:$A$127,1),MATCH(AM$69,$A$67:$Q$67,0)))*(IFERROR('Glazing information'!$I157/('Glazing information'!$H157+'Glazing information'!$J157),0)-INDEX($A$67:$A$127,MATCH(IFERROR('Glazing information'!$I157/('Glazing information'!$H157+'Glazing information'!$J157),0),$A$67:$A$127,1),1))/(INDEX($A$67:$A$127,MATCH(3-IFERROR('Glazing information'!$I157/('Glazing information'!$H157+'Glazing information'!$J157),0),$R$67:$R$127,-1),1)-INDEX($A$67:$A$127,MATCH(IFERROR('Glazing information'!$I157/('Glazing information'!$H157+'Glazing information'!$J157),0),$A$67:$A$127,1),1))),1)</f>
        <v>1</v>
      </c>
      <c r="AO78" s="416" t="str">
        <f>IFERROR((AN78*('Glazing information'!$H157+'Glazing information'!$J157)-AM78*'Glazing information'!$J157)/'Glazing information'!$H157,"")</f>
        <v/>
      </c>
      <c r="AP78" s="370">
        <f>IFERROR(IF('Glazing information'!$I178/'Glazing information'!$J178&gt;3,INDEX($A$67:$Q$127,MATCH(3,'Window calculation'!$A$67:$A$127,1),MATCH(AP$69,'Window calculation'!$A$67:$Q$67,0)),(INDEX($A$67:$Q$127,MATCH(IFERROR('Glazing information'!$I178/'Glazing information'!$J178,0),'Window calculation'!$A$67:$A$127,1),MATCH(AP$69,'Window calculation'!$A$67:$Q$67,0))+(INDEX($A$67:$Q$127,MATCH(3-IFERROR('Glazing information'!$I178/'Glazing information'!$J178,0),$R$67:$R$127,-1),MATCH(AP$69,'Window calculation'!$A$67:$Q$67,0))-INDEX($A$67:$Q$127,MATCH(IFERROR('Glazing information'!$I178/'Glazing information'!$J178,0),'Window calculation'!$A$67:$A$127,1),MATCH(AP$69,'Window calculation'!$A$67:$Q$67,0)))*(IFERROR('Glazing information'!$I178/'Glazing information'!$J178,0)-INDEX($A$67:$A$127,MATCH(IFERROR('Glazing information'!$I178/'Glazing information'!$J178,0),'Window calculation'!$A$67:$A$127,1),1))/(INDEX($A$67:$A$127,MATCH(3-IFERROR('Glazing information'!$I178/'Glazing information'!$J178,0),$R$67:$R$127,-1),1)-INDEX(V135:V195,MATCH(IFERROR('Glazing information'!$I178/'Glazing information'!$J178,0),'Window calculation'!$A$67:$A$127,1),1)))),1)</f>
        <v>1</v>
      </c>
      <c r="AQ78" s="369">
        <f>IFERROR(IF('Glazing information'!$I178/('Glazing information'!$H178+'Glazing information'!$J178)&gt;3,INDEX($A$67:$Q$127,MATCH(3,'Window calculation'!$A$67:$A$127,1),MATCH(AP$69,'Window calculation'!$A$67:$Q$67,0)),INDEX($A$67:$Q$127,MATCH(IFERROR('Glazing information'!$I178/('Glazing information'!$H178+'Glazing information'!$J178),0),$A$67:$A$127,1),MATCH(AP$69,$A$67:$Q$67,0))+(INDEX($A$67:$Q$127,MATCH(3-IFERROR('Glazing information'!$I178/('Glazing information'!$H178+'Glazing information'!$J178),0),$R$67:$R$127,-1),MATCH(AP$69,$A$67:$Q$67,0))-INDEX($A$67:$Q$127,MATCH(IFERROR('Glazing information'!$I178/('Glazing information'!$H178+'Glazing information'!$J178),0),$A$67:$A$127,1),MATCH(AP$69,$A$67:$Q$67,0)))*(IFERROR('Glazing information'!$I178/('Glazing information'!$H178+'Glazing information'!$J178),0)-INDEX($A$67:$A$127,MATCH(IFERROR('Glazing information'!$I178/('Glazing information'!$H178+'Glazing information'!$J178),0),$A$67:$A$127,1),1))/(INDEX($A$67:$A$127,MATCH(3-IFERROR('Glazing information'!$I178/('Glazing information'!$H178+'Glazing information'!$J178),0),$R$67:$R$127,-1),1)-INDEX($A$67:$A$127,MATCH(IFERROR('Glazing information'!$I178/('Glazing information'!$H178+'Glazing information'!$J178),0),$A$67:$A$127,1),1))),1)</f>
        <v>1</v>
      </c>
      <c r="AR78" s="416" t="str">
        <f>IFERROR((AQ78*('Glazing information'!$H178+'Glazing information'!$J178)-AP78*'Glazing information'!$J178)/'Glazing information'!$H178,"")</f>
        <v/>
      </c>
      <c r="AS78" s="57"/>
      <c r="AT78" s="57"/>
      <c r="AU78" s="57"/>
      <c r="AV78" s="57"/>
      <c r="AW78" s="57"/>
      <c r="AX78" s="57"/>
      <c r="AY78" s="57"/>
      <c r="AZ78" s="57"/>
      <c r="BA78" s="57"/>
      <c r="BB78" s="57"/>
      <c r="BC78" s="57"/>
      <c r="BD78" s="57"/>
      <c r="BE78" s="57"/>
      <c r="BF78" s="57"/>
      <c r="BG78" s="57"/>
      <c r="BH78" s="57"/>
      <c r="BI78" s="57"/>
      <c r="BJ78" s="57"/>
      <c r="BK78" s="57"/>
      <c r="BL78" s="57"/>
    </row>
    <row r="79" spans="1:64" x14ac:dyDescent="0.25">
      <c r="A79" s="67">
        <v>0.6</v>
      </c>
      <c r="B79" s="68" t="b">
        <f>IF('OTTV Calculation'!$E$6="Hanoi",'Beta Database'!D79,IF('OTTV Calculation'!$E$6="Da Nang",'Beta Database'!U79,IF('OTTV Calculation'!$E$6="Buon Ma Thuot",'Beta Database'!AL79,IF('OTTV Calculation'!$E$6="HCMC",'Beta Database'!BC79))))</f>
        <v>0</v>
      </c>
      <c r="C79" s="68" t="b">
        <f>IF('OTTV Calculation'!$E$6="Hanoi",'Beta Database'!E79,IF('OTTV Calculation'!$E$6="Da Nang",'Beta Database'!V79,IF('OTTV Calculation'!$E$6="Buon Ma Thuot",'Beta Database'!AM79,IF('OTTV Calculation'!$E$6="HCMC",'Beta Database'!BD79))))</f>
        <v>0</v>
      </c>
      <c r="D79" s="68" t="b">
        <f>IF('OTTV Calculation'!$E$6="Hanoi",'Beta Database'!F79,IF('OTTV Calculation'!$E$6="Da Nang",'Beta Database'!W79,IF('OTTV Calculation'!$E$6="Buon Ma Thuot",'Beta Database'!AN79,IF('OTTV Calculation'!$E$6="HCMC",'Beta Database'!BE79))))</f>
        <v>0</v>
      </c>
      <c r="E79" s="68" t="b">
        <f>IF('OTTV Calculation'!$E$6="Hanoi",'Beta Database'!G79,IF('OTTV Calculation'!$E$6="Da Nang",'Beta Database'!X79,IF('OTTV Calculation'!$E$6="Buon Ma Thuot",'Beta Database'!AO79,IF('OTTV Calculation'!$E$6="HCMC",'Beta Database'!BF79))))</f>
        <v>0</v>
      </c>
      <c r="F79" s="73" t="b">
        <f>IF('OTTV Calculation'!$E$6="Hanoi",'Beta Database'!H79,IF('OTTV Calculation'!$E$6="Da Nang",'Beta Database'!Y79,IF('OTTV Calculation'!$E$6="Buon Ma Thuot",'Beta Database'!AP79,IF('OTTV Calculation'!$E$6="HCMC",'Beta Database'!BG79))))</f>
        <v>0</v>
      </c>
      <c r="G79" s="68" t="b">
        <f>IF('OTTV Calculation'!$E$6="Hanoi",'Beta Database'!I79,IF('OTTV Calculation'!$E$6="Da Nang",'Beta Database'!Z79,IF('OTTV Calculation'!$E$6="Buon Ma Thuot",'Beta Database'!AQ79,IF('OTTV Calculation'!$E$6="HCMC",'Beta Database'!BH79))))</f>
        <v>0</v>
      </c>
      <c r="H79" s="68" t="b">
        <f>IF('OTTV Calculation'!$E$6="Hanoi",'Beta Database'!J79,IF('OTTV Calculation'!$E$6="Da Nang",'Beta Database'!AA79,IF('OTTV Calculation'!$E$6="Buon Ma Thuot",'Beta Database'!AR79,IF('OTTV Calculation'!$E$6="HCMC",'Beta Database'!BI79))))</f>
        <v>0</v>
      </c>
      <c r="I79" s="68" t="b">
        <f>IF('OTTV Calculation'!$E$6="Hanoi",'Beta Database'!K79,IF('OTTV Calculation'!$E$6="Da Nang",'Beta Database'!AB79,IF('OTTV Calculation'!$E$6="Buon Ma Thuot",'Beta Database'!AS79,IF('OTTV Calculation'!$E$6="HCMC",'Beta Database'!BJ79))))</f>
        <v>0</v>
      </c>
      <c r="J79" s="68" t="b">
        <f>IF('OTTV Calculation'!$E$6="Hanoi",'Beta Database'!L79,IF('OTTV Calculation'!$E$6="Da Nang",'Beta Database'!AC79,IF('OTTV Calculation'!$E$6="Buon Ma Thuot",'Beta Database'!AT79,IF('OTTV Calculation'!$E$6="HCMC",'Beta Database'!BK79))))</f>
        <v>0</v>
      </c>
      <c r="K79" s="68" t="b">
        <f>IF('OTTV Calculation'!$E$6="Hanoi",'Beta Database'!M79,IF('OTTV Calculation'!$E$6="Da Nang",'Beta Database'!AD79,IF('OTTV Calculation'!$E$6="Buon Ma Thuot",'Beta Database'!AU79,IF('OTTV Calculation'!$E$6="HCMC",'Beta Database'!BL79))))</f>
        <v>0</v>
      </c>
      <c r="L79" s="68" t="b">
        <f>IF('OTTV Calculation'!$E$6="Hanoi",'Beta Database'!N79,IF('OTTV Calculation'!$E$6="Da Nang",'Beta Database'!AE79,IF('OTTV Calculation'!$E$6="Buon Ma Thuot",'Beta Database'!AV79,IF('OTTV Calculation'!$E$6="HCMC",'Beta Database'!BM79))))</f>
        <v>0</v>
      </c>
      <c r="M79" s="68" t="b">
        <f>IF('OTTV Calculation'!$E$6="Hanoi",'Beta Database'!O79,IF('OTTV Calculation'!$E$6="Da Nang",'Beta Database'!AF79,IF('OTTV Calculation'!$E$6="Buon Ma Thuot",'Beta Database'!AW79,IF('OTTV Calculation'!$E$6="HCMC",'Beta Database'!BN79))))</f>
        <v>0</v>
      </c>
      <c r="N79" s="68" t="b">
        <f>IF('OTTV Calculation'!$E$6="Hanoi",'Beta Database'!P79,IF('OTTV Calculation'!$E$6="Da Nang",'Beta Database'!AG79,IF('OTTV Calculation'!$E$6="Buon Ma Thuot",'Beta Database'!AX79,IF('OTTV Calculation'!$E$6="HCMC",'Beta Database'!BO79))))</f>
        <v>0</v>
      </c>
      <c r="O79" s="68" t="b">
        <f>IF('OTTV Calculation'!$E$6="Hanoi",'Beta Database'!Q79,IF('OTTV Calculation'!$E$6="Da Nang",'Beta Database'!AH79,IF('OTTV Calculation'!$E$6="Buon Ma Thuot",'Beta Database'!AY79,IF('OTTV Calculation'!$E$6="HCMC",'Beta Database'!BP79))))</f>
        <v>0</v>
      </c>
      <c r="P79" s="68" t="b">
        <f>IF('OTTV Calculation'!$E$6="Hanoi",'Beta Database'!R79,IF('OTTV Calculation'!$E$6="Da Nang",'Beta Database'!AI79,IF('OTTV Calculation'!$E$6="Buon Ma Thuot",'Beta Database'!AZ79,IF('OTTV Calculation'!$E$6="HCMC",'Beta Database'!BQ79))))</f>
        <v>0</v>
      </c>
      <c r="Q79" s="68" t="b">
        <f>IF('OTTV Calculation'!$E$6="Hanoi",'Beta Database'!S79,IF('OTTV Calculation'!$E$6="Da Nang",'Beta Database'!AJ79,IF('OTTV Calculation'!$E$6="Buon Ma Thuot",'Beta Database'!BA79,IF('OTTV Calculation'!$E$6="HCMC",'Beta Database'!BR79))))</f>
        <v>0</v>
      </c>
      <c r="R79" s="57">
        <v>2.4500000000000002</v>
      </c>
      <c r="S79" s="57"/>
      <c r="T79" s="126" t="s">
        <v>215</v>
      </c>
      <c r="U79" s="370">
        <f>IFERROR(IF('Glazing information'!$I32/'Glazing information'!$J32&gt;3,INDEX($A$67:$Q$127,MATCH(3,'Window calculation'!$A$67:$A$127,1),MATCH(U$69,'Window calculation'!$A$67:$Q$67,0)),(INDEX($A$67:$Q$127,MATCH(IFERROR('Glazing information'!$I32/'Glazing information'!$J32,0),'Window calculation'!$A$67:$A$127,1),MATCH(U$69,'Window calculation'!$A$67:$Q$67,0))+(INDEX($A$67:$Q$127,MATCH(3-IFERROR('Glazing information'!$I32/'Glazing information'!$J32,0),$R$67:$R$127,-1),MATCH(U$69,'Window calculation'!$A$67:$Q$67,0))-INDEX($A$67:$Q$127,MATCH(IFERROR('Glazing information'!$I32/'Glazing information'!$J32,0),'Window calculation'!$A$67:$A$127,1),MATCH(U$69,'Window calculation'!$A$67:$Q$67,0)))*(IFERROR('Glazing information'!$I32/'Glazing information'!$J32,0)-INDEX($A$67:$A$127,MATCH(IFERROR('Glazing information'!$I32/'Glazing information'!$J32,0),'Window calculation'!$A$67:$A$127,1),1))/(INDEX($A$67:$A$127,MATCH(3-IFERROR('Glazing information'!$I32/'Glazing information'!$J32,0),$R$67:$R$127,-1),1)-INDEX(A136:A196,MATCH(IFERROR('Glazing information'!$I32/'Glazing information'!$J32,0),'Window calculation'!$A$67:$A$127,1),1)))),1)</f>
        <v>1</v>
      </c>
      <c r="V79" s="369">
        <f>IFERROR(IF('Glazing information'!$I32/('Glazing information'!$H32+'Glazing information'!$J32)&gt;3,INDEX($A$67:$Q$127,MATCH(3,'Window calculation'!$A$67:$A$127,1),MATCH(U$69,'Window calculation'!$A$67:$Q$67,0)),INDEX($A$67:$Q$127,MATCH(IFERROR('Glazing information'!$I32/('Glazing information'!$H32+'Glazing information'!$J32),0),$A$67:$A$127,1),MATCH(U$69,$A$67:$Q$67,0))+(INDEX($A$67:$Q$127,MATCH(3-IFERROR('Glazing information'!$I32/('Glazing information'!$H32+'Glazing information'!$J32),0),$R$67:$R$127,-1),MATCH(U$69,$A$67:$Q$67,0))-INDEX($A$67:$Q$127,MATCH(IFERROR('Glazing information'!$I32/('Glazing information'!$H32+'Glazing information'!$J32),0),$A$67:$A$127,1),MATCH(U$69,$A$67:$Q$67,0)))*(IFERROR('Glazing information'!$I32/('Glazing information'!$H32+'Glazing information'!$J32),0)-INDEX($A$67:$A$127,MATCH(IFERROR('Glazing information'!$I32/('Glazing information'!$H32+'Glazing information'!$J32),0),$A$67:$A$127,1),1))/(INDEX($A$67:$A$127,MATCH(3-IFERROR('Glazing information'!$I32/('Glazing information'!$H32+'Glazing information'!$J32),0),$R$67:$R$127,-1),1)-INDEX($A$67:$A$127,MATCH(IFERROR('Glazing information'!$I32/('Glazing information'!$H32+'Glazing information'!$J32),0),$A$67:$A$127,1),1))),1)</f>
        <v>1</v>
      </c>
      <c r="W79" s="416" t="str">
        <f>IFERROR((V79*('Glazing information'!$H32+'Glazing information'!$J32)-U79*'Glazing information'!$J32)/'Glazing information'!$H32,"")</f>
        <v/>
      </c>
      <c r="X79" s="370">
        <f>IFERROR(IF('Glazing information'!$I53/'Glazing information'!$J53&gt;3,INDEX($A$67:$Q$127,MATCH(3,'Window calculation'!$A$67:$A$127,1),MATCH(X$69,'Window calculation'!$A$67:$Q$67,0)),(INDEX($A$67:$Q$127,MATCH(IFERROR('Glazing information'!$I53/'Glazing information'!$J53,0),'Window calculation'!$A$67:$A$127,1),MATCH(X$69,'Window calculation'!$A$67:$Q$67,0))+(INDEX($A$67:$Q$127,MATCH(3-IFERROR('Glazing information'!$I53/'Glazing information'!$J53,0),$R$67:$R$127,-1),MATCH(X$69,'Window calculation'!$A$67:$Q$67,0))-INDEX($A$67:$Q$127,MATCH(IFERROR('Glazing information'!$I53/'Glazing information'!$J53,0),'Window calculation'!$A$67:$A$127,1),MATCH(X$69,'Window calculation'!$A$67:$Q$67,0)))*(IFERROR('Glazing information'!$I53/'Glazing information'!$J53,0)-INDEX($A$67:$A$127,MATCH(IFERROR('Glazing information'!$I53/'Glazing information'!$J53,0),'Window calculation'!$A$67:$A$127,1),1))/(INDEX($A$67:$A$127,MATCH(3-IFERROR('Glazing information'!$I53/'Glazing information'!$J53,0),$R$67:$R$127,-1),1)-INDEX(D136:D196,MATCH(IFERROR('Glazing information'!$I53/'Glazing information'!$J53,0),'Window calculation'!$A$67:$A$127,1),1)))),1)</f>
        <v>1</v>
      </c>
      <c r="Y79" s="369">
        <f>IFERROR(IF('Glazing information'!$I53/('Glazing information'!$H53+'Glazing information'!$J53)&gt;3,INDEX($A$67:$Q$127,MATCH(3,'Window calculation'!$A$67:$A$127,1),MATCH(X$69,'Window calculation'!$A$67:$Q$67,0)),INDEX($A$67:$Q$127,MATCH(IFERROR('Glazing information'!$I53/('Glazing information'!$H53+'Glazing information'!$J53),0),$A$67:$A$127,1),MATCH(X$69,$A$67:$Q$67,0))+(INDEX($A$67:$Q$127,MATCH(3-IFERROR('Glazing information'!$I53/('Glazing information'!$H53+'Glazing information'!$J53),0),$R$67:$R$127,-1),MATCH(X$69,$A$67:$Q$67,0))-INDEX($A$67:$Q$127,MATCH(IFERROR('Glazing information'!$I53/('Glazing information'!$H53+'Glazing information'!$J53),0),$A$67:$A$127,1),MATCH(X$69,$A$67:$Q$67,0)))*(IFERROR('Glazing information'!$I53/('Glazing information'!$H53+'Glazing information'!$J53),0)-INDEX($A$67:$A$127,MATCH(IFERROR('Glazing information'!$I53/('Glazing information'!$H53+'Glazing information'!$J53),0),$A$67:$A$127,1),1))/(INDEX($A$67:$A$127,MATCH(3-IFERROR('Glazing information'!$I53/('Glazing information'!$H53+'Glazing information'!$J53),0),$R$67:$R$127,-1),1)-INDEX($A$67:$A$127,MATCH(IFERROR('Glazing information'!$I53/('Glazing information'!$H53+'Glazing information'!$J53),0),$A$67:$A$127,1),1))),1)</f>
        <v>1</v>
      </c>
      <c r="Z79" s="416" t="str">
        <f>IFERROR((Y79*('Glazing information'!$H53+'Glazing information'!$J53)-X79*'Glazing information'!$J53)/'Glazing information'!$H53,"")</f>
        <v/>
      </c>
      <c r="AA79" s="370">
        <f>IFERROR(IF('Glazing information'!$I74/'Glazing information'!$J74&gt;3,INDEX($A$67:$Q$127,MATCH(3,'Window calculation'!$A$67:$A$127,1),MATCH(AA$69,'Window calculation'!$A$67:$Q$67,0)),(INDEX($A$67:$Q$127,MATCH(IFERROR('Glazing information'!$I74/'Glazing information'!$J74,0),'Window calculation'!$A$67:$A$127,1),MATCH(AA$69,'Window calculation'!$A$67:$Q$67,0))+(INDEX($A$67:$Q$127,MATCH(3-IFERROR('Glazing information'!$I74/'Glazing information'!$J74,0),$R$67:$R$127,-1),MATCH(AA$69,'Window calculation'!$A$67:$Q$67,0))-INDEX($A$67:$Q$127,MATCH(IFERROR('Glazing information'!$I74/'Glazing information'!$J74,0),'Window calculation'!$A$67:$A$127,1),MATCH(AA$69,'Window calculation'!$A$67:$Q$67,0)))*(IFERROR('Glazing information'!$I74/'Glazing information'!$J74,0)-INDEX($A$67:$A$127,MATCH(IFERROR('Glazing information'!$I74/'Glazing information'!$J74,0),'Window calculation'!$A$67:$A$127,1),1))/(INDEX($A$67:$A$127,MATCH(3-IFERROR('Glazing information'!$I74/'Glazing information'!$J74,0),$R$67:$R$127,-1),1)-INDEX(G136:G196,MATCH(IFERROR('Glazing information'!$I74/'Glazing information'!$J74,0),'Window calculation'!$A$67:$A$127,1),1)))),1)</f>
        <v>1</v>
      </c>
      <c r="AB79" s="369">
        <f>IFERROR(IF('Glazing information'!$I74/('Glazing information'!$H74+'Glazing information'!$J74)&gt;3,INDEX($A$67:$Q$127,MATCH(3,'Window calculation'!$A$67:$A$127,1),MATCH(AA$69,'Window calculation'!$A$67:$Q$67,0)),INDEX($A$67:$Q$127,MATCH(IFERROR('Glazing information'!$I74/('Glazing information'!$H74+'Glazing information'!$J74),0),$A$67:$A$127,1),MATCH(AA$69,$A$67:$Q$67,0))+(INDEX($A$67:$Q$127,MATCH(3-IFERROR('Glazing information'!$I74/('Glazing information'!$H74+'Glazing information'!$J74),0),$R$67:$R$127,-1),MATCH(AA$69,$A$67:$Q$67,0))-INDEX($A$67:$Q$127,MATCH(IFERROR('Glazing information'!$I74/('Glazing information'!$H74+'Glazing information'!$J74),0),$A$67:$A$127,1),MATCH(AA$69,$A$67:$Q$67,0)))*(IFERROR('Glazing information'!$I74/('Glazing information'!$H74+'Glazing information'!$J74),0)-INDEX($A$67:$A$127,MATCH(IFERROR('Glazing information'!$I74/('Glazing information'!$H74+'Glazing information'!$J74),0),$A$67:$A$127,1),1))/(INDEX($A$67:$A$127,MATCH(3-IFERROR('Glazing information'!$I74/('Glazing information'!$H74+'Glazing information'!$J74),0),$R$67:$R$127,-1),1)-INDEX($A$67:$A$127,MATCH(IFERROR('Glazing information'!$I74/('Glazing information'!$H74+'Glazing information'!$J74),0),$A$67:$A$127,1),1))),1)</f>
        <v>1</v>
      </c>
      <c r="AC79" s="416" t="str">
        <f>IFERROR((AB79*('Glazing information'!$H74+'Glazing information'!$J74)-AA79*'Glazing information'!$J74)/'Glazing information'!$H74,"")</f>
        <v/>
      </c>
      <c r="AD79" s="370">
        <f>IFERROR(IF('Glazing information'!$I95/'Glazing information'!$J95&gt;3,INDEX($A$67:$Q$127,MATCH(3,'Window calculation'!$A$67:$A$127,1),MATCH(AD$69,'Window calculation'!$A$67:$Q$67,0)),(INDEX($A$67:$Q$127,MATCH(IFERROR('Glazing information'!$I95/'Glazing information'!$J95,0),'Window calculation'!$A$67:$A$127,1),MATCH(AD$69,'Window calculation'!$A$67:$Q$67,0))+(INDEX($A$67:$Q$127,MATCH(3-IFERROR('Glazing information'!$I95/'Glazing information'!$J95,0),$R$67:$R$127,-1),MATCH(AD$69,'Window calculation'!$A$67:$Q$67,0))-INDEX($A$67:$Q$127,MATCH(IFERROR('Glazing information'!$I95/'Glazing information'!$J95,0),'Window calculation'!$A$67:$A$127,1),MATCH(AD$69,'Window calculation'!$A$67:$Q$67,0)))*(IFERROR('Glazing information'!$I95/'Glazing information'!$J95,0)-INDEX($A$67:$A$127,MATCH(IFERROR('Glazing information'!$I95/'Glazing information'!$J95,0),'Window calculation'!$A$67:$A$127,1),1))/(INDEX($A$67:$A$127,MATCH(3-IFERROR('Glazing information'!$I95/'Glazing information'!$J95,0),$R$67:$R$127,-1),1)-INDEX(J136:J196,MATCH(IFERROR('Glazing information'!$I95/'Glazing information'!$J95,0),'Window calculation'!$A$67:$A$127,1),1)))),1)</f>
        <v>1</v>
      </c>
      <c r="AE79" s="369">
        <f>IFERROR(IF('Glazing information'!$I95/('Glazing information'!$H95+'Glazing information'!$J95)&gt;3,INDEX($A$67:$Q$127,MATCH(3,'Window calculation'!$A$67:$A$127,1),MATCH(AD$69,'Window calculation'!$A$67:$Q$67,0)),INDEX($A$67:$Q$127,MATCH(IFERROR('Glazing information'!$I95/('Glazing information'!$H95+'Glazing information'!$J95),0),$A$67:$A$127,1),MATCH(AD$69,$A$67:$Q$67,0))+(INDEX($A$67:$Q$127,MATCH(3-IFERROR('Glazing information'!$I95/('Glazing information'!$H95+'Glazing information'!$J95),0),$R$67:$R$127,-1),MATCH(AD$69,$A$67:$Q$67,0))-INDEX($A$67:$Q$127,MATCH(IFERROR('Glazing information'!$I95/('Glazing information'!$H95+'Glazing information'!$J95),0),$A$67:$A$127,1),MATCH(AD$69,$A$67:$Q$67,0)))*(IFERROR('Glazing information'!$I95/('Glazing information'!$H95+'Glazing information'!$J95),0)-INDEX($A$67:$A$127,MATCH(IFERROR('Glazing information'!$I95/('Glazing information'!$H95+'Glazing information'!$J95),0),$A$67:$A$127,1),1))/(INDEX($A$67:$A$127,MATCH(3-IFERROR('Glazing information'!$I95/('Glazing information'!$H95+'Glazing information'!$J95),0),$R$67:$R$127,-1),1)-INDEX($A$67:$A$127,MATCH(IFERROR('Glazing information'!$I95/('Glazing information'!$H95+'Glazing information'!$J95),0),$A$67:$A$127,1),1))),1)</f>
        <v>1</v>
      </c>
      <c r="AF79" s="416" t="str">
        <f>IFERROR((AE79*('Glazing information'!$H95+'Glazing information'!$J95)-AD79*'Glazing information'!$J95)/'Glazing information'!$H95,"")</f>
        <v/>
      </c>
      <c r="AG79" s="370">
        <f>IFERROR(IF('Glazing information'!$I116/'Glazing information'!$J116&gt;3,INDEX($A$67:$Q$127,MATCH(3,'Window calculation'!$A$67:$A$127,1),MATCH(AG$69,'Window calculation'!$A$67:$Q$67,0)),(INDEX($A$67:$Q$127,MATCH(IFERROR('Glazing information'!$I116/'Glazing information'!$J116,0),'Window calculation'!$A$67:$A$127,1),MATCH(AG$69,'Window calculation'!$A$67:$Q$67,0))+(INDEX($A$67:$Q$127,MATCH(3-IFERROR('Glazing information'!$I116/'Glazing information'!$J116,0),$R$67:$R$127,-1),MATCH(AG$69,'Window calculation'!$A$67:$Q$67,0))-INDEX($A$67:$Q$127,MATCH(IFERROR('Glazing information'!$I116/'Glazing information'!$J116,0),'Window calculation'!$A$67:$A$127,1),MATCH(AG$69,'Window calculation'!$A$67:$Q$67,0)))*(IFERROR('Glazing information'!$I116/'Glazing information'!$J116,0)-INDEX($A$67:$A$127,MATCH(IFERROR('Glazing information'!$I116/'Glazing information'!$J116,0),'Window calculation'!$A$67:$A$127,1),1))/(INDEX($A$67:$A$127,MATCH(3-IFERROR('Glazing information'!$I116/'Glazing information'!$J116,0),$R$67:$R$127,-1),1)-INDEX(M136:M196,MATCH(IFERROR('Glazing information'!$I116/'Glazing information'!$J116,0),'Window calculation'!$A$67:$A$127,1),1)))),1)</f>
        <v>1</v>
      </c>
      <c r="AH79" s="369">
        <f>IFERROR(IF('Glazing information'!$I116/('Glazing information'!$H116+'Glazing information'!$J116)&gt;3,INDEX($A$67:$Q$127,MATCH(3,'Window calculation'!$A$67:$A$127,1),MATCH(AG$69,'Window calculation'!$A$67:$Q$67,0)),INDEX($A$67:$Q$127,MATCH(IFERROR('Glazing information'!$I116/('Glazing information'!$H116+'Glazing information'!$J116),0),$A$67:$A$127,1),MATCH(AG$69,$A$67:$Q$67,0))+(INDEX($A$67:$Q$127,MATCH(3-IFERROR('Glazing information'!$I116/('Glazing information'!$H116+'Glazing information'!$J116),0),$R$67:$R$127,-1),MATCH(AG$69,$A$67:$Q$67,0))-INDEX($A$67:$Q$127,MATCH(IFERROR('Glazing information'!$I116/('Glazing information'!$H116+'Glazing information'!$J116),0),$A$67:$A$127,1),MATCH(AG$69,$A$67:$Q$67,0)))*(IFERROR('Glazing information'!$I116/('Glazing information'!$H116+'Glazing information'!$J116),0)-INDEX($A$67:$A$127,MATCH(IFERROR('Glazing information'!$I116/('Glazing information'!$H116+'Glazing information'!$J116),0),$A$67:$A$127,1),1))/(INDEX($A$67:$A$127,MATCH(3-IFERROR('Glazing information'!$I116/('Glazing information'!$H116+'Glazing information'!$J116),0),$R$67:$R$127,-1),1)-INDEX($A$67:$A$127,MATCH(IFERROR('Glazing information'!$I116/('Glazing information'!$H116+'Glazing information'!$J116),0),$A$67:$A$127,1),1))),1)</f>
        <v>1</v>
      </c>
      <c r="AI79" s="416" t="str">
        <f>IFERROR((AH79*('Glazing information'!$H116+'Glazing information'!$J116)-AG79*'Glazing information'!$J116)/'Glazing information'!$H116,"")</f>
        <v/>
      </c>
      <c r="AJ79" s="370">
        <f>IFERROR(IF('Glazing information'!$I137/'Glazing information'!$J137&gt;3,INDEX($A$67:$Q$127,MATCH(3,'Window calculation'!$A$67:$A$127,1),MATCH(AJ$69,'Window calculation'!$A$67:$Q$67,0)),(INDEX($A$67:$Q$127,MATCH(IFERROR('Glazing information'!$I137/'Glazing information'!$J137,0),'Window calculation'!$A$67:$A$127,1),MATCH(AJ$69,'Window calculation'!$A$67:$Q$67,0))+(INDEX($A$67:$Q$127,MATCH(3-IFERROR('Glazing information'!$I137/'Glazing information'!$J137,0),$R$67:$R$127,-1),MATCH(AJ$69,'Window calculation'!$A$67:$Q$67,0))-INDEX($A$67:$Q$127,MATCH(IFERROR('Glazing information'!$I137/'Glazing information'!$J137,0),'Window calculation'!$A$67:$A$127,1),MATCH(AJ$69,'Window calculation'!$A$67:$Q$67,0)))*(IFERROR('Glazing information'!$I137/'Glazing information'!$J137,0)-INDEX($A$67:$A$127,MATCH(IFERROR('Glazing information'!$I137/'Glazing information'!$J137,0),'Window calculation'!$A$67:$A$127,1),1))/(INDEX($A$67:$A$127,MATCH(3-IFERROR('Glazing information'!$I137/'Glazing information'!$J137,0),$R$67:$R$127,-1),1)-INDEX(P136:P196,MATCH(IFERROR('Glazing information'!$I137/'Glazing information'!$J137,0),'Window calculation'!$A$67:$A$127,1),1)))),1)</f>
        <v>1</v>
      </c>
      <c r="AK79" s="369">
        <f>IFERROR(IF('Glazing information'!$I137/('Glazing information'!$H137+'Glazing information'!$J137)&gt;3,INDEX($A$67:$Q$127,MATCH(3,'Window calculation'!$A$67:$A$127,1),MATCH(AJ$69,'Window calculation'!$A$67:$Q$67,0)),INDEX($A$67:$Q$127,MATCH(IFERROR('Glazing information'!$I137/('Glazing information'!$H137+'Glazing information'!$J137),0),$A$67:$A$127,1),MATCH(AJ$69,$A$67:$Q$67,0))+(INDEX($A$67:$Q$127,MATCH(3-IFERROR('Glazing information'!$I137/('Glazing information'!$H137+'Glazing information'!$J137),0),$R$67:$R$127,-1),MATCH(AJ$69,$A$67:$Q$67,0))-INDEX($A$67:$Q$127,MATCH(IFERROR('Glazing information'!$I137/('Glazing information'!$H137+'Glazing information'!$J137),0),$A$67:$A$127,1),MATCH(AJ$69,$A$67:$Q$67,0)))*(IFERROR('Glazing information'!$I137/('Glazing information'!$H137+'Glazing information'!$J137),0)-INDEX($A$67:$A$127,MATCH(IFERROR('Glazing information'!$I137/('Glazing information'!$H137+'Glazing information'!$J137),0),$A$67:$A$127,1),1))/(INDEX($A$67:$A$127,MATCH(3-IFERROR('Glazing information'!$I137/('Glazing information'!$H137+'Glazing information'!$J137),0),$R$67:$R$127,-1),1)-INDEX($A$67:$A$127,MATCH(IFERROR('Glazing information'!$I137/('Glazing information'!$H137+'Glazing information'!$J137),0),$A$67:$A$127,1),1))),1)</f>
        <v>1</v>
      </c>
      <c r="AL79" s="416" t="str">
        <f>IFERROR((AK79*('Glazing information'!$H137+'Glazing information'!$J137)-AJ79*'Glazing information'!$J137)/'Glazing information'!$H137,"")</f>
        <v/>
      </c>
      <c r="AM79" s="370">
        <f>IFERROR(IF('Glazing information'!$I158/'Glazing information'!$J158&gt;3,INDEX($A$67:$Q$127,MATCH(3,'Window calculation'!$A$67:$A$127,1),MATCH(AM$69,'Window calculation'!$A$67:$Q$67,0)),(INDEX($A$67:$Q$127,MATCH(IFERROR('Glazing information'!$I158/'Glazing information'!$J158,0),'Window calculation'!$A$67:$A$127,1),MATCH(AM$69,'Window calculation'!$A$67:$Q$67,0))+(INDEX($A$67:$Q$127,MATCH(3-IFERROR('Glazing information'!$I158/'Glazing information'!$J158,0),$R$67:$R$127,-1),MATCH(AM$69,'Window calculation'!$A$67:$Q$67,0))-INDEX($A$67:$Q$127,MATCH(IFERROR('Glazing information'!$I158/'Glazing information'!$J158,0),'Window calculation'!$A$67:$A$127,1),MATCH(AM$69,'Window calculation'!$A$67:$Q$67,0)))*(IFERROR('Glazing information'!$I158/'Glazing information'!$J158,0)-INDEX($A$67:$A$127,MATCH(IFERROR('Glazing information'!$I158/'Glazing information'!$J158,0),'Window calculation'!$A$67:$A$127,1),1))/(INDEX($A$67:$A$127,MATCH(3-IFERROR('Glazing information'!$I158/'Glazing information'!$J158,0),$R$67:$R$127,-1),1)-INDEX(S136:S196,MATCH(IFERROR('Glazing information'!$I158/'Glazing information'!$J158,0),'Window calculation'!$A$67:$A$127,1),1)))),1)</f>
        <v>1</v>
      </c>
      <c r="AN79" s="369">
        <f>IFERROR(IF('Glazing information'!$I158/('Glazing information'!$H158+'Glazing information'!$J158)&gt;3,INDEX($A$67:$Q$127,MATCH(3,'Window calculation'!$A$67:$A$127,1),MATCH(AM$69,'Window calculation'!$A$67:$Q$67,0)),INDEX($A$67:$Q$127,MATCH(IFERROR('Glazing information'!$I158/('Glazing information'!$H158+'Glazing information'!$J158),0),$A$67:$A$127,1),MATCH(AM$69,$A$67:$Q$67,0))+(INDEX($A$67:$Q$127,MATCH(3-IFERROR('Glazing information'!$I158/('Glazing information'!$H158+'Glazing information'!$J158),0),$R$67:$R$127,-1),MATCH(AM$69,$A$67:$Q$67,0))-INDEX($A$67:$Q$127,MATCH(IFERROR('Glazing information'!$I158/('Glazing information'!$H158+'Glazing information'!$J158),0),$A$67:$A$127,1),MATCH(AM$69,$A$67:$Q$67,0)))*(IFERROR('Glazing information'!$I158/('Glazing information'!$H158+'Glazing information'!$J158),0)-INDEX($A$67:$A$127,MATCH(IFERROR('Glazing information'!$I158/('Glazing information'!$H158+'Glazing information'!$J158),0),$A$67:$A$127,1),1))/(INDEX($A$67:$A$127,MATCH(3-IFERROR('Glazing information'!$I158/('Glazing information'!$H158+'Glazing information'!$J158),0),$R$67:$R$127,-1),1)-INDEX($A$67:$A$127,MATCH(IFERROR('Glazing information'!$I158/('Glazing information'!$H158+'Glazing information'!$J158),0),$A$67:$A$127,1),1))),1)</f>
        <v>1</v>
      </c>
      <c r="AO79" s="416" t="str">
        <f>IFERROR((AN79*('Glazing information'!$H158+'Glazing information'!$J158)-AM79*'Glazing information'!$J158)/'Glazing information'!$H158,"")</f>
        <v/>
      </c>
      <c r="AP79" s="370">
        <f>IFERROR(IF('Glazing information'!$I179/'Glazing information'!$J179&gt;3,INDEX($A$67:$Q$127,MATCH(3,'Window calculation'!$A$67:$A$127,1),MATCH(AP$69,'Window calculation'!$A$67:$Q$67,0)),(INDEX($A$67:$Q$127,MATCH(IFERROR('Glazing information'!$I179/'Glazing information'!$J179,0),'Window calculation'!$A$67:$A$127,1),MATCH(AP$69,'Window calculation'!$A$67:$Q$67,0))+(INDEX($A$67:$Q$127,MATCH(3-IFERROR('Glazing information'!$I179/'Glazing information'!$J179,0),$R$67:$R$127,-1),MATCH(AP$69,'Window calculation'!$A$67:$Q$67,0))-INDEX($A$67:$Q$127,MATCH(IFERROR('Glazing information'!$I179/'Glazing information'!$J179,0),'Window calculation'!$A$67:$A$127,1),MATCH(AP$69,'Window calculation'!$A$67:$Q$67,0)))*(IFERROR('Glazing information'!$I179/'Glazing information'!$J179,0)-INDEX($A$67:$A$127,MATCH(IFERROR('Glazing information'!$I179/'Glazing information'!$J179,0),'Window calculation'!$A$67:$A$127,1),1))/(INDEX($A$67:$A$127,MATCH(3-IFERROR('Glazing information'!$I179/'Glazing information'!$J179,0),$R$67:$R$127,-1),1)-INDEX(V136:V196,MATCH(IFERROR('Glazing information'!$I179/'Glazing information'!$J179,0),'Window calculation'!$A$67:$A$127,1),1)))),1)</f>
        <v>1</v>
      </c>
      <c r="AQ79" s="369">
        <f>IFERROR(IF('Glazing information'!$I179/('Glazing information'!$H179+'Glazing information'!$J179)&gt;3,INDEX($A$67:$Q$127,MATCH(3,'Window calculation'!$A$67:$A$127,1),MATCH(AP$69,'Window calculation'!$A$67:$Q$67,0)),INDEX($A$67:$Q$127,MATCH(IFERROR('Glazing information'!$I179/('Glazing information'!$H179+'Glazing information'!$J179),0),$A$67:$A$127,1),MATCH(AP$69,$A$67:$Q$67,0))+(INDEX($A$67:$Q$127,MATCH(3-IFERROR('Glazing information'!$I179/('Glazing information'!$H179+'Glazing information'!$J179),0),$R$67:$R$127,-1),MATCH(AP$69,$A$67:$Q$67,0))-INDEX($A$67:$Q$127,MATCH(IFERROR('Glazing information'!$I179/('Glazing information'!$H179+'Glazing information'!$J179),0),$A$67:$A$127,1),MATCH(AP$69,$A$67:$Q$67,0)))*(IFERROR('Glazing information'!$I179/('Glazing information'!$H179+'Glazing information'!$J179),0)-INDEX($A$67:$A$127,MATCH(IFERROR('Glazing information'!$I179/('Glazing information'!$H179+'Glazing information'!$J179),0),$A$67:$A$127,1),1))/(INDEX($A$67:$A$127,MATCH(3-IFERROR('Glazing information'!$I179/('Glazing information'!$H179+'Glazing information'!$J179),0),$R$67:$R$127,-1),1)-INDEX($A$67:$A$127,MATCH(IFERROR('Glazing information'!$I179/('Glazing information'!$H179+'Glazing information'!$J179),0),$A$67:$A$127,1),1))),1)</f>
        <v>1</v>
      </c>
      <c r="AR79" s="416" t="str">
        <f>IFERROR((AQ79*('Glazing information'!$H179+'Glazing information'!$J179)-AP79*'Glazing information'!$J179)/'Glazing information'!$H179,"")</f>
        <v/>
      </c>
      <c r="AS79" s="57"/>
      <c r="AT79" s="57"/>
      <c r="AU79" s="57"/>
      <c r="AV79" s="57"/>
      <c r="AW79" s="57"/>
      <c r="AX79" s="57"/>
      <c r="AY79" s="57"/>
      <c r="AZ79" s="57"/>
      <c r="BA79" s="57"/>
      <c r="BB79" s="57"/>
      <c r="BC79" s="57"/>
      <c r="BD79" s="57"/>
      <c r="BE79" s="57"/>
      <c r="BF79" s="57"/>
      <c r="BG79" s="57"/>
      <c r="BH79" s="57"/>
      <c r="BI79" s="57"/>
      <c r="BJ79" s="57"/>
      <c r="BK79" s="57"/>
      <c r="BL79" s="57"/>
    </row>
    <row r="80" spans="1:64" x14ac:dyDescent="0.25">
      <c r="A80" s="67">
        <v>0.65</v>
      </c>
      <c r="B80" s="68" t="b">
        <f>IF('OTTV Calculation'!$E$6="Hanoi",'Beta Database'!D80,IF('OTTV Calculation'!$E$6="Da Nang",'Beta Database'!U80,IF('OTTV Calculation'!$E$6="Buon Ma Thuot",'Beta Database'!AL80,IF('OTTV Calculation'!$E$6="HCMC",'Beta Database'!BC80))))</f>
        <v>0</v>
      </c>
      <c r="C80" s="68" t="b">
        <f>IF('OTTV Calculation'!$E$6="Hanoi",'Beta Database'!E80,IF('OTTV Calculation'!$E$6="Da Nang",'Beta Database'!V80,IF('OTTV Calculation'!$E$6="Buon Ma Thuot",'Beta Database'!AM80,IF('OTTV Calculation'!$E$6="HCMC",'Beta Database'!BD80))))</f>
        <v>0</v>
      </c>
      <c r="D80" s="68" t="b">
        <f>IF('OTTV Calculation'!$E$6="Hanoi",'Beta Database'!F80,IF('OTTV Calculation'!$E$6="Da Nang",'Beta Database'!W80,IF('OTTV Calculation'!$E$6="Buon Ma Thuot",'Beta Database'!AN80,IF('OTTV Calculation'!$E$6="HCMC",'Beta Database'!BE80))))</f>
        <v>0</v>
      </c>
      <c r="E80" s="68" t="b">
        <f>IF('OTTV Calculation'!$E$6="Hanoi",'Beta Database'!G80,IF('OTTV Calculation'!$E$6="Da Nang",'Beta Database'!X80,IF('OTTV Calculation'!$E$6="Buon Ma Thuot",'Beta Database'!AO80,IF('OTTV Calculation'!$E$6="HCMC",'Beta Database'!BF80))))</f>
        <v>0</v>
      </c>
      <c r="F80" s="73" t="b">
        <f>IF('OTTV Calculation'!$E$6="Hanoi",'Beta Database'!H80,IF('OTTV Calculation'!$E$6="Da Nang",'Beta Database'!Y80,IF('OTTV Calculation'!$E$6="Buon Ma Thuot",'Beta Database'!AP80,IF('OTTV Calculation'!$E$6="HCMC",'Beta Database'!BG80))))</f>
        <v>0</v>
      </c>
      <c r="G80" s="68" t="b">
        <f>IF('OTTV Calculation'!$E$6="Hanoi",'Beta Database'!I80,IF('OTTV Calculation'!$E$6="Da Nang",'Beta Database'!Z80,IF('OTTV Calculation'!$E$6="Buon Ma Thuot",'Beta Database'!AQ80,IF('OTTV Calculation'!$E$6="HCMC",'Beta Database'!BH80))))</f>
        <v>0</v>
      </c>
      <c r="H80" s="68" t="b">
        <f>IF('OTTV Calculation'!$E$6="Hanoi",'Beta Database'!J80,IF('OTTV Calculation'!$E$6="Da Nang",'Beta Database'!AA80,IF('OTTV Calculation'!$E$6="Buon Ma Thuot",'Beta Database'!AR80,IF('OTTV Calculation'!$E$6="HCMC",'Beta Database'!BI80))))</f>
        <v>0</v>
      </c>
      <c r="I80" s="68" t="b">
        <f>IF('OTTV Calculation'!$E$6="Hanoi",'Beta Database'!K80,IF('OTTV Calculation'!$E$6="Da Nang",'Beta Database'!AB80,IF('OTTV Calculation'!$E$6="Buon Ma Thuot",'Beta Database'!AS80,IF('OTTV Calculation'!$E$6="HCMC",'Beta Database'!BJ80))))</f>
        <v>0</v>
      </c>
      <c r="J80" s="68" t="b">
        <f>IF('OTTV Calculation'!$E$6="Hanoi",'Beta Database'!L80,IF('OTTV Calculation'!$E$6="Da Nang",'Beta Database'!AC80,IF('OTTV Calculation'!$E$6="Buon Ma Thuot",'Beta Database'!AT80,IF('OTTV Calculation'!$E$6="HCMC",'Beta Database'!BK80))))</f>
        <v>0</v>
      </c>
      <c r="K80" s="68" t="b">
        <f>IF('OTTV Calculation'!$E$6="Hanoi",'Beta Database'!M80,IF('OTTV Calculation'!$E$6="Da Nang",'Beta Database'!AD80,IF('OTTV Calculation'!$E$6="Buon Ma Thuot",'Beta Database'!AU80,IF('OTTV Calculation'!$E$6="HCMC",'Beta Database'!BL80))))</f>
        <v>0</v>
      </c>
      <c r="L80" s="68" t="b">
        <f>IF('OTTV Calculation'!$E$6="Hanoi",'Beta Database'!N80,IF('OTTV Calculation'!$E$6="Da Nang",'Beta Database'!AE80,IF('OTTV Calculation'!$E$6="Buon Ma Thuot",'Beta Database'!AV80,IF('OTTV Calculation'!$E$6="HCMC",'Beta Database'!BM80))))</f>
        <v>0</v>
      </c>
      <c r="M80" s="68" t="b">
        <f>IF('OTTV Calculation'!$E$6="Hanoi",'Beta Database'!O80,IF('OTTV Calculation'!$E$6="Da Nang",'Beta Database'!AF80,IF('OTTV Calculation'!$E$6="Buon Ma Thuot",'Beta Database'!AW80,IF('OTTV Calculation'!$E$6="HCMC",'Beta Database'!BN80))))</f>
        <v>0</v>
      </c>
      <c r="N80" s="68" t="b">
        <f>IF('OTTV Calculation'!$E$6="Hanoi",'Beta Database'!P80,IF('OTTV Calculation'!$E$6="Da Nang",'Beta Database'!AG80,IF('OTTV Calculation'!$E$6="Buon Ma Thuot",'Beta Database'!AX80,IF('OTTV Calculation'!$E$6="HCMC",'Beta Database'!BO80))))</f>
        <v>0</v>
      </c>
      <c r="O80" s="68" t="b">
        <f>IF('OTTV Calculation'!$E$6="Hanoi",'Beta Database'!Q80,IF('OTTV Calculation'!$E$6="Da Nang",'Beta Database'!AH80,IF('OTTV Calculation'!$E$6="Buon Ma Thuot",'Beta Database'!AY80,IF('OTTV Calculation'!$E$6="HCMC",'Beta Database'!BP80))))</f>
        <v>0</v>
      </c>
      <c r="P80" s="68" t="b">
        <f>IF('OTTV Calculation'!$E$6="Hanoi",'Beta Database'!R80,IF('OTTV Calculation'!$E$6="Da Nang",'Beta Database'!AI80,IF('OTTV Calculation'!$E$6="Buon Ma Thuot",'Beta Database'!AZ80,IF('OTTV Calculation'!$E$6="HCMC",'Beta Database'!BQ80))))</f>
        <v>0</v>
      </c>
      <c r="Q80" s="68" t="b">
        <f>IF('OTTV Calculation'!$E$6="Hanoi",'Beta Database'!S80,IF('OTTV Calculation'!$E$6="Da Nang",'Beta Database'!AJ80,IF('OTTV Calculation'!$E$6="Buon Ma Thuot",'Beta Database'!BA80,IF('OTTV Calculation'!$E$6="HCMC",'Beta Database'!BR80))))</f>
        <v>0</v>
      </c>
      <c r="R80" s="57">
        <v>2.4</v>
      </c>
      <c r="S80" s="57"/>
      <c r="T80" s="126" t="s">
        <v>216</v>
      </c>
      <c r="U80" s="370">
        <f>IFERROR(IF('Glazing information'!$I33/'Glazing information'!$J33&gt;3,INDEX($A$67:$Q$127,MATCH(3,'Window calculation'!$A$67:$A$127,1),MATCH(U$69,'Window calculation'!$A$67:$Q$67,0)),(INDEX($A$67:$Q$127,MATCH(IFERROR('Glazing information'!$I33/'Glazing information'!$J33,0),'Window calculation'!$A$67:$A$127,1),MATCH(U$69,'Window calculation'!$A$67:$Q$67,0))+(INDEX($A$67:$Q$127,MATCH(3-IFERROR('Glazing information'!$I33/'Glazing information'!$J33,0),$R$67:$R$127,-1),MATCH(U$69,'Window calculation'!$A$67:$Q$67,0))-INDEX($A$67:$Q$127,MATCH(IFERROR('Glazing information'!$I33/'Glazing information'!$J33,0),'Window calculation'!$A$67:$A$127,1),MATCH(U$69,'Window calculation'!$A$67:$Q$67,0)))*(IFERROR('Glazing information'!$I33/'Glazing information'!$J33,0)-INDEX($A$67:$A$127,MATCH(IFERROR('Glazing information'!$I33/'Glazing information'!$J33,0),'Window calculation'!$A$67:$A$127,1),1))/(INDEX($A$67:$A$127,MATCH(3-IFERROR('Glazing information'!$I33/'Glazing information'!$J33,0),$R$67:$R$127,-1),1)-INDEX(A137:A197,MATCH(IFERROR('Glazing information'!$I33/'Glazing information'!$J33,0),'Window calculation'!$A$67:$A$127,1),1)))),1)</f>
        <v>1</v>
      </c>
      <c r="V80" s="369">
        <f>IFERROR(IF('Glazing information'!$I33/('Glazing information'!$H33+'Glazing information'!$J33)&gt;3,INDEX($A$67:$Q$127,MATCH(3,'Window calculation'!$A$67:$A$127,1),MATCH(U$69,'Window calculation'!$A$67:$Q$67,0)),INDEX($A$67:$Q$127,MATCH(IFERROR('Glazing information'!$I33/('Glazing information'!$H33+'Glazing information'!$J33),0),$A$67:$A$127,1),MATCH(U$69,$A$67:$Q$67,0))+(INDEX($A$67:$Q$127,MATCH(3-IFERROR('Glazing information'!$I33/('Glazing information'!$H33+'Glazing information'!$J33),0),$R$67:$R$127,-1),MATCH(U$69,$A$67:$Q$67,0))-INDEX($A$67:$Q$127,MATCH(IFERROR('Glazing information'!$I33/('Glazing information'!$H33+'Glazing information'!$J33),0),$A$67:$A$127,1),MATCH(U$69,$A$67:$Q$67,0)))*(IFERROR('Glazing information'!$I33/('Glazing information'!$H33+'Glazing information'!$J33),0)-INDEX($A$67:$A$127,MATCH(IFERROR('Glazing information'!$I33/('Glazing information'!$H33+'Glazing information'!$J33),0),$A$67:$A$127,1),1))/(INDEX($A$67:$A$127,MATCH(3-IFERROR('Glazing information'!$I33/('Glazing information'!$H33+'Glazing information'!$J33),0),$R$67:$R$127,-1),1)-INDEX($A$67:$A$127,MATCH(IFERROR('Glazing information'!$I33/('Glazing information'!$H33+'Glazing information'!$J33),0),$A$67:$A$127,1),1))),1)</f>
        <v>1</v>
      </c>
      <c r="W80" s="416" t="str">
        <f>IFERROR((V80*('Glazing information'!$H33+'Glazing information'!$J33)-U80*'Glazing information'!$J33)/'Glazing information'!$H33,"")</f>
        <v/>
      </c>
      <c r="X80" s="370">
        <f>IFERROR(IF('Glazing information'!$I54/'Glazing information'!$J54&gt;3,INDEX($A$67:$Q$127,MATCH(3,'Window calculation'!$A$67:$A$127,1),MATCH(X$69,'Window calculation'!$A$67:$Q$67,0)),(INDEX($A$67:$Q$127,MATCH(IFERROR('Glazing information'!$I54/'Glazing information'!$J54,0),'Window calculation'!$A$67:$A$127,1),MATCH(X$69,'Window calculation'!$A$67:$Q$67,0))+(INDEX($A$67:$Q$127,MATCH(3-IFERROR('Glazing information'!$I54/'Glazing information'!$J54,0),$R$67:$R$127,-1),MATCH(X$69,'Window calculation'!$A$67:$Q$67,0))-INDEX($A$67:$Q$127,MATCH(IFERROR('Glazing information'!$I54/'Glazing information'!$J54,0),'Window calculation'!$A$67:$A$127,1),MATCH(X$69,'Window calculation'!$A$67:$Q$67,0)))*(IFERROR('Glazing information'!$I54/'Glazing information'!$J54,0)-INDEX($A$67:$A$127,MATCH(IFERROR('Glazing information'!$I54/'Glazing information'!$J54,0),'Window calculation'!$A$67:$A$127,1),1))/(INDEX($A$67:$A$127,MATCH(3-IFERROR('Glazing information'!$I54/'Glazing information'!$J54,0),$R$67:$R$127,-1),1)-INDEX(D137:D197,MATCH(IFERROR('Glazing information'!$I54/'Glazing information'!$J54,0),'Window calculation'!$A$67:$A$127,1),1)))),1)</f>
        <v>1</v>
      </c>
      <c r="Y80" s="369">
        <f>IFERROR(IF('Glazing information'!$I54/('Glazing information'!$H54+'Glazing information'!$J54)&gt;3,INDEX($A$67:$Q$127,MATCH(3,'Window calculation'!$A$67:$A$127,1),MATCH(X$69,'Window calculation'!$A$67:$Q$67,0)),INDEX($A$67:$Q$127,MATCH(IFERROR('Glazing information'!$I54/('Glazing information'!$H54+'Glazing information'!$J54),0),$A$67:$A$127,1),MATCH(X$69,$A$67:$Q$67,0))+(INDEX($A$67:$Q$127,MATCH(3-IFERROR('Glazing information'!$I54/('Glazing information'!$H54+'Glazing information'!$J54),0),$R$67:$R$127,-1),MATCH(X$69,$A$67:$Q$67,0))-INDEX($A$67:$Q$127,MATCH(IFERROR('Glazing information'!$I54/('Glazing information'!$H54+'Glazing information'!$J54),0),$A$67:$A$127,1),MATCH(X$69,$A$67:$Q$67,0)))*(IFERROR('Glazing information'!$I54/('Glazing information'!$H54+'Glazing information'!$J54),0)-INDEX($A$67:$A$127,MATCH(IFERROR('Glazing information'!$I54/('Glazing information'!$H54+'Glazing information'!$J54),0),$A$67:$A$127,1),1))/(INDEX($A$67:$A$127,MATCH(3-IFERROR('Glazing information'!$I54/('Glazing information'!$H54+'Glazing information'!$J54),0),$R$67:$R$127,-1),1)-INDEX($A$67:$A$127,MATCH(IFERROR('Glazing information'!$I54/('Glazing information'!$H54+'Glazing information'!$J54),0),$A$67:$A$127,1),1))),1)</f>
        <v>1</v>
      </c>
      <c r="Z80" s="416" t="str">
        <f>IFERROR((Y80*('Glazing information'!$H54+'Glazing information'!$J54)-X80*'Glazing information'!$J54)/'Glazing information'!$H54,"")</f>
        <v/>
      </c>
      <c r="AA80" s="370">
        <f>IFERROR(IF('Glazing information'!$I75/'Glazing information'!$J75&gt;3,INDEX($A$67:$Q$127,MATCH(3,'Window calculation'!$A$67:$A$127,1),MATCH(AA$69,'Window calculation'!$A$67:$Q$67,0)),(INDEX($A$67:$Q$127,MATCH(IFERROR('Glazing information'!$I75/'Glazing information'!$J75,0),'Window calculation'!$A$67:$A$127,1),MATCH(AA$69,'Window calculation'!$A$67:$Q$67,0))+(INDEX($A$67:$Q$127,MATCH(3-IFERROR('Glazing information'!$I75/'Glazing information'!$J75,0),$R$67:$R$127,-1),MATCH(AA$69,'Window calculation'!$A$67:$Q$67,0))-INDEX($A$67:$Q$127,MATCH(IFERROR('Glazing information'!$I75/'Glazing information'!$J75,0),'Window calculation'!$A$67:$A$127,1),MATCH(AA$69,'Window calculation'!$A$67:$Q$67,0)))*(IFERROR('Glazing information'!$I75/'Glazing information'!$J75,0)-INDEX($A$67:$A$127,MATCH(IFERROR('Glazing information'!$I75/'Glazing information'!$J75,0),'Window calculation'!$A$67:$A$127,1),1))/(INDEX($A$67:$A$127,MATCH(3-IFERROR('Glazing information'!$I75/'Glazing information'!$J75,0),$R$67:$R$127,-1),1)-INDEX(G137:G197,MATCH(IFERROR('Glazing information'!$I75/'Glazing information'!$J75,0),'Window calculation'!$A$67:$A$127,1),1)))),1)</f>
        <v>1</v>
      </c>
      <c r="AB80" s="369">
        <f>IFERROR(IF('Glazing information'!$I75/('Glazing information'!$H75+'Glazing information'!$J75)&gt;3,INDEX($A$67:$Q$127,MATCH(3,'Window calculation'!$A$67:$A$127,1),MATCH(AA$69,'Window calculation'!$A$67:$Q$67,0)),INDEX($A$67:$Q$127,MATCH(IFERROR('Glazing information'!$I75/('Glazing information'!$H75+'Glazing information'!$J75),0),$A$67:$A$127,1),MATCH(AA$69,$A$67:$Q$67,0))+(INDEX($A$67:$Q$127,MATCH(3-IFERROR('Glazing information'!$I75/('Glazing information'!$H75+'Glazing information'!$J75),0),$R$67:$R$127,-1),MATCH(AA$69,$A$67:$Q$67,0))-INDEX($A$67:$Q$127,MATCH(IFERROR('Glazing information'!$I75/('Glazing information'!$H75+'Glazing information'!$J75),0),$A$67:$A$127,1),MATCH(AA$69,$A$67:$Q$67,0)))*(IFERROR('Glazing information'!$I75/('Glazing information'!$H75+'Glazing information'!$J75),0)-INDEX($A$67:$A$127,MATCH(IFERROR('Glazing information'!$I75/('Glazing information'!$H75+'Glazing information'!$J75),0),$A$67:$A$127,1),1))/(INDEX($A$67:$A$127,MATCH(3-IFERROR('Glazing information'!$I75/('Glazing information'!$H75+'Glazing information'!$J75),0),$R$67:$R$127,-1),1)-INDEX($A$67:$A$127,MATCH(IFERROR('Glazing information'!$I75/('Glazing information'!$H75+'Glazing information'!$J75),0),$A$67:$A$127,1),1))),1)</f>
        <v>1</v>
      </c>
      <c r="AC80" s="416" t="str">
        <f>IFERROR((AB80*('Glazing information'!$H75+'Glazing information'!$J75)-AA80*'Glazing information'!$J75)/'Glazing information'!$H75,"")</f>
        <v/>
      </c>
      <c r="AD80" s="370">
        <f>IFERROR(IF('Glazing information'!$I96/'Glazing information'!$J96&gt;3,INDEX($A$67:$Q$127,MATCH(3,'Window calculation'!$A$67:$A$127,1),MATCH(AD$69,'Window calculation'!$A$67:$Q$67,0)),(INDEX($A$67:$Q$127,MATCH(IFERROR('Glazing information'!$I96/'Glazing information'!$J96,0),'Window calculation'!$A$67:$A$127,1),MATCH(AD$69,'Window calculation'!$A$67:$Q$67,0))+(INDEX($A$67:$Q$127,MATCH(3-IFERROR('Glazing information'!$I96/'Glazing information'!$J96,0),$R$67:$R$127,-1),MATCH(AD$69,'Window calculation'!$A$67:$Q$67,0))-INDEX($A$67:$Q$127,MATCH(IFERROR('Glazing information'!$I96/'Glazing information'!$J96,0),'Window calculation'!$A$67:$A$127,1),MATCH(AD$69,'Window calculation'!$A$67:$Q$67,0)))*(IFERROR('Glazing information'!$I96/'Glazing information'!$J96,0)-INDEX($A$67:$A$127,MATCH(IFERROR('Glazing information'!$I96/'Glazing information'!$J96,0),'Window calculation'!$A$67:$A$127,1),1))/(INDEX($A$67:$A$127,MATCH(3-IFERROR('Glazing information'!$I96/'Glazing information'!$J96,0),$R$67:$R$127,-1),1)-INDEX(J137:J197,MATCH(IFERROR('Glazing information'!$I96/'Glazing information'!$J96,0),'Window calculation'!$A$67:$A$127,1),1)))),1)</f>
        <v>1</v>
      </c>
      <c r="AE80" s="369">
        <f>IFERROR(IF('Glazing information'!$I96/('Glazing information'!$H96+'Glazing information'!$J96)&gt;3,INDEX($A$67:$Q$127,MATCH(3,'Window calculation'!$A$67:$A$127,1),MATCH(AD$69,'Window calculation'!$A$67:$Q$67,0)),INDEX($A$67:$Q$127,MATCH(IFERROR('Glazing information'!$I96/('Glazing information'!$H96+'Glazing information'!$J96),0),$A$67:$A$127,1),MATCH(AD$69,$A$67:$Q$67,0))+(INDEX($A$67:$Q$127,MATCH(3-IFERROR('Glazing information'!$I96/('Glazing information'!$H96+'Glazing information'!$J96),0),$R$67:$R$127,-1),MATCH(AD$69,$A$67:$Q$67,0))-INDEX($A$67:$Q$127,MATCH(IFERROR('Glazing information'!$I96/('Glazing information'!$H96+'Glazing information'!$J96),0),$A$67:$A$127,1),MATCH(AD$69,$A$67:$Q$67,0)))*(IFERROR('Glazing information'!$I96/('Glazing information'!$H96+'Glazing information'!$J96),0)-INDEX($A$67:$A$127,MATCH(IFERROR('Glazing information'!$I96/('Glazing information'!$H96+'Glazing information'!$J96),0),$A$67:$A$127,1),1))/(INDEX($A$67:$A$127,MATCH(3-IFERROR('Glazing information'!$I96/('Glazing information'!$H96+'Glazing information'!$J96),0),$R$67:$R$127,-1),1)-INDEX($A$67:$A$127,MATCH(IFERROR('Glazing information'!$I96/('Glazing information'!$H96+'Glazing information'!$J96),0),$A$67:$A$127,1),1))),1)</f>
        <v>1</v>
      </c>
      <c r="AF80" s="416" t="str">
        <f>IFERROR((AE80*('Glazing information'!$H96+'Glazing information'!$J96)-AD80*'Glazing information'!$J96)/'Glazing information'!$H96,"")</f>
        <v/>
      </c>
      <c r="AG80" s="370">
        <f>IFERROR(IF('Glazing information'!$I117/'Glazing information'!$J117&gt;3,INDEX($A$67:$Q$127,MATCH(3,'Window calculation'!$A$67:$A$127,1),MATCH(AG$69,'Window calculation'!$A$67:$Q$67,0)),(INDEX($A$67:$Q$127,MATCH(IFERROR('Glazing information'!$I117/'Glazing information'!$J117,0),'Window calculation'!$A$67:$A$127,1),MATCH(AG$69,'Window calculation'!$A$67:$Q$67,0))+(INDEX($A$67:$Q$127,MATCH(3-IFERROR('Glazing information'!$I117/'Glazing information'!$J117,0),$R$67:$R$127,-1),MATCH(AG$69,'Window calculation'!$A$67:$Q$67,0))-INDEX($A$67:$Q$127,MATCH(IFERROR('Glazing information'!$I117/'Glazing information'!$J117,0),'Window calculation'!$A$67:$A$127,1),MATCH(AG$69,'Window calculation'!$A$67:$Q$67,0)))*(IFERROR('Glazing information'!$I117/'Glazing information'!$J117,0)-INDEX($A$67:$A$127,MATCH(IFERROR('Glazing information'!$I117/'Glazing information'!$J117,0),'Window calculation'!$A$67:$A$127,1),1))/(INDEX($A$67:$A$127,MATCH(3-IFERROR('Glazing information'!$I117/'Glazing information'!$J117,0),$R$67:$R$127,-1),1)-INDEX(M137:M197,MATCH(IFERROR('Glazing information'!$I117/'Glazing information'!$J117,0),'Window calculation'!$A$67:$A$127,1),1)))),1)</f>
        <v>1</v>
      </c>
      <c r="AH80" s="369">
        <f>IFERROR(IF('Glazing information'!$I117/('Glazing information'!$H117+'Glazing information'!$J117)&gt;3,INDEX($A$67:$Q$127,MATCH(3,'Window calculation'!$A$67:$A$127,1),MATCH(AG$69,'Window calculation'!$A$67:$Q$67,0)),INDEX($A$67:$Q$127,MATCH(IFERROR('Glazing information'!$I117/('Glazing information'!$H117+'Glazing information'!$J117),0),$A$67:$A$127,1),MATCH(AG$69,$A$67:$Q$67,0))+(INDEX($A$67:$Q$127,MATCH(3-IFERROR('Glazing information'!$I117/('Glazing information'!$H117+'Glazing information'!$J117),0),$R$67:$R$127,-1),MATCH(AG$69,$A$67:$Q$67,0))-INDEX($A$67:$Q$127,MATCH(IFERROR('Glazing information'!$I117/('Glazing information'!$H117+'Glazing information'!$J117),0),$A$67:$A$127,1),MATCH(AG$69,$A$67:$Q$67,0)))*(IFERROR('Glazing information'!$I117/('Glazing information'!$H117+'Glazing information'!$J117),0)-INDEX($A$67:$A$127,MATCH(IFERROR('Glazing information'!$I117/('Glazing information'!$H117+'Glazing information'!$J117),0),$A$67:$A$127,1),1))/(INDEX($A$67:$A$127,MATCH(3-IFERROR('Glazing information'!$I117/('Glazing information'!$H117+'Glazing information'!$J117),0),$R$67:$R$127,-1),1)-INDEX($A$67:$A$127,MATCH(IFERROR('Glazing information'!$I117/('Glazing information'!$H117+'Glazing information'!$J117),0),$A$67:$A$127,1),1))),1)</f>
        <v>1</v>
      </c>
      <c r="AI80" s="416" t="str">
        <f>IFERROR((AH80*('Glazing information'!$H117+'Glazing information'!$J117)-AG80*'Glazing information'!$J117)/'Glazing information'!$H117,"")</f>
        <v/>
      </c>
      <c r="AJ80" s="370">
        <f>IFERROR(IF('Glazing information'!$I138/'Glazing information'!$J138&gt;3,INDEX($A$67:$Q$127,MATCH(3,'Window calculation'!$A$67:$A$127,1),MATCH(AJ$69,'Window calculation'!$A$67:$Q$67,0)),(INDEX($A$67:$Q$127,MATCH(IFERROR('Glazing information'!$I138/'Glazing information'!$J138,0),'Window calculation'!$A$67:$A$127,1),MATCH(AJ$69,'Window calculation'!$A$67:$Q$67,0))+(INDEX($A$67:$Q$127,MATCH(3-IFERROR('Glazing information'!$I138/'Glazing information'!$J138,0),$R$67:$R$127,-1),MATCH(AJ$69,'Window calculation'!$A$67:$Q$67,0))-INDEX($A$67:$Q$127,MATCH(IFERROR('Glazing information'!$I138/'Glazing information'!$J138,0),'Window calculation'!$A$67:$A$127,1),MATCH(AJ$69,'Window calculation'!$A$67:$Q$67,0)))*(IFERROR('Glazing information'!$I138/'Glazing information'!$J138,0)-INDEX($A$67:$A$127,MATCH(IFERROR('Glazing information'!$I138/'Glazing information'!$J138,0),'Window calculation'!$A$67:$A$127,1),1))/(INDEX($A$67:$A$127,MATCH(3-IFERROR('Glazing information'!$I138/'Glazing information'!$J138,0),$R$67:$R$127,-1),1)-INDEX(P137:P197,MATCH(IFERROR('Glazing information'!$I138/'Glazing information'!$J138,0),'Window calculation'!$A$67:$A$127,1),1)))),1)</f>
        <v>1</v>
      </c>
      <c r="AK80" s="369">
        <f>IFERROR(IF('Glazing information'!$I138/('Glazing information'!$H138+'Glazing information'!$J138)&gt;3,INDEX($A$67:$Q$127,MATCH(3,'Window calculation'!$A$67:$A$127,1),MATCH(AJ$69,'Window calculation'!$A$67:$Q$67,0)),INDEX($A$67:$Q$127,MATCH(IFERROR('Glazing information'!$I138/('Glazing information'!$H138+'Glazing information'!$J138),0),$A$67:$A$127,1),MATCH(AJ$69,$A$67:$Q$67,0))+(INDEX($A$67:$Q$127,MATCH(3-IFERROR('Glazing information'!$I138/('Glazing information'!$H138+'Glazing information'!$J138),0),$R$67:$R$127,-1),MATCH(AJ$69,$A$67:$Q$67,0))-INDEX($A$67:$Q$127,MATCH(IFERROR('Glazing information'!$I138/('Glazing information'!$H138+'Glazing information'!$J138),0),$A$67:$A$127,1),MATCH(AJ$69,$A$67:$Q$67,0)))*(IFERROR('Glazing information'!$I138/('Glazing information'!$H138+'Glazing information'!$J138),0)-INDEX($A$67:$A$127,MATCH(IFERROR('Glazing information'!$I138/('Glazing information'!$H138+'Glazing information'!$J138),0),$A$67:$A$127,1),1))/(INDEX($A$67:$A$127,MATCH(3-IFERROR('Glazing information'!$I138/('Glazing information'!$H138+'Glazing information'!$J138),0),$R$67:$R$127,-1),1)-INDEX($A$67:$A$127,MATCH(IFERROR('Glazing information'!$I138/('Glazing information'!$H138+'Glazing information'!$J138),0),$A$67:$A$127,1),1))),1)</f>
        <v>1</v>
      </c>
      <c r="AL80" s="416" t="str">
        <f>IFERROR((AK80*('Glazing information'!$H138+'Glazing information'!$J138)-AJ80*'Glazing information'!$J138)/'Glazing information'!$H138,"")</f>
        <v/>
      </c>
      <c r="AM80" s="370">
        <f>IFERROR(IF('Glazing information'!$I159/'Glazing information'!$J159&gt;3,INDEX($A$67:$Q$127,MATCH(3,'Window calculation'!$A$67:$A$127,1),MATCH(AM$69,'Window calculation'!$A$67:$Q$67,0)),(INDEX($A$67:$Q$127,MATCH(IFERROR('Glazing information'!$I159/'Glazing information'!$J159,0),'Window calculation'!$A$67:$A$127,1),MATCH(AM$69,'Window calculation'!$A$67:$Q$67,0))+(INDEX($A$67:$Q$127,MATCH(3-IFERROR('Glazing information'!$I159/'Glazing information'!$J159,0),$R$67:$R$127,-1),MATCH(AM$69,'Window calculation'!$A$67:$Q$67,0))-INDEX($A$67:$Q$127,MATCH(IFERROR('Glazing information'!$I159/'Glazing information'!$J159,0),'Window calculation'!$A$67:$A$127,1),MATCH(AM$69,'Window calculation'!$A$67:$Q$67,0)))*(IFERROR('Glazing information'!$I159/'Glazing information'!$J159,0)-INDEX($A$67:$A$127,MATCH(IFERROR('Glazing information'!$I159/'Glazing information'!$J159,0),'Window calculation'!$A$67:$A$127,1),1))/(INDEX($A$67:$A$127,MATCH(3-IFERROR('Glazing information'!$I159/'Glazing information'!$J159,0),$R$67:$R$127,-1),1)-INDEX(S137:S197,MATCH(IFERROR('Glazing information'!$I159/'Glazing information'!$J159,0),'Window calculation'!$A$67:$A$127,1),1)))),1)</f>
        <v>1</v>
      </c>
      <c r="AN80" s="369">
        <f>IFERROR(IF('Glazing information'!$I159/('Glazing information'!$H159+'Glazing information'!$J159)&gt;3,INDEX($A$67:$Q$127,MATCH(3,'Window calculation'!$A$67:$A$127,1),MATCH(AM$69,'Window calculation'!$A$67:$Q$67,0)),INDEX($A$67:$Q$127,MATCH(IFERROR('Glazing information'!$I159/('Glazing information'!$H159+'Glazing information'!$J159),0),$A$67:$A$127,1),MATCH(AM$69,$A$67:$Q$67,0))+(INDEX($A$67:$Q$127,MATCH(3-IFERROR('Glazing information'!$I159/('Glazing information'!$H159+'Glazing information'!$J159),0),$R$67:$R$127,-1),MATCH(AM$69,$A$67:$Q$67,0))-INDEX($A$67:$Q$127,MATCH(IFERROR('Glazing information'!$I159/('Glazing information'!$H159+'Glazing information'!$J159),0),$A$67:$A$127,1),MATCH(AM$69,$A$67:$Q$67,0)))*(IFERROR('Glazing information'!$I159/('Glazing information'!$H159+'Glazing information'!$J159),0)-INDEX($A$67:$A$127,MATCH(IFERROR('Glazing information'!$I159/('Glazing information'!$H159+'Glazing information'!$J159),0),$A$67:$A$127,1),1))/(INDEX($A$67:$A$127,MATCH(3-IFERROR('Glazing information'!$I159/('Glazing information'!$H159+'Glazing information'!$J159),0),$R$67:$R$127,-1),1)-INDEX($A$67:$A$127,MATCH(IFERROR('Glazing information'!$I159/('Glazing information'!$H159+'Glazing information'!$J159),0),$A$67:$A$127,1),1))),1)</f>
        <v>1</v>
      </c>
      <c r="AO80" s="416" t="str">
        <f>IFERROR((AN80*('Glazing information'!$H159+'Glazing information'!$J159)-AM80*'Glazing information'!$J159)/'Glazing information'!$H159,"")</f>
        <v/>
      </c>
      <c r="AP80" s="370">
        <f>IFERROR(IF('Glazing information'!$I180/'Glazing information'!$J180&gt;3,INDEX($A$67:$Q$127,MATCH(3,'Window calculation'!$A$67:$A$127,1),MATCH(AP$69,'Window calculation'!$A$67:$Q$67,0)),(INDEX($A$67:$Q$127,MATCH(IFERROR('Glazing information'!$I180/'Glazing information'!$J180,0),'Window calculation'!$A$67:$A$127,1),MATCH(AP$69,'Window calculation'!$A$67:$Q$67,0))+(INDEX($A$67:$Q$127,MATCH(3-IFERROR('Glazing information'!$I180/'Glazing information'!$J180,0),$R$67:$R$127,-1),MATCH(AP$69,'Window calculation'!$A$67:$Q$67,0))-INDEX($A$67:$Q$127,MATCH(IFERROR('Glazing information'!$I180/'Glazing information'!$J180,0),'Window calculation'!$A$67:$A$127,1),MATCH(AP$69,'Window calculation'!$A$67:$Q$67,0)))*(IFERROR('Glazing information'!$I180/'Glazing information'!$J180,0)-INDEX($A$67:$A$127,MATCH(IFERROR('Glazing information'!$I180/'Glazing information'!$J180,0),'Window calculation'!$A$67:$A$127,1),1))/(INDEX($A$67:$A$127,MATCH(3-IFERROR('Glazing information'!$I180/'Glazing information'!$J180,0),$R$67:$R$127,-1),1)-INDEX(V137:V197,MATCH(IFERROR('Glazing information'!$I180/'Glazing information'!$J180,0),'Window calculation'!$A$67:$A$127,1),1)))),1)</f>
        <v>1</v>
      </c>
      <c r="AQ80" s="369">
        <f>IFERROR(IF('Glazing information'!$I180/('Glazing information'!$H180+'Glazing information'!$J180)&gt;3,INDEX($A$67:$Q$127,MATCH(3,'Window calculation'!$A$67:$A$127,1),MATCH(AP$69,'Window calculation'!$A$67:$Q$67,0)),INDEX($A$67:$Q$127,MATCH(IFERROR('Glazing information'!$I180/('Glazing information'!$H180+'Glazing information'!$J180),0),$A$67:$A$127,1),MATCH(AP$69,$A$67:$Q$67,0))+(INDEX($A$67:$Q$127,MATCH(3-IFERROR('Glazing information'!$I180/('Glazing information'!$H180+'Glazing information'!$J180),0),$R$67:$R$127,-1),MATCH(AP$69,$A$67:$Q$67,0))-INDEX($A$67:$Q$127,MATCH(IFERROR('Glazing information'!$I180/('Glazing information'!$H180+'Glazing information'!$J180),0),$A$67:$A$127,1),MATCH(AP$69,$A$67:$Q$67,0)))*(IFERROR('Glazing information'!$I180/('Glazing information'!$H180+'Glazing information'!$J180),0)-INDEX($A$67:$A$127,MATCH(IFERROR('Glazing information'!$I180/('Glazing information'!$H180+'Glazing information'!$J180),0),$A$67:$A$127,1),1))/(INDEX($A$67:$A$127,MATCH(3-IFERROR('Glazing information'!$I180/('Glazing information'!$H180+'Glazing information'!$J180),0),$R$67:$R$127,-1),1)-INDEX($A$67:$A$127,MATCH(IFERROR('Glazing information'!$I180/('Glazing information'!$H180+'Glazing information'!$J180),0),$A$67:$A$127,1),1))),1)</f>
        <v>1</v>
      </c>
      <c r="AR80" s="416" t="str">
        <f>IFERROR((AQ80*('Glazing information'!$H180+'Glazing information'!$J180)-AP80*'Glazing information'!$J180)/'Glazing information'!$H180,"")</f>
        <v/>
      </c>
      <c r="AS80" s="57"/>
      <c r="AT80" s="57"/>
      <c r="AU80" s="57"/>
      <c r="AV80" s="57"/>
      <c r="AW80" s="57"/>
      <c r="AX80" s="57"/>
      <c r="AY80" s="57"/>
      <c r="AZ80" s="57"/>
      <c r="BA80" s="57"/>
      <c r="BB80" s="57"/>
      <c r="BC80" s="57"/>
      <c r="BD80" s="57"/>
      <c r="BE80" s="57"/>
      <c r="BF80" s="57"/>
      <c r="BG80" s="57"/>
      <c r="BH80" s="57"/>
      <c r="BI80" s="57"/>
      <c r="BJ80" s="57"/>
      <c r="BK80" s="57"/>
      <c r="BL80" s="57"/>
    </row>
    <row r="81" spans="1:64" x14ac:dyDescent="0.25">
      <c r="A81" s="67">
        <v>0.7</v>
      </c>
      <c r="B81" s="68" t="b">
        <f>IF('OTTV Calculation'!$E$6="Hanoi",'Beta Database'!D81,IF('OTTV Calculation'!$E$6="Da Nang",'Beta Database'!U81,IF('OTTV Calculation'!$E$6="Buon Ma Thuot",'Beta Database'!AL81,IF('OTTV Calculation'!$E$6="HCMC",'Beta Database'!BC81))))</f>
        <v>0</v>
      </c>
      <c r="C81" s="68" t="b">
        <f>IF('OTTV Calculation'!$E$6="Hanoi",'Beta Database'!E81,IF('OTTV Calculation'!$E$6="Da Nang",'Beta Database'!V81,IF('OTTV Calculation'!$E$6="Buon Ma Thuot",'Beta Database'!AM81,IF('OTTV Calculation'!$E$6="HCMC",'Beta Database'!BD81))))</f>
        <v>0</v>
      </c>
      <c r="D81" s="68" t="b">
        <f>IF('OTTV Calculation'!$E$6="Hanoi",'Beta Database'!F81,IF('OTTV Calculation'!$E$6="Da Nang",'Beta Database'!W81,IF('OTTV Calculation'!$E$6="Buon Ma Thuot",'Beta Database'!AN81,IF('OTTV Calculation'!$E$6="HCMC",'Beta Database'!BE81))))</f>
        <v>0</v>
      </c>
      <c r="E81" s="68" t="b">
        <f>IF('OTTV Calculation'!$E$6="Hanoi",'Beta Database'!G81,IF('OTTV Calculation'!$E$6="Da Nang",'Beta Database'!X81,IF('OTTV Calculation'!$E$6="Buon Ma Thuot",'Beta Database'!AO81,IF('OTTV Calculation'!$E$6="HCMC",'Beta Database'!BF81))))</f>
        <v>0</v>
      </c>
      <c r="F81" s="73" t="b">
        <f>IF('OTTV Calculation'!$E$6="Hanoi",'Beta Database'!H81,IF('OTTV Calculation'!$E$6="Da Nang",'Beta Database'!Y81,IF('OTTV Calculation'!$E$6="Buon Ma Thuot",'Beta Database'!AP81,IF('OTTV Calculation'!$E$6="HCMC",'Beta Database'!BG81))))</f>
        <v>0</v>
      </c>
      <c r="G81" s="68" t="b">
        <f>IF('OTTV Calculation'!$E$6="Hanoi",'Beta Database'!I81,IF('OTTV Calculation'!$E$6="Da Nang",'Beta Database'!Z81,IF('OTTV Calculation'!$E$6="Buon Ma Thuot",'Beta Database'!AQ81,IF('OTTV Calculation'!$E$6="HCMC",'Beta Database'!BH81))))</f>
        <v>0</v>
      </c>
      <c r="H81" s="68" t="b">
        <f>IF('OTTV Calculation'!$E$6="Hanoi",'Beta Database'!J81,IF('OTTV Calculation'!$E$6="Da Nang",'Beta Database'!AA81,IF('OTTV Calculation'!$E$6="Buon Ma Thuot",'Beta Database'!AR81,IF('OTTV Calculation'!$E$6="HCMC",'Beta Database'!BI81))))</f>
        <v>0</v>
      </c>
      <c r="I81" s="68" t="b">
        <f>IF('OTTV Calculation'!$E$6="Hanoi",'Beta Database'!K81,IF('OTTV Calculation'!$E$6="Da Nang",'Beta Database'!AB81,IF('OTTV Calculation'!$E$6="Buon Ma Thuot",'Beta Database'!AS81,IF('OTTV Calculation'!$E$6="HCMC",'Beta Database'!BJ81))))</f>
        <v>0</v>
      </c>
      <c r="J81" s="68" t="b">
        <f>IF('OTTV Calculation'!$E$6="Hanoi",'Beta Database'!L81,IF('OTTV Calculation'!$E$6="Da Nang",'Beta Database'!AC81,IF('OTTV Calculation'!$E$6="Buon Ma Thuot",'Beta Database'!AT81,IF('OTTV Calculation'!$E$6="HCMC",'Beta Database'!BK81))))</f>
        <v>0</v>
      </c>
      <c r="K81" s="68" t="b">
        <f>IF('OTTV Calculation'!$E$6="Hanoi",'Beta Database'!M81,IF('OTTV Calculation'!$E$6="Da Nang",'Beta Database'!AD81,IF('OTTV Calculation'!$E$6="Buon Ma Thuot",'Beta Database'!AU81,IF('OTTV Calculation'!$E$6="HCMC",'Beta Database'!BL81))))</f>
        <v>0</v>
      </c>
      <c r="L81" s="68" t="b">
        <f>IF('OTTV Calculation'!$E$6="Hanoi",'Beta Database'!N81,IF('OTTV Calculation'!$E$6="Da Nang",'Beta Database'!AE81,IF('OTTV Calculation'!$E$6="Buon Ma Thuot",'Beta Database'!AV81,IF('OTTV Calculation'!$E$6="HCMC",'Beta Database'!BM81))))</f>
        <v>0</v>
      </c>
      <c r="M81" s="68" t="b">
        <f>IF('OTTV Calculation'!$E$6="Hanoi",'Beta Database'!O81,IF('OTTV Calculation'!$E$6="Da Nang",'Beta Database'!AF81,IF('OTTV Calculation'!$E$6="Buon Ma Thuot",'Beta Database'!AW81,IF('OTTV Calculation'!$E$6="HCMC",'Beta Database'!BN81))))</f>
        <v>0</v>
      </c>
      <c r="N81" s="68" t="b">
        <f>IF('OTTV Calculation'!$E$6="Hanoi",'Beta Database'!P81,IF('OTTV Calculation'!$E$6="Da Nang",'Beta Database'!AG81,IF('OTTV Calculation'!$E$6="Buon Ma Thuot",'Beta Database'!AX81,IF('OTTV Calculation'!$E$6="HCMC",'Beta Database'!BO81))))</f>
        <v>0</v>
      </c>
      <c r="O81" s="68" t="b">
        <f>IF('OTTV Calculation'!$E$6="Hanoi",'Beta Database'!Q81,IF('OTTV Calculation'!$E$6="Da Nang",'Beta Database'!AH81,IF('OTTV Calculation'!$E$6="Buon Ma Thuot",'Beta Database'!AY81,IF('OTTV Calculation'!$E$6="HCMC",'Beta Database'!BP81))))</f>
        <v>0</v>
      </c>
      <c r="P81" s="68" t="b">
        <f>IF('OTTV Calculation'!$E$6="Hanoi",'Beta Database'!R81,IF('OTTV Calculation'!$E$6="Da Nang",'Beta Database'!AI81,IF('OTTV Calculation'!$E$6="Buon Ma Thuot",'Beta Database'!AZ81,IF('OTTV Calculation'!$E$6="HCMC",'Beta Database'!BQ81))))</f>
        <v>0</v>
      </c>
      <c r="Q81" s="68" t="b">
        <f>IF('OTTV Calculation'!$E$6="Hanoi",'Beta Database'!S81,IF('OTTV Calculation'!$E$6="Da Nang",'Beta Database'!AJ81,IF('OTTV Calculation'!$E$6="Buon Ma Thuot",'Beta Database'!BA81,IF('OTTV Calculation'!$E$6="HCMC",'Beta Database'!BR81))))</f>
        <v>0</v>
      </c>
      <c r="R81" s="57">
        <v>2.35</v>
      </c>
      <c r="S81" s="57"/>
      <c r="T81" s="126" t="s">
        <v>218</v>
      </c>
      <c r="U81" s="370">
        <f>IFERROR(IF('Glazing information'!$I34/'Glazing information'!$J34&gt;3,INDEX($A$67:$Q$127,MATCH(3,'Window calculation'!$A$67:$A$127,1),MATCH(U$69,'Window calculation'!$A$67:$Q$67,0)),(INDEX($A$67:$Q$127,MATCH(IFERROR('Glazing information'!$I34/'Glazing information'!$J34,0),'Window calculation'!$A$67:$A$127,1),MATCH(U$69,'Window calculation'!$A$67:$Q$67,0))+(INDEX($A$67:$Q$127,MATCH(3-IFERROR('Glazing information'!$I34/'Glazing information'!$J34,0),$R$67:$R$127,-1),MATCH(U$69,'Window calculation'!$A$67:$Q$67,0))-INDEX($A$67:$Q$127,MATCH(IFERROR('Glazing information'!$I34/'Glazing information'!$J34,0),'Window calculation'!$A$67:$A$127,1),MATCH(U$69,'Window calculation'!$A$67:$Q$67,0)))*(IFERROR('Glazing information'!$I34/'Glazing information'!$J34,0)-INDEX($A$67:$A$127,MATCH(IFERROR('Glazing information'!$I34/'Glazing information'!$J34,0),'Window calculation'!$A$67:$A$127,1),1))/(INDEX($A$67:$A$127,MATCH(3-IFERROR('Glazing information'!$I34/'Glazing information'!$J34,0),$R$67:$R$127,-1),1)-INDEX(A138:A198,MATCH(IFERROR('Glazing information'!$I34/'Glazing information'!$J34,0),'Window calculation'!$A$67:$A$127,1),1)))),1)</f>
        <v>1</v>
      </c>
      <c r="V81" s="369">
        <f>IFERROR(IF('Glazing information'!$I34/('Glazing information'!$H34+'Glazing information'!$J34)&gt;3,INDEX($A$67:$Q$127,MATCH(3,'Window calculation'!$A$67:$A$127,1),MATCH(U$69,'Window calculation'!$A$67:$Q$67,0)),INDEX($A$67:$Q$127,MATCH(IFERROR('Glazing information'!$I34/('Glazing information'!$H34+'Glazing information'!$J34),0),$A$67:$A$127,1),MATCH(U$69,$A$67:$Q$67,0))+(INDEX($A$67:$Q$127,MATCH(3-IFERROR('Glazing information'!$I34/('Glazing information'!$H34+'Glazing information'!$J34),0),$R$67:$R$127,-1),MATCH(U$69,$A$67:$Q$67,0))-INDEX($A$67:$Q$127,MATCH(IFERROR('Glazing information'!$I34/('Glazing information'!$H34+'Glazing information'!$J34),0),$A$67:$A$127,1),MATCH(U$69,$A$67:$Q$67,0)))*(IFERROR('Glazing information'!$I34/('Glazing information'!$H34+'Glazing information'!$J34),0)-INDEX($A$67:$A$127,MATCH(IFERROR('Glazing information'!$I34/('Glazing information'!$H34+'Glazing information'!$J34),0),$A$67:$A$127,1),1))/(INDEX($A$67:$A$127,MATCH(3-IFERROR('Glazing information'!$I34/('Glazing information'!$H34+'Glazing information'!$J34),0),$R$67:$R$127,-1),1)-INDEX($A$67:$A$127,MATCH(IFERROR('Glazing information'!$I34/('Glazing information'!$H34+'Glazing information'!$J34),0),$A$67:$A$127,1),1))),1)</f>
        <v>1</v>
      </c>
      <c r="W81" s="416" t="str">
        <f>IFERROR((V81*('Glazing information'!$H34+'Glazing information'!$J34)-U81*'Glazing information'!$J34)/'Glazing information'!$H34,"")</f>
        <v/>
      </c>
      <c r="X81" s="370">
        <f>IFERROR(IF('Glazing information'!$I55/'Glazing information'!$J55&gt;3,INDEX($A$67:$Q$127,MATCH(3,'Window calculation'!$A$67:$A$127,1),MATCH(X$69,'Window calculation'!$A$67:$Q$67,0)),(INDEX($A$67:$Q$127,MATCH(IFERROR('Glazing information'!$I55/'Glazing information'!$J55,0),'Window calculation'!$A$67:$A$127,1),MATCH(X$69,'Window calculation'!$A$67:$Q$67,0))+(INDEX($A$67:$Q$127,MATCH(3-IFERROR('Glazing information'!$I55/'Glazing information'!$J55,0),$R$67:$R$127,-1),MATCH(X$69,'Window calculation'!$A$67:$Q$67,0))-INDEX($A$67:$Q$127,MATCH(IFERROR('Glazing information'!$I55/'Glazing information'!$J55,0),'Window calculation'!$A$67:$A$127,1),MATCH(X$69,'Window calculation'!$A$67:$Q$67,0)))*(IFERROR('Glazing information'!$I55/'Glazing information'!$J55,0)-INDEX($A$67:$A$127,MATCH(IFERROR('Glazing information'!$I55/'Glazing information'!$J55,0),'Window calculation'!$A$67:$A$127,1),1))/(INDEX($A$67:$A$127,MATCH(3-IFERROR('Glazing information'!$I55/'Glazing information'!$J55,0),$R$67:$R$127,-1),1)-INDEX(D138:D198,MATCH(IFERROR('Glazing information'!$I55/'Glazing information'!$J55,0),'Window calculation'!$A$67:$A$127,1),1)))),1)</f>
        <v>1</v>
      </c>
      <c r="Y81" s="369">
        <f>IFERROR(IF('Glazing information'!$I55/('Glazing information'!$H55+'Glazing information'!$J55)&gt;3,INDEX($A$67:$Q$127,MATCH(3,'Window calculation'!$A$67:$A$127,1),MATCH(X$69,'Window calculation'!$A$67:$Q$67,0)),INDEX($A$67:$Q$127,MATCH(IFERROR('Glazing information'!$I55/('Glazing information'!$H55+'Glazing information'!$J55),0),$A$67:$A$127,1),MATCH(X$69,$A$67:$Q$67,0))+(INDEX($A$67:$Q$127,MATCH(3-IFERROR('Glazing information'!$I55/('Glazing information'!$H55+'Glazing information'!$J55),0),$R$67:$R$127,-1),MATCH(X$69,$A$67:$Q$67,0))-INDEX($A$67:$Q$127,MATCH(IFERROR('Glazing information'!$I55/('Glazing information'!$H55+'Glazing information'!$J55),0),$A$67:$A$127,1),MATCH(X$69,$A$67:$Q$67,0)))*(IFERROR('Glazing information'!$I55/('Glazing information'!$H55+'Glazing information'!$J55),0)-INDEX($A$67:$A$127,MATCH(IFERROR('Glazing information'!$I55/('Glazing information'!$H55+'Glazing information'!$J55),0),$A$67:$A$127,1),1))/(INDEX($A$67:$A$127,MATCH(3-IFERROR('Glazing information'!$I55/('Glazing information'!$H55+'Glazing information'!$J55),0),$R$67:$R$127,-1),1)-INDEX($A$67:$A$127,MATCH(IFERROR('Glazing information'!$I55/('Glazing information'!$H55+'Glazing information'!$J55),0),$A$67:$A$127,1),1))),1)</f>
        <v>1</v>
      </c>
      <c r="Z81" s="416" t="str">
        <f>IFERROR((Y81*('Glazing information'!$H55+'Glazing information'!$J55)-X81*'Glazing information'!$J55)/'Glazing information'!$H55,"")</f>
        <v/>
      </c>
      <c r="AA81" s="370">
        <f>IFERROR(IF('Glazing information'!$I76/'Glazing information'!$J76&gt;3,INDEX($A$67:$Q$127,MATCH(3,'Window calculation'!$A$67:$A$127,1),MATCH(AA$69,'Window calculation'!$A$67:$Q$67,0)),(INDEX($A$67:$Q$127,MATCH(IFERROR('Glazing information'!$I76/'Glazing information'!$J76,0),'Window calculation'!$A$67:$A$127,1),MATCH(AA$69,'Window calculation'!$A$67:$Q$67,0))+(INDEX($A$67:$Q$127,MATCH(3-IFERROR('Glazing information'!$I76/'Glazing information'!$J76,0),$R$67:$R$127,-1),MATCH(AA$69,'Window calculation'!$A$67:$Q$67,0))-INDEX($A$67:$Q$127,MATCH(IFERROR('Glazing information'!$I76/'Glazing information'!$J76,0),'Window calculation'!$A$67:$A$127,1),MATCH(AA$69,'Window calculation'!$A$67:$Q$67,0)))*(IFERROR('Glazing information'!$I76/'Glazing information'!$J76,0)-INDEX($A$67:$A$127,MATCH(IFERROR('Glazing information'!$I76/'Glazing information'!$J76,0),'Window calculation'!$A$67:$A$127,1),1))/(INDEX($A$67:$A$127,MATCH(3-IFERROR('Glazing information'!$I76/'Glazing information'!$J76,0),$R$67:$R$127,-1),1)-INDEX(G138:G198,MATCH(IFERROR('Glazing information'!$I76/'Glazing information'!$J76,0),'Window calculation'!$A$67:$A$127,1),1)))),1)</f>
        <v>1</v>
      </c>
      <c r="AB81" s="369">
        <f>IFERROR(IF('Glazing information'!$I76/('Glazing information'!$H76+'Glazing information'!$J76)&gt;3,INDEX($A$67:$Q$127,MATCH(3,'Window calculation'!$A$67:$A$127,1),MATCH(AA$69,'Window calculation'!$A$67:$Q$67,0)),INDEX($A$67:$Q$127,MATCH(IFERROR('Glazing information'!$I76/('Glazing information'!$H76+'Glazing information'!$J76),0),$A$67:$A$127,1),MATCH(AA$69,$A$67:$Q$67,0))+(INDEX($A$67:$Q$127,MATCH(3-IFERROR('Glazing information'!$I76/('Glazing information'!$H76+'Glazing information'!$J76),0),$R$67:$R$127,-1),MATCH(AA$69,$A$67:$Q$67,0))-INDEX($A$67:$Q$127,MATCH(IFERROR('Glazing information'!$I76/('Glazing information'!$H76+'Glazing information'!$J76),0),$A$67:$A$127,1),MATCH(AA$69,$A$67:$Q$67,0)))*(IFERROR('Glazing information'!$I76/('Glazing information'!$H76+'Glazing information'!$J76),0)-INDEX($A$67:$A$127,MATCH(IFERROR('Glazing information'!$I76/('Glazing information'!$H76+'Glazing information'!$J76),0),$A$67:$A$127,1),1))/(INDEX($A$67:$A$127,MATCH(3-IFERROR('Glazing information'!$I76/('Glazing information'!$H76+'Glazing information'!$J76),0),$R$67:$R$127,-1),1)-INDEX($A$67:$A$127,MATCH(IFERROR('Glazing information'!$I76/('Glazing information'!$H76+'Glazing information'!$J76),0),$A$67:$A$127,1),1))),1)</f>
        <v>1</v>
      </c>
      <c r="AC81" s="416" t="str">
        <f>IFERROR((AB81*('Glazing information'!$H76+'Glazing information'!$J76)-AA81*'Glazing information'!$J76)/'Glazing information'!$H76,"")</f>
        <v/>
      </c>
      <c r="AD81" s="370">
        <f>IFERROR(IF('Glazing information'!$I97/'Glazing information'!$J97&gt;3,INDEX($A$67:$Q$127,MATCH(3,'Window calculation'!$A$67:$A$127,1),MATCH(AD$69,'Window calculation'!$A$67:$Q$67,0)),(INDEX($A$67:$Q$127,MATCH(IFERROR('Glazing information'!$I97/'Glazing information'!$J97,0),'Window calculation'!$A$67:$A$127,1),MATCH(AD$69,'Window calculation'!$A$67:$Q$67,0))+(INDEX($A$67:$Q$127,MATCH(3-IFERROR('Glazing information'!$I97/'Glazing information'!$J97,0),$R$67:$R$127,-1),MATCH(AD$69,'Window calculation'!$A$67:$Q$67,0))-INDEX($A$67:$Q$127,MATCH(IFERROR('Glazing information'!$I97/'Glazing information'!$J97,0),'Window calculation'!$A$67:$A$127,1),MATCH(AD$69,'Window calculation'!$A$67:$Q$67,0)))*(IFERROR('Glazing information'!$I97/'Glazing information'!$J97,0)-INDEX($A$67:$A$127,MATCH(IFERROR('Glazing information'!$I97/'Glazing information'!$J97,0),'Window calculation'!$A$67:$A$127,1),1))/(INDEX($A$67:$A$127,MATCH(3-IFERROR('Glazing information'!$I97/'Glazing information'!$J97,0),$R$67:$R$127,-1),1)-INDEX(J138:J198,MATCH(IFERROR('Glazing information'!$I97/'Glazing information'!$J97,0),'Window calculation'!$A$67:$A$127,1),1)))),1)</f>
        <v>1</v>
      </c>
      <c r="AE81" s="369">
        <f>IFERROR(IF('Glazing information'!$I97/('Glazing information'!$H97+'Glazing information'!$J97)&gt;3,INDEX($A$67:$Q$127,MATCH(3,'Window calculation'!$A$67:$A$127,1),MATCH(AD$69,'Window calculation'!$A$67:$Q$67,0)),INDEX($A$67:$Q$127,MATCH(IFERROR('Glazing information'!$I97/('Glazing information'!$H97+'Glazing information'!$J97),0),$A$67:$A$127,1),MATCH(AD$69,$A$67:$Q$67,0))+(INDEX($A$67:$Q$127,MATCH(3-IFERROR('Glazing information'!$I97/('Glazing information'!$H97+'Glazing information'!$J97),0),$R$67:$R$127,-1),MATCH(AD$69,$A$67:$Q$67,0))-INDEX($A$67:$Q$127,MATCH(IFERROR('Glazing information'!$I97/('Glazing information'!$H97+'Glazing information'!$J97),0),$A$67:$A$127,1),MATCH(AD$69,$A$67:$Q$67,0)))*(IFERROR('Glazing information'!$I97/('Glazing information'!$H97+'Glazing information'!$J97),0)-INDEX($A$67:$A$127,MATCH(IFERROR('Glazing information'!$I97/('Glazing information'!$H97+'Glazing information'!$J97),0),$A$67:$A$127,1),1))/(INDEX($A$67:$A$127,MATCH(3-IFERROR('Glazing information'!$I97/('Glazing information'!$H97+'Glazing information'!$J97),0),$R$67:$R$127,-1),1)-INDEX($A$67:$A$127,MATCH(IFERROR('Glazing information'!$I97/('Glazing information'!$H97+'Glazing information'!$J97),0),$A$67:$A$127,1),1))),1)</f>
        <v>1</v>
      </c>
      <c r="AF81" s="416" t="str">
        <f>IFERROR((AE81*('Glazing information'!$H97+'Glazing information'!$J97)-AD81*'Glazing information'!$J97)/'Glazing information'!$H97,"")</f>
        <v/>
      </c>
      <c r="AG81" s="370">
        <f>IFERROR(IF('Glazing information'!$I118/'Glazing information'!$J118&gt;3,INDEX($A$67:$Q$127,MATCH(3,'Window calculation'!$A$67:$A$127,1),MATCH(AG$69,'Window calculation'!$A$67:$Q$67,0)),(INDEX($A$67:$Q$127,MATCH(IFERROR('Glazing information'!$I118/'Glazing information'!$J118,0),'Window calculation'!$A$67:$A$127,1),MATCH(AG$69,'Window calculation'!$A$67:$Q$67,0))+(INDEX($A$67:$Q$127,MATCH(3-IFERROR('Glazing information'!$I118/'Glazing information'!$J118,0),$R$67:$R$127,-1),MATCH(AG$69,'Window calculation'!$A$67:$Q$67,0))-INDEX($A$67:$Q$127,MATCH(IFERROR('Glazing information'!$I118/'Glazing information'!$J118,0),'Window calculation'!$A$67:$A$127,1),MATCH(AG$69,'Window calculation'!$A$67:$Q$67,0)))*(IFERROR('Glazing information'!$I118/'Glazing information'!$J118,0)-INDEX($A$67:$A$127,MATCH(IFERROR('Glazing information'!$I118/'Glazing information'!$J118,0),'Window calculation'!$A$67:$A$127,1),1))/(INDEX($A$67:$A$127,MATCH(3-IFERROR('Glazing information'!$I118/'Glazing information'!$J118,0),$R$67:$R$127,-1),1)-INDEX(M138:M198,MATCH(IFERROR('Glazing information'!$I118/'Glazing information'!$J118,0),'Window calculation'!$A$67:$A$127,1),1)))),1)</f>
        <v>1</v>
      </c>
      <c r="AH81" s="369">
        <f>IFERROR(IF('Glazing information'!$I118/('Glazing information'!$H118+'Glazing information'!$J118)&gt;3,INDEX($A$67:$Q$127,MATCH(3,'Window calculation'!$A$67:$A$127,1),MATCH(AG$69,'Window calculation'!$A$67:$Q$67,0)),INDEX($A$67:$Q$127,MATCH(IFERROR('Glazing information'!$I118/('Glazing information'!$H118+'Glazing information'!$J118),0),$A$67:$A$127,1),MATCH(AG$69,$A$67:$Q$67,0))+(INDEX($A$67:$Q$127,MATCH(3-IFERROR('Glazing information'!$I118/('Glazing information'!$H118+'Glazing information'!$J118),0),$R$67:$R$127,-1),MATCH(AG$69,$A$67:$Q$67,0))-INDEX($A$67:$Q$127,MATCH(IFERROR('Glazing information'!$I118/('Glazing information'!$H118+'Glazing information'!$J118),0),$A$67:$A$127,1),MATCH(AG$69,$A$67:$Q$67,0)))*(IFERROR('Glazing information'!$I118/('Glazing information'!$H118+'Glazing information'!$J118),0)-INDEX($A$67:$A$127,MATCH(IFERROR('Glazing information'!$I118/('Glazing information'!$H118+'Glazing information'!$J118),0),$A$67:$A$127,1),1))/(INDEX($A$67:$A$127,MATCH(3-IFERROR('Glazing information'!$I118/('Glazing information'!$H118+'Glazing information'!$J118),0),$R$67:$R$127,-1),1)-INDEX($A$67:$A$127,MATCH(IFERROR('Glazing information'!$I118/('Glazing information'!$H118+'Glazing information'!$J118),0),$A$67:$A$127,1),1))),1)</f>
        <v>1</v>
      </c>
      <c r="AI81" s="416" t="str">
        <f>IFERROR((AH81*('Glazing information'!$H118+'Glazing information'!$J118)-AG81*'Glazing information'!$J118)/'Glazing information'!$H118,"")</f>
        <v/>
      </c>
      <c r="AJ81" s="370">
        <f>IFERROR(IF('Glazing information'!$I139/'Glazing information'!$J139&gt;3,INDEX($A$67:$Q$127,MATCH(3,'Window calculation'!$A$67:$A$127,1),MATCH(AJ$69,'Window calculation'!$A$67:$Q$67,0)),(INDEX($A$67:$Q$127,MATCH(IFERROR('Glazing information'!$I139/'Glazing information'!$J139,0),'Window calculation'!$A$67:$A$127,1),MATCH(AJ$69,'Window calculation'!$A$67:$Q$67,0))+(INDEX($A$67:$Q$127,MATCH(3-IFERROR('Glazing information'!$I139/'Glazing information'!$J139,0),$R$67:$R$127,-1),MATCH(AJ$69,'Window calculation'!$A$67:$Q$67,0))-INDEX($A$67:$Q$127,MATCH(IFERROR('Glazing information'!$I139/'Glazing information'!$J139,0),'Window calculation'!$A$67:$A$127,1),MATCH(AJ$69,'Window calculation'!$A$67:$Q$67,0)))*(IFERROR('Glazing information'!$I139/'Glazing information'!$J139,0)-INDEX($A$67:$A$127,MATCH(IFERROR('Glazing information'!$I139/'Glazing information'!$J139,0),'Window calculation'!$A$67:$A$127,1),1))/(INDEX($A$67:$A$127,MATCH(3-IFERROR('Glazing information'!$I139/'Glazing information'!$J139,0),$R$67:$R$127,-1),1)-INDEX(P138:P198,MATCH(IFERROR('Glazing information'!$I139/'Glazing information'!$J139,0),'Window calculation'!$A$67:$A$127,1),1)))),1)</f>
        <v>1</v>
      </c>
      <c r="AK81" s="369">
        <f>IFERROR(IF('Glazing information'!$I139/('Glazing information'!$H139+'Glazing information'!$J139)&gt;3,INDEX($A$67:$Q$127,MATCH(3,'Window calculation'!$A$67:$A$127,1),MATCH(AJ$69,'Window calculation'!$A$67:$Q$67,0)),INDEX($A$67:$Q$127,MATCH(IFERROR('Glazing information'!$I139/('Glazing information'!$H139+'Glazing information'!$J139),0),$A$67:$A$127,1),MATCH(AJ$69,$A$67:$Q$67,0))+(INDEX($A$67:$Q$127,MATCH(3-IFERROR('Glazing information'!$I139/('Glazing information'!$H139+'Glazing information'!$J139),0),$R$67:$R$127,-1),MATCH(AJ$69,$A$67:$Q$67,0))-INDEX($A$67:$Q$127,MATCH(IFERROR('Glazing information'!$I139/('Glazing information'!$H139+'Glazing information'!$J139),0),$A$67:$A$127,1),MATCH(AJ$69,$A$67:$Q$67,0)))*(IFERROR('Glazing information'!$I139/('Glazing information'!$H139+'Glazing information'!$J139),0)-INDEX($A$67:$A$127,MATCH(IFERROR('Glazing information'!$I139/('Glazing information'!$H139+'Glazing information'!$J139),0),$A$67:$A$127,1),1))/(INDEX($A$67:$A$127,MATCH(3-IFERROR('Glazing information'!$I139/('Glazing information'!$H139+'Glazing information'!$J139),0),$R$67:$R$127,-1),1)-INDEX($A$67:$A$127,MATCH(IFERROR('Glazing information'!$I139/('Glazing information'!$H139+'Glazing information'!$J139),0),$A$67:$A$127,1),1))),1)</f>
        <v>1</v>
      </c>
      <c r="AL81" s="416" t="str">
        <f>IFERROR((AK81*('Glazing information'!$H139+'Glazing information'!$J139)-AJ81*'Glazing information'!$J139)/'Glazing information'!$H139,"")</f>
        <v/>
      </c>
      <c r="AM81" s="370">
        <f>IFERROR(IF('Glazing information'!$I160/'Glazing information'!$J160&gt;3,INDEX($A$67:$Q$127,MATCH(3,'Window calculation'!$A$67:$A$127,1),MATCH(AM$69,'Window calculation'!$A$67:$Q$67,0)),(INDEX($A$67:$Q$127,MATCH(IFERROR('Glazing information'!$I160/'Glazing information'!$J160,0),'Window calculation'!$A$67:$A$127,1),MATCH(AM$69,'Window calculation'!$A$67:$Q$67,0))+(INDEX($A$67:$Q$127,MATCH(3-IFERROR('Glazing information'!$I160/'Glazing information'!$J160,0),$R$67:$R$127,-1),MATCH(AM$69,'Window calculation'!$A$67:$Q$67,0))-INDEX($A$67:$Q$127,MATCH(IFERROR('Glazing information'!$I160/'Glazing information'!$J160,0),'Window calculation'!$A$67:$A$127,1),MATCH(AM$69,'Window calculation'!$A$67:$Q$67,0)))*(IFERROR('Glazing information'!$I160/'Glazing information'!$J160,0)-INDEX($A$67:$A$127,MATCH(IFERROR('Glazing information'!$I160/'Glazing information'!$J160,0),'Window calculation'!$A$67:$A$127,1),1))/(INDEX($A$67:$A$127,MATCH(3-IFERROR('Glazing information'!$I160/'Glazing information'!$J160,0),$R$67:$R$127,-1),1)-INDEX(S138:S198,MATCH(IFERROR('Glazing information'!$I160/'Glazing information'!$J160,0),'Window calculation'!$A$67:$A$127,1),1)))),1)</f>
        <v>1</v>
      </c>
      <c r="AN81" s="369">
        <f>IFERROR(IF('Glazing information'!$I160/('Glazing information'!$H160+'Glazing information'!$J160)&gt;3,INDEX($A$67:$Q$127,MATCH(3,'Window calculation'!$A$67:$A$127,1),MATCH(AM$69,'Window calculation'!$A$67:$Q$67,0)),INDEX($A$67:$Q$127,MATCH(IFERROR('Glazing information'!$I160/('Glazing information'!$H160+'Glazing information'!$J160),0),$A$67:$A$127,1),MATCH(AM$69,$A$67:$Q$67,0))+(INDEX($A$67:$Q$127,MATCH(3-IFERROR('Glazing information'!$I160/('Glazing information'!$H160+'Glazing information'!$J160),0),$R$67:$R$127,-1),MATCH(AM$69,$A$67:$Q$67,0))-INDEX($A$67:$Q$127,MATCH(IFERROR('Glazing information'!$I160/('Glazing information'!$H160+'Glazing information'!$J160),0),$A$67:$A$127,1),MATCH(AM$69,$A$67:$Q$67,0)))*(IFERROR('Glazing information'!$I160/('Glazing information'!$H160+'Glazing information'!$J160),0)-INDEX($A$67:$A$127,MATCH(IFERROR('Glazing information'!$I160/('Glazing information'!$H160+'Glazing information'!$J160),0),$A$67:$A$127,1),1))/(INDEX($A$67:$A$127,MATCH(3-IFERROR('Glazing information'!$I160/('Glazing information'!$H160+'Glazing information'!$J160),0),$R$67:$R$127,-1),1)-INDEX($A$67:$A$127,MATCH(IFERROR('Glazing information'!$I160/('Glazing information'!$H160+'Glazing information'!$J160),0),$A$67:$A$127,1),1))),1)</f>
        <v>1</v>
      </c>
      <c r="AO81" s="416" t="str">
        <f>IFERROR((AN81*('Glazing information'!$H160+'Glazing information'!$J160)-AM81*'Glazing information'!$J160)/'Glazing information'!$H160,"")</f>
        <v/>
      </c>
      <c r="AP81" s="370">
        <f>IFERROR(IF('Glazing information'!$I181/'Glazing information'!$J181&gt;3,INDEX($A$67:$Q$127,MATCH(3,'Window calculation'!$A$67:$A$127,1),MATCH(AP$69,'Window calculation'!$A$67:$Q$67,0)),(INDEX($A$67:$Q$127,MATCH(IFERROR('Glazing information'!$I181/'Glazing information'!$J181,0),'Window calculation'!$A$67:$A$127,1),MATCH(AP$69,'Window calculation'!$A$67:$Q$67,0))+(INDEX($A$67:$Q$127,MATCH(3-IFERROR('Glazing information'!$I181/'Glazing information'!$J181,0),$R$67:$R$127,-1),MATCH(AP$69,'Window calculation'!$A$67:$Q$67,0))-INDEX($A$67:$Q$127,MATCH(IFERROR('Glazing information'!$I181/'Glazing information'!$J181,0),'Window calculation'!$A$67:$A$127,1),MATCH(AP$69,'Window calculation'!$A$67:$Q$67,0)))*(IFERROR('Glazing information'!$I181/'Glazing information'!$J181,0)-INDEX($A$67:$A$127,MATCH(IFERROR('Glazing information'!$I181/'Glazing information'!$J181,0),'Window calculation'!$A$67:$A$127,1),1))/(INDEX($A$67:$A$127,MATCH(3-IFERROR('Glazing information'!$I181/'Glazing information'!$J181,0),$R$67:$R$127,-1),1)-INDEX(V138:V198,MATCH(IFERROR('Glazing information'!$I181/'Glazing information'!$J181,0),'Window calculation'!$A$67:$A$127,1),1)))),1)</f>
        <v>1</v>
      </c>
      <c r="AQ81" s="369">
        <f>IFERROR(IF('Glazing information'!$I181/('Glazing information'!$H181+'Glazing information'!$J181)&gt;3,INDEX($A$67:$Q$127,MATCH(3,'Window calculation'!$A$67:$A$127,1),MATCH(AP$69,'Window calculation'!$A$67:$Q$67,0)),INDEX($A$67:$Q$127,MATCH(IFERROR('Glazing information'!$I181/('Glazing information'!$H181+'Glazing information'!$J181),0),$A$67:$A$127,1),MATCH(AP$69,$A$67:$Q$67,0))+(INDEX($A$67:$Q$127,MATCH(3-IFERROR('Glazing information'!$I181/('Glazing information'!$H181+'Glazing information'!$J181),0),$R$67:$R$127,-1),MATCH(AP$69,$A$67:$Q$67,0))-INDEX($A$67:$Q$127,MATCH(IFERROR('Glazing information'!$I181/('Glazing information'!$H181+'Glazing information'!$J181),0),$A$67:$A$127,1),MATCH(AP$69,$A$67:$Q$67,0)))*(IFERROR('Glazing information'!$I181/('Glazing information'!$H181+'Glazing information'!$J181),0)-INDEX($A$67:$A$127,MATCH(IFERROR('Glazing information'!$I181/('Glazing information'!$H181+'Glazing information'!$J181),0),$A$67:$A$127,1),1))/(INDEX($A$67:$A$127,MATCH(3-IFERROR('Glazing information'!$I181/('Glazing information'!$H181+'Glazing information'!$J181),0),$R$67:$R$127,-1),1)-INDEX($A$67:$A$127,MATCH(IFERROR('Glazing information'!$I181/('Glazing information'!$H181+'Glazing information'!$J181),0),$A$67:$A$127,1),1))),1)</f>
        <v>1</v>
      </c>
      <c r="AR81" s="416" t="str">
        <f>IFERROR((AQ81*('Glazing information'!$H181+'Glazing information'!$J181)-AP81*'Glazing information'!$J181)/'Glazing information'!$H181,"")</f>
        <v/>
      </c>
      <c r="AS81" s="57"/>
      <c r="AT81" s="57"/>
      <c r="AU81" s="57"/>
      <c r="AV81" s="57"/>
      <c r="AW81" s="57"/>
      <c r="AX81" s="57"/>
      <c r="AY81" s="57"/>
      <c r="AZ81" s="57"/>
      <c r="BA81" s="57"/>
      <c r="BB81" s="57"/>
      <c r="BC81" s="57"/>
      <c r="BD81" s="57"/>
      <c r="BE81" s="57"/>
      <c r="BF81" s="57"/>
      <c r="BG81" s="57"/>
      <c r="BH81" s="57"/>
      <c r="BI81" s="57"/>
      <c r="BJ81" s="57"/>
      <c r="BK81" s="57"/>
      <c r="BL81" s="57"/>
    </row>
    <row r="82" spans="1:64" x14ac:dyDescent="0.25">
      <c r="A82" s="67">
        <v>0.75</v>
      </c>
      <c r="B82" s="68" t="b">
        <f>IF('OTTV Calculation'!$E$6="Hanoi",'Beta Database'!D82,IF('OTTV Calculation'!$E$6="Da Nang",'Beta Database'!U82,IF('OTTV Calculation'!$E$6="Buon Ma Thuot",'Beta Database'!AL82,IF('OTTV Calculation'!$E$6="HCMC",'Beta Database'!BC82))))</f>
        <v>0</v>
      </c>
      <c r="C82" s="68" t="b">
        <f>IF('OTTV Calculation'!$E$6="Hanoi",'Beta Database'!E82,IF('OTTV Calculation'!$E$6="Da Nang",'Beta Database'!V82,IF('OTTV Calculation'!$E$6="Buon Ma Thuot",'Beta Database'!AM82,IF('OTTV Calculation'!$E$6="HCMC",'Beta Database'!BD82))))</f>
        <v>0</v>
      </c>
      <c r="D82" s="68" t="b">
        <f>IF('OTTV Calculation'!$E$6="Hanoi",'Beta Database'!F82,IF('OTTV Calculation'!$E$6="Da Nang",'Beta Database'!W82,IF('OTTV Calculation'!$E$6="Buon Ma Thuot",'Beta Database'!AN82,IF('OTTV Calculation'!$E$6="HCMC",'Beta Database'!BE82))))</f>
        <v>0</v>
      </c>
      <c r="E82" s="68" t="b">
        <f>IF('OTTV Calculation'!$E$6="Hanoi",'Beta Database'!G82,IF('OTTV Calculation'!$E$6="Da Nang",'Beta Database'!X82,IF('OTTV Calculation'!$E$6="Buon Ma Thuot",'Beta Database'!AO82,IF('OTTV Calculation'!$E$6="HCMC",'Beta Database'!BF82))))</f>
        <v>0</v>
      </c>
      <c r="F82" s="73" t="b">
        <f>IF('OTTV Calculation'!$E$6="Hanoi",'Beta Database'!H82,IF('OTTV Calculation'!$E$6="Da Nang",'Beta Database'!Y82,IF('OTTV Calculation'!$E$6="Buon Ma Thuot",'Beta Database'!AP82,IF('OTTV Calculation'!$E$6="HCMC",'Beta Database'!BG82))))</f>
        <v>0</v>
      </c>
      <c r="G82" s="68" t="b">
        <f>IF('OTTV Calculation'!$E$6="Hanoi",'Beta Database'!I82,IF('OTTV Calculation'!$E$6="Da Nang",'Beta Database'!Z82,IF('OTTV Calculation'!$E$6="Buon Ma Thuot",'Beta Database'!AQ82,IF('OTTV Calculation'!$E$6="HCMC",'Beta Database'!BH82))))</f>
        <v>0</v>
      </c>
      <c r="H82" s="68" t="b">
        <f>IF('OTTV Calculation'!$E$6="Hanoi",'Beta Database'!J82,IF('OTTV Calculation'!$E$6="Da Nang",'Beta Database'!AA82,IF('OTTV Calculation'!$E$6="Buon Ma Thuot",'Beta Database'!AR82,IF('OTTV Calculation'!$E$6="HCMC",'Beta Database'!BI82))))</f>
        <v>0</v>
      </c>
      <c r="I82" s="68" t="b">
        <f>IF('OTTV Calculation'!$E$6="Hanoi",'Beta Database'!K82,IF('OTTV Calculation'!$E$6="Da Nang",'Beta Database'!AB82,IF('OTTV Calculation'!$E$6="Buon Ma Thuot",'Beta Database'!AS82,IF('OTTV Calculation'!$E$6="HCMC",'Beta Database'!BJ82))))</f>
        <v>0</v>
      </c>
      <c r="J82" s="68" t="b">
        <f>IF('OTTV Calculation'!$E$6="Hanoi",'Beta Database'!L82,IF('OTTV Calculation'!$E$6="Da Nang",'Beta Database'!AC82,IF('OTTV Calculation'!$E$6="Buon Ma Thuot",'Beta Database'!AT82,IF('OTTV Calculation'!$E$6="HCMC",'Beta Database'!BK82))))</f>
        <v>0</v>
      </c>
      <c r="K82" s="68" t="b">
        <f>IF('OTTV Calculation'!$E$6="Hanoi",'Beta Database'!M82,IF('OTTV Calculation'!$E$6="Da Nang",'Beta Database'!AD82,IF('OTTV Calculation'!$E$6="Buon Ma Thuot",'Beta Database'!AU82,IF('OTTV Calculation'!$E$6="HCMC",'Beta Database'!BL82))))</f>
        <v>0</v>
      </c>
      <c r="L82" s="68" t="b">
        <f>IF('OTTV Calculation'!$E$6="Hanoi",'Beta Database'!N82,IF('OTTV Calculation'!$E$6="Da Nang",'Beta Database'!AE82,IF('OTTV Calculation'!$E$6="Buon Ma Thuot",'Beta Database'!AV82,IF('OTTV Calculation'!$E$6="HCMC",'Beta Database'!BM82))))</f>
        <v>0</v>
      </c>
      <c r="M82" s="68" t="b">
        <f>IF('OTTV Calculation'!$E$6="Hanoi",'Beta Database'!O82,IF('OTTV Calculation'!$E$6="Da Nang",'Beta Database'!AF82,IF('OTTV Calculation'!$E$6="Buon Ma Thuot",'Beta Database'!AW82,IF('OTTV Calculation'!$E$6="HCMC",'Beta Database'!BN82))))</f>
        <v>0</v>
      </c>
      <c r="N82" s="68" t="b">
        <f>IF('OTTV Calculation'!$E$6="Hanoi",'Beta Database'!P82,IF('OTTV Calculation'!$E$6="Da Nang",'Beta Database'!AG82,IF('OTTV Calculation'!$E$6="Buon Ma Thuot",'Beta Database'!AX82,IF('OTTV Calculation'!$E$6="HCMC",'Beta Database'!BO82))))</f>
        <v>0</v>
      </c>
      <c r="O82" s="68" t="b">
        <f>IF('OTTV Calculation'!$E$6="Hanoi",'Beta Database'!Q82,IF('OTTV Calculation'!$E$6="Da Nang",'Beta Database'!AH82,IF('OTTV Calculation'!$E$6="Buon Ma Thuot",'Beta Database'!AY82,IF('OTTV Calculation'!$E$6="HCMC",'Beta Database'!BP82))))</f>
        <v>0</v>
      </c>
      <c r="P82" s="68" t="b">
        <f>IF('OTTV Calculation'!$E$6="Hanoi",'Beta Database'!R82,IF('OTTV Calculation'!$E$6="Da Nang",'Beta Database'!AI82,IF('OTTV Calculation'!$E$6="Buon Ma Thuot",'Beta Database'!AZ82,IF('OTTV Calculation'!$E$6="HCMC",'Beta Database'!BQ82))))</f>
        <v>0</v>
      </c>
      <c r="Q82" s="68" t="b">
        <f>IF('OTTV Calculation'!$E$6="Hanoi",'Beta Database'!S82,IF('OTTV Calculation'!$E$6="Da Nang",'Beta Database'!AJ82,IF('OTTV Calculation'!$E$6="Buon Ma Thuot",'Beta Database'!BA82,IF('OTTV Calculation'!$E$6="HCMC",'Beta Database'!BR82))))</f>
        <v>0</v>
      </c>
      <c r="R82" s="57">
        <v>2.2999999999999998</v>
      </c>
      <c r="S82" s="57"/>
      <c r="T82" s="126" t="s">
        <v>219</v>
      </c>
      <c r="U82" s="370">
        <f>IFERROR(IF('Glazing information'!$I35/'Glazing information'!$J35&gt;3,INDEX($A$67:$Q$127,MATCH(3,'Window calculation'!$A$67:$A$127,1),MATCH(U$69,'Window calculation'!$A$67:$Q$67,0)),(INDEX($A$67:$Q$127,MATCH(IFERROR('Glazing information'!$I35/'Glazing information'!$J35,0),'Window calculation'!$A$67:$A$127,1),MATCH(U$69,'Window calculation'!$A$67:$Q$67,0))+(INDEX($A$67:$Q$127,MATCH(3-IFERROR('Glazing information'!$I35/'Glazing information'!$J35,0),$R$67:$R$127,-1),MATCH(U$69,'Window calculation'!$A$67:$Q$67,0))-INDEX($A$67:$Q$127,MATCH(IFERROR('Glazing information'!$I35/'Glazing information'!$J35,0),'Window calculation'!$A$67:$A$127,1),MATCH(U$69,'Window calculation'!$A$67:$Q$67,0)))*(IFERROR('Glazing information'!$I35/'Glazing information'!$J35,0)-INDEX($A$67:$A$127,MATCH(IFERROR('Glazing information'!$I35/'Glazing information'!$J35,0),'Window calculation'!$A$67:$A$127,1),1))/(INDEX($A$67:$A$127,MATCH(3-IFERROR('Glazing information'!$I35/'Glazing information'!$J35,0),$R$67:$R$127,-1),1)-INDEX(A139:A199,MATCH(IFERROR('Glazing information'!$I35/'Glazing information'!$J35,0),'Window calculation'!$A$67:$A$127,1),1)))),1)</f>
        <v>1</v>
      </c>
      <c r="V82" s="369">
        <f>IFERROR(IF('Glazing information'!$I35/('Glazing information'!$H35+'Glazing information'!$J35)&gt;3,INDEX($A$67:$Q$127,MATCH(3,'Window calculation'!$A$67:$A$127,1),MATCH(U$69,'Window calculation'!$A$67:$Q$67,0)),INDEX($A$67:$Q$127,MATCH(IFERROR('Glazing information'!$I35/('Glazing information'!$H35+'Glazing information'!$J35),0),$A$67:$A$127,1),MATCH(U$69,$A$67:$Q$67,0))+(INDEX($A$67:$Q$127,MATCH(3-IFERROR('Glazing information'!$I35/('Glazing information'!$H35+'Glazing information'!$J35),0),$R$67:$R$127,-1),MATCH(U$69,$A$67:$Q$67,0))-INDEX($A$67:$Q$127,MATCH(IFERROR('Glazing information'!$I35/('Glazing information'!$H35+'Glazing information'!$J35),0),$A$67:$A$127,1),MATCH(U$69,$A$67:$Q$67,0)))*(IFERROR('Glazing information'!$I35/('Glazing information'!$H35+'Glazing information'!$J35),0)-INDEX($A$67:$A$127,MATCH(IFERROR('Glazing information'!$I35/('Glazing information'!$H35+'Glazing information'!$J35),0),$A$67:$A$127,1),1))/(INDEX($A$67:$A$127,MATCH(3-IFERROR('Glazing information'!$I35/('Glazing information'!$H35+'Glazing information'!$J35),0),$R$67:$R$127,-1),1)-INDEX($A$67:$A$127,MATCH(IFERROR('Glazing information'!$I35/('Glazing information'!$H35+'Glazing information'!$J35),0),$A$67:$A$127,1),1))),1)</f>
        <v>1</v>
      </c>
      <c r="W82" s="416" t="str">
        <f>IFERROR((V82*('Glazing information'!$H35+'Glazing information'!$J35)-U82*'Glazing information'!$J35)/'Glazing information'!$H35,"")</f>
        <v/>
      </c>
      <c r="X82" s="370">
        <f>IFERROR(IF('Glazing information'!$I56/'Glazing information'!$J56&gt;3,INDEX($A$67:$Q$127,MATCH(3,'Window calculation'!$A$67:$A$127,1),MATCH(X$69,'Window calculation'!$A$67:$Q$67,0)),(INDEX($A$67:$Q$127,MATCH(IFERROR('Glazing information'!$I56/'Glazing information'!$J56,0),'Window calculation'!$A$67:$A$127,1),MATCH(X$69,'Window calculation'!$A$67:$Q$67,0))+(INDEX($A$67:$Q$127,MATCH(3-IFERROR('Glazing information'!$I56/'Glazing information'!$J56,0),$R$67:$R$127,-1),MATCH(X$69,'Window calculation'!$A$67:$Q$67,0))-INDEX($A$67:$Q$127,MATCH(IFERROR('Glazing information'!$I56/'Glazing information'!$J56,0),'Window calculation'!$A$67:$A$127,1),MATCH(X$69,'Window calculation'!$A$67:$Q$67,0)))*(IFERROR('Glazing information'!$I56/'Glazing information'!$J56,0)-INDEX($A$67:$A$127,MATCH(IFERROR('Glazing information'!$I56/'Glazing information'!$J56,0),'Window calculation'!$A$67:$A$127,1),1))/(INDEX($A$67:$A$127,MATCH(3-IFERROR('Glazing information'!$I56/'Glazing information'!$J56,0),$R$67:$R$127,-1),1)-INDEX(D139:D199,MATCH(IFERROR('Glazing information'!$I56/'Glazing information'!$J56,0),'Window calculation'!$A$67:$A$127,1),1)))),1)</f>
        <v>1</v>
      </c>
      <c r="Y82" s="369">
        <f>IFERROR(IF('Glazing information'!$I56/('Glazing information'!$H56+'Glazing information'!$J56)&gt;3,INDEX($A$67:$Q$127,MATCH(3,'Window calculation'!$A$67:$A$127,1),MATCH(X$69,'Window calculation'!$A$67:$Q$67,0)),INDEX($A$67:$Q$127,MATCH(IFERROR('Glazing information'!$I56/('Glazing information'!$H56+'Glazing information'!$J56),0),$A$67:$A$127,1),MATCH(X$69,$A$67:$Q$67,0))+(INDEX($A$67:$Q$127,MATCH(3-IFERROR('Glazing information'!$I56/('Glazing information'!$H56+'Glazing information'!$J56),0),$R$67:$R$127,-1),MATCH(X$69,$A$67:$Q$67,0))-INDEX($A$67:$Q$127,MATCH(IFERROR('Glazing information'!$I56/('Glazing information'!$H56+'Glazing information'!$J56),0),$A$67:$A$127,1),MATCH(X$69,$A$67:$Q$67,0)))*(IFERROR('Glazing information'!$I56/('Glazing information'!$H56+'Glazing information'!$J56),0)-INDEX($A$67:$A$127,MATCH(IFERROR('Glazing information'!$I56/('Glazing information'!$H56+'Glazing information'!$J56),0),$A$67:$A$127,1),1))/(INDEX($A$67:$A$127,MATCH(3-IFERROR('Glazing information'!$I56/('Glazing information'!$H56+'Glazing information'!$J56),0),$R$67:$R$127,-1),1)-INDEX($A$67:$A$127,MATCH(IFERROR('Glazing information'!$I56/('Glazing information'!$H56+'Glazing information'!$J56),0),$A$67:$A$127,1),1))),1)</f>
        <v>1</v>
      </c>
      <c r="Z82" s="416" t="str">
        <f>IFERROR((Y82*('Glazing information'!$H56+'Glazing information'!$J56)-X82*'Glazing information'!$J56)/'Glazing information'!$H56,"")</f>
        <v/>
      </c>
      <c r="AA82" s="370">
        <f>IFERROR(IF('Glazing information'!$I77/'Glazing information'!$J77&gt;3,INDEX($A$67:$Q$127,MATCH(3,'Window calculation'!$A$67:$A$127,1),MATCH(AA$69,'Window calculation'!$A$67:$Q$67,0)),(INDEX($A$67:$Q$127,MATCH(IFERROR('Glazing information'!$I77/'Glazing information'!$J77,0),'Window calculation'!$A$67:$A$127,1),MATCH(AA$69,'Window calculation'!$A$67:$Q$67,0))+(INDEX($A$67:$Q$127,MATCH(3-IFERROR('Glazing information'!$I77/'Glazing information'!$J77,0),$R$67:$R$127,-1),MATCH(AA$69,'Window calculation'!$A$67:$Q$67,0))-INDEX($A$67:$Q$127,MATCH(IFERROR('Glazing information'!$I77/'Glazing information'!$J77,0),'Window calculation'!$A$67:$A$127,1),MATCH(AA$69,'Window calculation'!$A$67:$Q$67,0)))*(IFERROR('Glazing information'!$I77/'Glazing information'!$J77,0)-INDEX($A$67:$A$127,MATCH(IFERROR('Glazing information'!$I77/'Glazing information'!$J77,0),'Window calculation'!$A$67:$A$127,1),1))/(INDEX($A$67:$A$127,MATCH(3-IFERROR('Glazing information'!$I77/'Glazing information'!$J77,0),$R$67:$R$127,-1),1)-INDEX(G139:G199,MATCH(IFERROR('Glazing information'!$I77/'Glazing information'!$J77,0),'Window calculation'!$A$67:$A$127,1),1)))),1)</f>
        <v>1</v>
      </c>
      <c r="AB82" s="369">
        <f>IFERROR(IF('Glazing information'!$I77/('Glazing information'!$H77+'Glazing information'!$J77)&gt;3,INDEX($A$67:$Q$127,MATCH(3,'Window calculation'!$A$67:$A$127,1),MATCH(AA$69,'Window calculation'!$A$67:$Q$67,0)),INDEX($A$67:$Q$127,MATCH(IFERROR('Glazing information'!$I77/('Glazing information'!$H77+'Glazing information'!$J77),0),$A$67:$A$127,1),MATCH(AA$69,$A$67:$Q$67,0))+(INDEX($A$67:$Q$127,MATCH(3-IFERROR('Glazing information'!$I77/('Glazing information'!$H77+'Glazing information'!$J77),0),$R$67:$R$127,-1),MATCH(AA$69,$A$67:$Q$67,0))-INDEX($A$67:$Q$127,MATCH(IFERROR('Glazing information'!$I77/('Glazing information'!$H77+'Glazing information'!$J77),0),$A$67:$A$127,1),MATCH(AA$69,$A$67:$Q$67,0)))*(IFERROR('Glazing information'!$I77/('Glazing information'!$H77+'Glazing information'!$J77),0)-INDEX($A$67:$A$127,MATCH(IFERROR('Glazing information'!$I77/('Glazing information'!$H77+'Glazing information'!$J77),0),$A$67:$A$127,1),1))/(INDEX($A$67:$A$127,MATCH(3-IFERROR('Glazing information'!$I77/('Glazing information'!$H77+'Glazing information'!$J77),0),$R$67:$R$127,-1),1)-INDEX($A$67:$A$127,MATCH(IFERROR('Glazing information'!$I77/('Glazing information'!$H77+'Glazing information'!$J77),0),$A$67:$A$127,1),1))),1)</f>
        <v>1</v>
      </c>
      <c r="AC82" s="416" t="str">
        <f>IFERROR((AB82*('Glazing information'!$H77+'Glazing information'!$J77)-AA82*'Glazing information'!$J77)/'Glazing information'!$H77,"")</f>
        <v/>
      </c>
      <c r="AD82" s="370">
        <f>IFERROR(IF('Glazing information'!$I98/'Glazing information'!$J98&gt;3,INDEX($A$67:$Q$127,MATCH(3,'Window calculation'!$A$67:$A$127,1),MATCH(AD$69,'Window calculation'!$A$67:$Q$67,0)),(INDEX($A$67:$Q$127,MATCH(IFERROR('Glazing information'!$I98/'Glazing information'!$J98,0),'Window calculation'!$A$67:$A$127,1),MATCH(AD$69,'Window calculation'!$A$67:$Q$67,0))+(INDEX($A$67:$Q$127,MATCH(3-IFERROR('Glazing information'!$I98/'Glazing information'!$J98,0),$R$67:$R$127,-1),MATCH(AD$69,'Window calculation'!$A$67:$Q$67,0))-INDEX($A$67:$Q$127,MATCH(IFERROR('Glazing information'!$I98/'Glazing information'!$J98,0),'Window calculation'!$A$67:$A$127,1),MATCH(AD$69,'Window calculation'!$A$67:$Q$67,0)))*(IFERROR('Glazing information'!$I98/'Glazing information'!$J98,0)-INDEX($A$67:$A$127,MATCH(IFERROR('Glazing information'!$I98/'Glazing information'!$J98,0),'Window calculation'!$A$67:$A$127,1),1))/(INDEX($A$67:$A$127,MATCH(3-IFERROR('Glazing information'!$I98/'Glazing information'!$J98,0),$R$67:$R$127,-1),1)-INDEX(J139:J199,MATCH(IFERROR('Glazing information'!$I98/'Glazing information'!$J98,0),'Window calculation'!$A$67:$A$127,1),1)))),1)</f>
        <v>1</v>
      </c>
      <c r="AE82" s="369">
        <f>IFERROR(IF('Glazing information'!$I98/('Glazing information'!$H98+'Glazing information'!$J98)&gt;3,INDEX($A$67:$Q$127,MATCH(3,'Window calculation'!$A$67:$A$127,1),MATCH(AD$69,'Window calculation'!$A$67:$Q$67,0)),INDEX($A$67:$Q$127,MATCH(IFERROR('Glazing information'!$I98/('Glazing information'!$H98+'Glazing information'!$J98),0),$A$67:$A$127,1),MATCH(AD$69,$A$67:$Q$67,0))+(INDEX($A$67:$Q$127,MATCH(3-IFERROR('Glazing information'!$I98/('Glazing information'!$H98+'Glazing information'!$J98),0),$R$67:$R$127,-1),MATCH(AD$69,$A$67:$Q$67,0))-INDEX($A$67:$Q$127,MATCH(IFERROR('Glazing information'!$I98/('Glazing information'!$H98+'Glazing information'!$J98),0),$A$67:$A$127,1),MATCH(AD$69,$A$67:$Q$67,0)))*(IFERROR('Glazing information'!$I98/('Glazing information'!$H98+'Glazing information'!$J98),0)-INDEX($A$67:$A$127,MATCH(IFERROR('Glazing information'!$I98/('Glazing information'!$H98+'Glazing information'!$J98),0),$A$67:$A$127,1),1))/(INDEX($A$67:$A$127,MATCH(3-IFERROR('Glazing information'!$I98/('Glazing information'!$H98+'Glazing information'!$J98),0),$R$67:$R$127,-1),1)-INDEX($A$67:$A$127,MATCH(IFERROR('Glazing information'!$I98/('Glazing information'!$H98+'Glazing information'!$J98),0),$A$67:$A$127,1),1))),1)</f>
        <v>1</v>
      </c>
      <c r="AF82" s="416" t="str">
        <f>IFERROR((AE82*('Glazing information'!$H98+'Glazing information'!$J98)-AD82*'Glazing information'!$J98)/'Glazing information'!$H98,"")</f>
        <v/>
      </c>
      <c r="AG82" s="370">
        <f>IFERROR(IF('Glazing information'!$I119/'Glazing information'!$J119&gt;3,INDEX($A$67:$Q$127,MATCH(3,'Window calculation'!$A$67:$A$127,1),MATCH(AG$69,'Window calculation'!$A$67:$Q$67,0)),(INDEX($A$67:$Q$127,MATCH(IFERROR('Glazing information'!$I119/'Glazing information'!$J119,0),'Window calculation'!$A$67:$A$127,1),MATCH(AG$69,'Window calculation'!$A$67:$Q$67,0))+(INDEX($A$67:$Q$127,MATCH(3-IFERROR('Glazing information'!$I119/'Glazing information'!$J119,0),$R$67:$R$127,-1),MATCH(AG$69,'Window calculation'!$A$67:$Q$67,0))-INDEX($A$67:$Q$127,MATCH(IFERROR('Glazing information'!$I119/'Glazing information'!$J119,0),'Window calculation'!$A$67:$A$127,1),MATCH(AG$69,'Window calculation'!$A$67:$Q$67,0)))*(IFERROR('Glazing information'!$I119/'Glazing information'!$J119,0)-INDEX($A$67:$A$127,MATCH(IFERROR('Glazing information'!$I119/'Glazing information'!$J119,0),'Window calculation'!$A$67:$A$127,1),1))/(INDEX($A$67:$A$127,MATCH(3-IFERROR('Glazing information'!$I119/'Glazing information'!$J119,0),$R$67:$R$127,-1),1)-INDEX(M139:M199,MATCH(IFERROR('Glazing information'!$I119/'Glazing information'!$J119,0),'Window calculation'!$A$67:$A$127,1),1)))),1)</f>
        <v>1</v>
      </c>
      <c r="AH82" s="369">
        <f>IFERROR(IF('Glazing information'!$I119/('Glazing information'!$H119+'Glazing information'!$J119)&gt;3,INDEX($A$67:$Q$127,MATCH(3,'Window calculation'!$A$67:$A$127,1),MATCH(AG$69,'Window calculation'!$A$67:$Q$67,0)),INDEX($A$67:$Q$127,MATCH(IFERROR('Glazing information'!$I119/('Glazing information'!$H119+'Glazing information'!$J119),0),$A$67:$A$127,1),MATCH(AG$69,$A$67:$Q$67,0))+(INDEX($A$67:$Q$127,MATCH(3-IFERROR('Glazing information'!$I119/('Glazing information'!$H119+'Glazing information'!$J119),0),$R$67:$R$127,-1),MATCH(AG$69,$A$67:$Q$67,0))-INDEX($A$67:$Q$127,MATCH(IFERROR('Glazing information'!$I119/('Glazing information'!$H119+'Glazing information'!$J119),0),$A$67:$A$127,1),MATCH(AG$69,$A$67:$Q$67,0)))*(IFERROR('Glazing information'!$I119/('Glazing information'!$H119+'Glazing information'!$J119),0)-INDEX($A$67:$A$127,MATCH(IFERROR('Glazing information'!$I119/('Glazing information'!$H119+'Glazing information'!$J119),0),$A$67:$A$127,1),1))/(INDEX($A$67:$A$127,MATCH(3-IFERROR('Glazing information'!$I119/('Glazing information'!$H119+'Glazing information'!$J119),0),$R$67:$R$127,-1),1)-INDEX($A$67:$A$127,MATCH(IFERROR('Glazing information'!$I119/('Glazing information'!$H119+'Glazing information'!$J119),0),$A$67:$A$127,1),1))),1)</f>
        <v>1</v>
      </c>
      <c r="AI82" s="416" t="str">
        <f>IFERROR((AH82*('Glazing information'!$H119+'Glazing information'!$J119)-AG82*'Glazing information'!$J119)/'Glazing information'!$H119,"")</f>
        <v/>
      </c>
      <c r="AJ82" s="370">
        <f>IFERROR(IF('Glazing information'!$I140/'Glazing information'!$J140&gt;3,INDEX($A$67:$Q$127,MATCH(3,'Window calculation'!$A$67:$A$127,1),MATCH(AJ$69,'Window calculation'!$A$67:$Q$67,0)),(INDEX($A$67:$Q$127,MATCH(IFERROR('Glazing information'!$I140/'Glazing information'!$J140,0),'Window calculation'!$A$67:$A$127,1),MATCH(AJ$69,'Window calculation'!$A$67:$Q$67,0))+(INDEX($A$67:$Q$127,MATCH(3-IFERROR('Glazing information'!$I140/'Glazing information'!$J140,0),$R$67:$R$127,-1),MATCH(AJ$69,'Window calculation'!$A$67:$Q$67,0))-INDEX($A$67:$Q$127,MATCH(IFERROR('Glazing information'!$I140/'Glazing information'!$J140,0),'Window calculation'!$A$67:$A$127,1),MATCH(AJ$69,'Window calculation'!$A$67:$Q$67,0)))*(IFERROR('Glazing information'!$I140/'Glazing information'!$J140,0)-INDEX($A$67:$A$127,MATCH(IFERROR('Glazing information'!$I140/'Glazing information'!$J140,0),'Window calculation'!$A$67:$A$127,1),1))/(INDEX($A$67:$A$127,MATCH(3-IFERROR('Glazing information'!$I140/'Glazing information'!$J140,0),$R$67:$R$127,-1),1)-INDEX(P139:P199,MATCH(IFERROR('Glazing information'!$I140/'Glazing information'!$J140,0),'Window calculation'!$A$67:$A$127,1),1)))),1)</f>
        <v>1</v>
      </c>
      <c r="AK82" s="369">
        <f>IFERROR(IF('Glazing information'!$I140/('Glazing information'!$H140+'Glazing information'!$J140)&gt;3,INDEX($A$67:$Q$127,MATCH(3,'Window calculation'!$A$67:$A$127,1),MATCH(AJ$69,'Window calculation'!$A$67:$Q$67,0)),INDEX($A$67:$Q$127,MATCH(IFERROR('Glazing information'!$I140/('Glazing information'!$H140+'Glazing information'!$J140),0),$A$67:$A$127,1),MATCH(AJ$69,$A$67:$Q$67,0))+(INDEX($A$67:$Q$127,MATCH(3-IFERROR('Glazing information'!$I140/('Glazing information'!$H140+'Glazing information'!$J140),0),$R$67:$R$127,-1),MATCH(AJ$69,$A$67:$Q$67,0))-INDEX($A$67:$Q$127,MATCH(IFERROR('Glazing information'!$I140/('Glazing information'!$H140+'Glazing information'!$J140),0),$A$67:$A$127,1),MATCH(AJ$69,$A$67:$Q$67,0)))*(IFERROR('Glazing information'!$I140/('Glazing information'!$H140+'Glazing information'!$J140),0)-INDEX($A$67:$A$127,MATCH(IFERROR('Glazing information'!$I140/('Glazing information'!$H140+'Glazing information'!$J140),0),$A$67:$A$127,1),1))/(INDEX($A$67:$A$127,MATCH(3-IFERROR('Glazing information'!$I140/('Glazing information'!$H140+'Glazing information'!$J140),0),$R$67:$R$127,-1),1)-INDEX($A$67:$A$127,MATCH(IFERROR('Glazing information'!$I140/('Glazing information'!$H140+'Glazing information'!$J140),0),$A$67:$A$127,1),1))),1)</f>
        <v>1</v>
      </c>
      <c r="AL82" s="416" t="str">
        <f>IFERROR((AK82*('Glazing information'!$H140+'Glazing information'!$J140)-AJ82*'Glazing information'!$J140)/'Glazing information'!$H140,"")</f>
        <v/>
      </c>
      <c r="AM82" s="370">
        <f>IFERROR(IF('Glazing information'!$I161/'Glazing information'!$J161&gt;3,INDEX($A$67:$Q$127,MATCH(3,'Window calculation'!$A$67:$A$127,1),MATCH(AM$69,'Window calculation'!$A$67:$Q$67,0)),(INDEX($A$67:$Q$127,MATCH(IFERROR('Glazing information'!$I161/'Glazing information'!$J161,0),'Window calculation'!$A$67:$A$127,1),MATCH(AM$69,'Window calculation'!$A$67:$Q$67,0))+(INDEX($A$67:$Q$127,MATCH(3-IFERROR('Glazing information'!$I161/'Glazing information'!$J161,0),$R$67:$R$127,-1),MATCH(AM$69,'Window calculation'!$A$67:$Q$67,0))-INDEX($A$67:$Q$127,MATCH(IFERROR('Glazing information'!$I161/'Glazing information'!$J161,0),'Window calculation'!$A$67:$A$127,1),MATCH(AM$69,'Window calculation'!$A$67:$Q$67,0)))*(IFERROR('Glazing information'!$I161/'Glazing information'!$J161,0)-INDEX($A$67:$A$127,MATCH(IFERROR('Glazing information'!$I161/'Glazing information'!$J161,0),'Window calculation'!$A$67:$A$127,1),1))/(INDEX($A$67:$A$127,MATCH(3-IFERROR('Glazing information'!$I161/'Glazing information'!$J161,0),$R$67:$R$127,-1),1)-INDEX(S139:S199,MATCH(IFERROR('Glazing information'!$I161/'Glazing information'!$J161,0),'Window calculation'!$A$67:$A$127,1),1)))),1)</f>
        <v>1</v>
      </c>
      <c r="AN82" s="369">
        <f>IFERROR(IF('Glazing information'!$I161/('Glazing information'!$H161+'Glazing information'!$J161)&gt;3,INDEX($A$67:$Q$127,MATCH(3,'Window calculation'!$A$67:$A$127,1),MATCH(AM$69,'Window calculation'!$A$67:$Q$67,0)),INDEX($A$67:$Q$127,MATCH(IFERROR('Glazing information'!$I161/('Glazing information'!$H161+'Glazing information'!$J161),0),$A$67:$A$127,1),MATCH(AM$69,$A$67:$Q$67,0))+(INDEX($A$67:$Q$127,MATCH(3-IFERROR('Glazing information'!$I161/('Glazing information'!$H161+'Glazing information'!$J161),0),$R$67:$R$127,-1),MATCH(AM$69,$A$67:$Q$67,0))-INDEX($A$67:$Q$127,MATCH(IFERROR('Glazing information'!$I161/('Glazing information'!$H161+'Glazing information'!$J161),0),$A$67:$A$127,1),MATCH(AM$69,$A$67:$Q$67,0)))*(IFERROR('Glazing information'!$I161/('Glazing information'!$H161+'Glazing information'!$J161),0)-INDEX($A$67:$A$127,MATCH(IFERROR('Glazing information'!$I161/('Glazing information'!$H161+'Glazing information'!$J161),0),$A$67:$A$127,1),1))/(INDEX($A$67:$A$127,MATCH(3-IFERROR('Glazing information'!$I161/('Glazing information'!$H161+'Glazing information'!$J161),0),$R$67:$R$127,-1),1)-INDEX($A$67:$A$127,MATCH(IFERROR('Glazing information'!$I161/('Glazing information'!$H161+'Glazing information'!$J161),0),$A$67:$A$127,1),1))),1)</f>
        <v>1</v>
      </c>
      <c r="AO82" s="416" t="str">
        <f>IFERROR((AN82*('Glazing information'!$H161+'Glazing information'!$J161)-AM82*'Glazing information'!$J161)/'Glazing information'!$H161,"")</f>
        <v/>
      </c>
      <c r="AP82" s="370">
        <f>IFERROR(IF('Glazing information'!$I182/'Glazing information'!$J182&gt;3,INDEX($A$67:$Q$127,MATCH(3,'Window calculation'!$A$67:$A$127,1),MATCH(AP$69,'Window calculation'!$A$67:$Q$67,0)),(INDEX($A$67:$Q$127,MATCH(IFERROR('Glazing information'!$I182/'Glazing information'!$J182,0),'Window calculation'!$A$67:$A$127,1),MATCH(AP$69,'Window calculation'!$A$67:$Q$67,0))+(INDEX($A$67:$Q$127,MATCH(3-IFERROR('Glazing information'!$I182/'Glazing information'!$J182,0),$R$67:$R$127,-1),MATCH(AP$69,'Window calculation'!$A$67:$Q$67,0))-INDEX($A$67:$Q$127,MATCH(IFERROR('Glazing information'!$I182/'Glazing information'!$J182,0),'Window calculation'!$A$67:$A$127,1),MATCH(AP$69,'Window calculation'!$A$67:$Q$67,0)))*(IFERROR('Glazing information'!$I182/'Glazing information'!$J182,0)-INDEX($A$67:$A$127,MATCH(IFERROR('Glazing information'!$I182/'Glazing information'!$J182,0),'Window calculation'!$A$67:$A$127,1),1))/(INDEX($A$67:$A$127,MATCH(3-IFERROR('Glazing information'!$I182/'Glazing information'!$J182,0),$R$67:$R$127,-1),1)-INDEX(V139:V199,MATCH(IFERROR('Glazing information'!$I182/'Glazing information'!$J182,0),'Window calculation'!$A$67:$A$127,1),1)))),1)</f>
        <v>1</v>
      </c>
      <c r="AQ82" s="369">
        <f>IFERROR(IF('Glazing information'!$I182/('Glazing information'!$H182+'Glazing information'!$J182)&gt;3,INDEX($A$67:$Q$127,MATCH(3,'Window calculation'!$A$67:$A$127,1),MATCH(AP$69,'Window calculation'!$A$67:$Q$67,0)),INDEX($A$67:$Q$127,MATCH(IFERROR('Glazing information'!$I182/('Glazing information'!$H182+'Glazing information'!$J182),0),$A$67:$A$127,1),MATCH(AP$69,$A$67:$Q$67,0))+(INDEX($A$67:$Q$127,MATCH(3-IFERROR('Glazing information'!$I182/('Glazing information'!$H182+'Glazing information'!$J182),0),$R$67:$R$127,-1),MATCH(AP$69,$A$67:$Q$67,0))-INDEX($A$67:$Q$127,MATCH(IFERROR('Glazing information'!$I182/('Glazing information'!$H182+'Glazing information'!$J182),0),$A$67:$A$127,1),MATCH(AP$69,$A$67:$Q$67,0)))*(IFERROR('Glazing information'!$I182/('Glazing information'!$H182+'Glazing information'!$J182),0)-INDEX($A$67:$A$127,MATCH(IFERROR('Glazing information'!$I182/('Glazing information'!$H182+'Glazing information'!$J182),0),$A$67:$A$127,1),1))/(INDEX($A$67:$A$127,MATCH(3-IFERROR('Glazing information'!$I182/('Glazing information'!$H182+'Glazing information'!$J182),0),$R$67:$R$127,-1),1)-INDEX($A$67:$A$127,MATCH(IFERROR('Glazing information'!$I182/('Glazing information'!$H182+'Glazing information'!$J182),0),$A$67:$A$127,1),1))),1)</f>
        <v>1</v>
      </c>
      <c r="AR82" s="416" t="str">
        <f>IFERROR((AQ82*('Glazing information'!$H182+'Glazing information'!$J182)-AP82*'Glazing information'!$J182)/'Glazing information'!$H182,"")</f>
        <v/>
      </c>
      <c r="AS82" s="57"/>
      <c r="AT82" s="57"/>
      <c r="AU82" s="57"/>
      <c r="AV82" s="57"/>
      <c r="AW82" s="57"/>
      <c r="AX82" s="57"/>
      <c r="AY82" s="57"/>
      <c r="AZ82" s="57"/>
      <c r="BA82" s="57"/>
      <c r="BB82" s="57"/>
      <c r="BC82" s="57"/>
      <c r="BD82" s="57"/>
      <c r="BE82" s="57"/>
      <c r="BF82" s="57"/>
      <c r="BG82" s="57"/>
      <c r="BH82" s="57"/>
      <c r="BI82" s="57"/>
      <c r="BJ82" s="57"/>
      <c r="BK82" s="57"/>
      <c r="BL82" s="57"/>
    </row>
    <row r="83" spans="1:64" x14ac:dyDescent="0.25">
      <c r="A83" s="67">
        <v>0.8</v>
      </c>
      <c r="B83" s="68" t="b">
        <f>IF('OTTV Calculation'!$E$6="Hanoi",'Beta Database'!D83,IF('OTTV Calculation'!$E$6="Da Nang",'Beta Database'!U83,IF('OTTV Calculation'!$E$6="Buon Ma Thuot",'Beta Database'!AL83,IF('OTTV Calculation'!$E$6="HCMC",'Beta Database'!BC83))))</f>
        <v>0</v>
      </c>
      <c r="C83" s="68" t="b">
        <f>IF('OTTV Calculation'!$E$6="Hanoi",'Beta Database'!E83,IF('OTTV Calculation'!$E$6="Da Nang",'Beta Database'!V83,IF('OTTV Calculation'!$E$6="Buon Ma Thuot",'Beta Database'!AM83,IF('OTTV Calculation'!$E$6="HCMC",'Beta Database'!BD83))))</f>
        <v>0</v>
      </c>
      <c r="D83" s="68" t="b">
        <f>IF('OTTV Calculation'!$E$6="Hanoi",'Beta Database'!F83,IF('OTTV Calculation'!$E$6="Da Nang",'Beta Database'!W83,IF('OTTV Calculation'!$E$6="Buon Ma Thuot",'Beta Database'!AN83,IF('OTTV Calculation'!$E$6="HCMC",'Beta Database'!BE83))))</f>
        <v>0</v>
      </c>
      <c r="E83" s="68" t="b">
        <f>IF('OTTV Calculation'!$E$6="Hanoi",'Beta Database'!G83,IF('OTTV Calculation'!$E$6="Da Nang",'Beta Database'!X83,IF('OTTV Calculation'!$E$6="Buon Ma Thuot",'Beta Database'!AO83,IF('OTTV Calculation'!$E$6="HCMC",'Beta Database'!BF83))))</f>
        <v>0</v>
      </c>
      <c r="F83" s="73" t="b">
        <f>IF('OTTV Calculation'!$E$6="Hanoi",'Beta Database'!H83,IF('OTTV Calculation'!$E$6="Da Nang",'Beta Database'!Y83,IF('OTTV Calculation'!$E$6="Buon Ma Thuot",'Beta Database'!AP83,IF('OTTV Calculation'!$E$6="HCMC",'Beta Database'!BG83))))</f>
        <v>0</v>
      </c>
      <c r="G83" s="68" t="b">
        <f>IF('OTTV Calculation'!$E$6="Hanoi",'Beta Database'!I83,IF('OTTV Calculation'!$E$6="Da Nang",'Beta Database'!Z83,IF('OTTV Calculation'!$E$6="Buon Ma Thuot",'Beta Database'!AQ83,IF('OTTV Calculation'!$E$6="HCMC",'Beta Database'!BH83))))</f>
        <v>0</v>
      </c>
      <c r="H83" s="68" t="b">
        <f>IF('OTTV Calculation'!$E$6="Hanoi",'Beta Database'!J83,IF('OTTV Calculation'!$E$6="Da Nang",'Beta Database'!AA83,IF('OTTV Calculation'!$E$6="Buon Ma Thuot",'Beta Database'!AR83,IF('OTTV Calculation'!$E$6="HCMC",'Beta Database'!BI83))))</f>
        <v>0</v>
      </c>
      <c r="I83" s="68" t="b">
        <f>IF('OTTV Calculation'!$E$6="Hanoi",'Beta Database'!K83,IF('OTTV Calculation'!$E$6="Da Nang",'Beta Database'!AB83,IF('OTTV Calculation'!$E$6="Buon Ma Thuot",'Beta Database'!AS83,IF('OTTV Calculation'!$E$6="HCMC",'Beta Database'!BJ83))))</f>
        <v>0</v>
      </c>
      <c r="J83" s="68" t="b">
        <f>IF('OTTV Calculation'!$E$6="Hanoi",'Beta Database'!L83,IF('OTTV Calculation'!$E$6="Da Nang",'Beta Database'!AC83,IF('OTTV Calculation'!$E$6="Buon Ma Thuot",'Beta Database'!AT83,IF('OTTV Calculation'!$E$6="HCMC",'Beta Database'!BK83))))</f>
        <v>0</v>
      </c>
      <c r="K83" s="68" t="b">
        <f>IF('OTTV Calculation'!$E$6="Hanoi",'Beta Database'!M83,IF('OTTV Calculation'!$E$6="Da Nang",'Beta Database'!AD83,IF('OTTV Calculation'!$E$6="Buon Ma Thuot",'Beta Database'!AU83,IF('OTTV Calculation'!$E$6="HCMC",'Beta Database'!BL83))))</f>
        <v>0</v>
      </c>
      <c r="L83" s="68" t="b">
        <f>IF('OTTV Calculation'!$E$6="Hanoi",'Beta Database'!N83,IF('OTTV Calculation'!$E$6="Da Nang",'Beta Database'!AE83,IF('OTTV Calculation'!$E$6="Buon Ma Thuot",'Beta Database'!AV83,IF('OTTV Calculation'!$E$6="HCMC",'Beta Database'!BM83))))</f>
        <v>0</v>
      </c>
      <c r="M83" s="68" t="b">
        <f>IF('OTTV Calculation'!$E$6="Hanoi",'Beta Database'!O83,IF('OTTV Calculation'!$E$6="Da Nang",'Beta Database'!AF83,IF('OTTV Calculation'!$E$6="Buon Ma Thuot",'Beta Database'!AW83,IF('OTTV Calculation'!$E$6="HCMC",'Beta Database'!BN83))))</f>
        <v>0</v>
      </c>
      <c r="N83" s="68" t="b">
        <f>IF('OTTV Calculation'!$E$6="Hanoi",'Beta Database'!P83,IF('OTTV Calculation'!$E$6="Da Nang",'Beta Database'!AG83,IF('OTTV Calculation'!$E$6="Buon Ma Thuot",'Beta Database'!AX83,IF('OTTV Calculation'!$E$6="HCMC",'Beta Database'!BO83))))</f>
        <v>0</v>
      </c>
      <c r="O83" s="68" t="b">
        <f>IF('OTTV Calculation'!$E$6="Hanoi",'Beta Database'!Q83,IF('OTTV Calculation'!$E$6="Da Nang",'Beta Database'!AH83,IF('OTTV Calculation'!$E$6="Buon Ma Thuot",'Beta Database'!AY83,IF('OTTV Calculation'!$E$6="HCMC",'Beta Database'!BP83))))</f>
        <v>0</v>
      </c>
      <c r="P83" s="68" t="b">
        <f>IF('OTTV Calculation'!$E$6="Hanoi",'Beta Database'!R83,IF('OTTV Calculation'!$E$6="Da Nang",'Beta Database'!AI83,IF('OTTV Calculation'!$E$6="Buon Ma Thuot",'Beta Database'!AZ83,IF('OTTV Calculation'!$E$6="HCMC",'Beta Database'!BQ83))))</f>
        <v>0</v>
      </c>
      <c r="Q83" s="68" t="b">
        <f>IF('OTTV Calculation'!$E$6="Hanoi",'Beta Database'!S83,IF('OTTV Calculation'!$E$6="Da Nang",'Beta Database'!AJ83,IF('OTTV Calculation'!$E$6="Buon Ma Thuot",'Beta Database'!BA83,IF('OTTV Calculation'!$E$6="HCMC",'Beta Database'!BR83))))</f>
        <v>0</v>
      </c>
      <c r="R83" s="57">
        <v>2.25</v>
      </c>
      <c r="S83" s="57"/>
      <c r="T83" s="126" t="s">
        <v>220</v>
      </c>
      <c r="U83" s="370">
        <f>IFERROR(IF('Glazing information'!$I36/'Glazing information'!$J36&gt;3,INDEX($A$67:$Q$127,MATCH(3,'Window calculation'!$A$67:$A$127,1),MATCH(U$69,'Window calculation'!$A$67:$Q$67,0)),(INDEX($A$67:$Q$127,MATCH(IFERROR('Glazing information'!$I36/'Glazing information'!$J36,0),'Window calculation'!$A$67:$A$127,1),MATCH(U$69,'Window calculation'!$A$67:$Q$67,0))+(INDEX($A$67:$Q$127,MATCH(3-IFERROR('Glazing information'!$I36/'Glazing information'!$J36,0),$R$67:$R$127,-1),MATCH(U$69,'Window calculation'!$A$67:$Q$67,0))-INDEX($A$67:$Q$127,MATCH(IFERROR('Glazing information'!$I36/'Glazing information'!$J36,0),'Window calculation'!$A$67:$A$127,1),MATCH(U$69,'Window calculation'!$A$67:$Q$67,0)))*(IFERROR('Glazing information'!$I36/'Glazing information'!$J36,0)-INDEX($A$67:$A$127,MATCH(IFERROR('Glazing information'!$I36/'Glazing information'!$J36,0),'Window calculation'!$A$67:$A$127,1),1))/(INDEX($A$67:$A$127,MATCH(3-IFERROR('Glazing information'!$I36/'Glazing information'!$J36,0),$R$67:$R$127,-1),1)-INDEX(A140:A200,MATCH(IFERROR('Glazing information'!$I36/'Glazing information'!$J36,0),'Window calculation'!$A$67:$A$127,1),1)))),1)</f>
        <v>1</v>
      </c>
      <c r="V83" s="369">
        <f>IFERROR(IF('Glazing information'!$I36/('Glazing information'!$H36+'Glazing information'!$J36)&gt;3,INDEX($A$67:$Q$127,MATCH(3,'Window calculation'!$A$67:$A$127,1),MATCH(U$69,'Window calculation'!$A$67:$Q$67,0)),INDEX($A$67:$Q$127,MATCH(IFERROR('Glazing information'!$I36/('Glazing information'!$H36+'Glazing information'!$J36),0),$A$67:$A$127,1),MATCH(U$69,$A$67:$Q$67,0))+(INDEX($A$67:$Q$127,MATCH(3-IFERROR('Glazing information'!$I36/('Glazing information'!$H36+'Glazing information'!$J36),0),$R$67:$R$127,-1),MATCH(U$69,$A$67:$Q$67,0))-INDEX($A$67:$Q$127,MATCH(IFERROR('Glazing information'!$I36/('Glazing information'!$H36+'Glazing information'!$J36),0),$A$67:$A$127,1),MATCH(U$69,$A$67:$Q$67,0)))*(IFERROR('Glazing information'!$I36/('Glazing information'!$H36+'Glazing information'!$J36),0)-INDEX($A$67:$A$127,MATCH(IFERROR('Glazing information'!$I36/('Glazing information'!$H36+'Glazing information'!$J36),0),$A$67:$A$127,1),1))/(INDEX($A$67:$A$127,MATCH(3-IFERROR('Glazing information'!$I36/('Glazing information'!$H36+'Glazing information'!$J36),0),$R$67:$R$127,-1),1)-INDEX($A$67:$A$127,MATCH(IFERROR('Glazing information'!$I36/('Glazing information'!$H36+'Glazing information'!$J36),0),$A$67:$A$127,1),1))),1)</f>
        <v>1</v>
      </c>
      <c r="W83" s="416" t="str">
        <f>IFERROR((V83*('Glazing information'!$H36+'Glazing information'!$J36)-U83*'Glazing information'!$J36)/'Glazing information'!$H36,"")</f>
        <v/>
      </c>
      <c r="X83" s="370">
        <f>IFERROR(IF('Glazing information'!$I57/'Glazing information'!$J57&gt;3,INDEX($A$67:$Q$127,MATCH(3,'Window calculation'!$A$67:$A$127,1),MATCH(X$69,'Window calculation'!$A$67:$Q$67,0)),(INDEX($A$67:$Q$127,MATCH(IFERROR('Glazing information'!$I57/'Glazing information'!$J57,0),'Window calculation'!$A$67:$A$127,1),MATCH(X$69,'Window calculation'!$A$67:$Q$67,0))+(INDEX($A$67:$Q$127,MATCH(3-IFERROR('Glazing information'!$I57/'Glazing information'!$J57,0),$R$67:$R$127,-1),MATCH(X$69,'Window calculation'!$A$67:$Q$67,0))-INDEX($A$67:$Q$127,MATCH(IFERROR('Glazing information'!$I57/'Glazing information'!$J57,0),'Window calculation'!$A$67:$A$127,1),MATCH(X$69,'Window calculation'!$A$67:$Q$67,0)))*(IFERROR('Glazing information'!$I57/'Glazing information'!$J57,0)-INDEX($A$67:$A$127,MATCH(IFERROR('Glazing information'!$I57/'Glazing information'!$J57,0),'Window calculation'!$A$67:$A$127,1),1))/(INDEX($A$67:$A$127,MATCH(3-IFERROR('Glazing information'!$I57/'Glazing information'!$J57,0),$R$67:$R$127,-1),1)-INDEX(D140:D200,MATCH(IFERROR('Glazing information'!$I57/'Glazing information'!$J57,0),'Window calculation'!$A$67:$A$127,1),1)))),1)</f>
        <v>1</v>
      </c>
      <c r="Y83" s="369">
        <f>IFERROR(IF('Glazing information'!$I57/('Glazing information'!$H57+'Glazing information'!$J57)&gt;3,INDEX($A$67:$Q$127,MATCH(3,'Window calculation'!$A$67:$A$127,1),MATCH(X$69,'Window calculation'!$A$67:$Q$67,0)),INDEX($A$67:$Q$127,MATCH(IFERROR('Glazing information'!$I57/('Glazing information'!$H57+'Glazing information'!$J57),0),$A$67:$A$127,1),MATCH(X$69,$A$67:$Q$67,0))+(INDEX($A$67:$Q$127,MATCH(3-IFERROR('Glazing information'!$I57/('Glazing information'!$H57+'Glazing information'!$J57),0),$R$67:$R$127,-1),MATCH(X$69,$A$67:$Q$67,0))-INDEX($A$67:$Q$127,MATCH(IFERROR('Glazing information'!$I57/('Glazing information'!$H57+'Glazing information'!$J57),0),$A$67:$A$127,1),MATCH(X$69,$A$67:$Q$67,0)))*(IFERROR('Glazing information'!$I57/('Glazing information'!$H57+'Glazing information'!$J57),0)-INDEX($A$67:$A$127,MATCH(IFERROR('Glazing information'!$I57/('Glazing information'!$H57+'Glazing information'!$J57),0),$A$67:$A$127,1),1))/(INDEX($A$67:$A$127,MATCH(3-IFERROR('Glazing information'!$I57/('Glazing information'!$H57+'Glazing information'!$J57),0),$R$67:$R$127,-1),1)-INDEX($A$67:$A$127,MATCH(IFERROR('Glazing information'!$I57/('Glazing information'!$H57+'Glazing information'!$J57),0),$A$67:$A$127,1),1))),1)</f>
        <v>1</v>
      </c>
      <c r="Z83" s="416" t="str">
        <f>IFERROR((Y83*('Glazing information'!$H57+'Glazing information'!$J57)-X83*'Glazing information'!$J57)/'Glazing information'!$H57,"")</f>
        <v/>
      </c>
      <c r="AA83" s="370">
        <f>IFERROR(IF('Glazing information'!$I78/'Glazing information'!$J78&gt;3,INDEX($A$67:$Q$127,MATCH(3,'Window calculation'!$A$67:$A$127,1),MATCH(AA$69,'Window calculation'!$A$67:$Q$67,0)),(INDEX($A$67:$Q$127,MATCH(IFERROR('Glazing information'!$I78/'Glazing information'!$J78,0),'Window calculation'!$A$67:$A$127,1),MATCH(AA$69,'Window calculation'!$A$67:$Q$67,0))+(INDEX($A$67:$Q$127,MATCH(3-IFERROR('Glazing information'!$I78/'Glazing information'!$J78,0),$R$67:$R$127,-1),MATCH(AA$69,'Window calculation'!$A$67:$Q$67,0))-INDEX($A$67:$Q$127,MATCH(IFERROR('Glazing information'!$I78/'Glazing information'!$J78,0),'Window calculation'!$A$67:$A$127,1),MATCH(AA$69,'Window calculation'!$A$67:$Q$67,0)))*(IFERROR('Glazing information'!$I78/'Glazing information'!$J78,0)-INDEX($A$67:$A$127,MATCH(IFERROR('Glazing information'!$I78/'Glazing information'!$J78,0),'Window calculation'!$A$67:$A$127,1),1))/(INDEX($A$67:$A$127,MATCH(3-IFERROR('Glazing information'!$I78/'Glazing information'!$J78,0),$R$67:$R$127,-1),1)-INDEX(G140:G200,MATCH(IFERROR('Glazing information'!$I78/'Glazing information'!$J78,0),'Window calculation'!$A$67:$A$127,1),1)))),1)</f>
        <v>1</v>
      </c>
      <c r="AB83" s="369">
        <f>IFERROR(IF('Glazing information'!$I78/('Glazing information'!$H78+'Glazing information'!$J78)&gt;3,INDEX($A$67:$Q$127,MATCH(3,'Window calculation'!$A$67:$A$127,1),MATCH(AA$69,'Window calculation'!$A$67:$Q$67,0)),INDEX($A$67:$Q$127,MATCH(IFERROR('Glazing information'!$I78/('Glazing information'!$H78+'Glazing information'!$J78),0),$A$67:$A$127,1),MATCH(AA$69,$A$67:$Q$67,0))+(INDEX($A$67:$Q$127,MATCH(3-IFERROR('Glazing information'!$I78/('Glazing information'!$H78+'Glazing information'!$J78),0),$R$67:$R$127,-1),MATCH(AA$69,$A$67:$Q$67,0))-INDEX($A$67:$Q$127,MATCH(IFERROR('Glazing information'!$I78/('Glazing information'!$H78+'Glazing information'!$J78),0),$A$67:$A$127,1),MATCH(AA$69,$A$67:$Q$67,0)))*(IFERROR('Glazing information'!$I78/('Glazing information'!$H78+'Glazing information'!$J78),0)-INDEX($A$67:$A$127,MATCH(IFERROR('Glazing information'!$I78/('Glazing information'!$H78+'Glazing information'!$J78),0),$A$67:$A$127,1),1))/(INDEX($A$67:$A$127,MATCH(3-IFERROR('Glazing information'!$I78/('Glazing information'!$H78+'Glazing information'!$J78),0),$R$67:$R$127,-1),1)-INDEX($A$67:$A$127,MATCH(IFERROR('Glazing information'!$I78/('Glazing information'!$H78+'Glazing information'!$J78),0),$A$67:$A$127,1),1))),1)</f>
        <v>1</v>
      </c>
      <c r="AC83" s="416" t="str">
        <f>IFERROR((AB83*('Glazing information'!$H78+'Glazing information'!$J78)-AA83*'Glazing information'!$J78)/'Glazing information'!$H78,"")</f>
        <v/>
      </c>
      <c r="AD83" s="370">
        <f>IFERROR(IF('Glazing information'!$I99/'Glazing information'!$J99&gt;3,INDEX($A$67:$Q$127,MATCH(3,'Window calculation'!$A$67:$A$127,1),MATCH(AD$69,'Window calculation'!$A$67:$Q$67,0)),(INDEX($A$67:$Q$127,MATCH(IFERROR('Glazing information'!$I99/'Glazing information'!$J99,0),'Window calculation'!$A$67:$A$127,1),MATCH(AD$69,'Window calculation'!$A$67:$Q$67,0))+(INDEX($A$67:$Q$127,MATCH(3-IFERROR('Glazing information'!$I99/'Glazing information'!$J99,0),$R$67:$R$127,-1),MATCH(AD$69,'Window calculation'!$A$67:$Q$67,0))-INDEX($A$67:$Q$127,MATCH(IFERROR('Glazing information'!$I99/'Glazing information'!$J99,0),'Window calculation'!$A$67:$A$127,1),MATCH(AD$69,'Window calculation'!$A$67:$Q$67,0)))*(IFERROR('Glazing information'!$I99/'Glazing information'!$J99,0)-INDEX($A$67:$A$127,MATCH(IFERROR('Glazing information'!$I99/'Glazing information'!$J99,0),'Window calculation'!$A$67:$A$127,1),1))/(INDEX($A$67:$A$127,MATCH(3-IFERROR('Glazing information'!$I99/'Glazing information'!$J99,0),$R$67:$R$127,-1),1)-INDEX(J140:J200,MATCH(IFERROR('Glazing information'!$I99/'Glazing information'!$J99,0),'Window calculation'!$A$67:$A$127,1),1)))),1)</f>
        <v>1</v>
      </c>
      <c r="AE83" s="369">
        <f>IFERROR(IF('Glazing information'!$I99/('Glazing information'!$H99+'Glazing information'!$J99)&gt;3,INDEX($A$67:$Q$127,MATCH(3,'Window calculation'!$A$67:$A$127,1),MATCH(AD$69,'Window calculation'!$A$67:$Q$67,0)),INDEX($A$67:$Q$127,MATCH(IFERROR('Glazing information'!$I99/('Glazing information'!$H99+'Glazing information'!$J99),0),$A$67:$A$127,1),MATCH(AD$69,$A$67:$Q$67,0))+(INDEX($A$67:$Q$127,MATCH(3-IFERROR('Glazing information'!$I99/('Glazing information'!$H99+'Glazing information'!$J99),0),$R$67:$R$127,-1),MATCH(AD$69,$A$67:$Q$67,0))-INDEX($A$67:$Q$127,MATCH(IFERROR('Glazing information'!$I99/('Glazing information'!$H99+'Glazing information'!$J99),0),$A$67:$A$127,1),MATCH(AD$69,$A$67:$Q$67,0)))*(IFERROR('Glazing information'!$I99/('Glazing information'!$H99+'Glazing information'!$J99),0)-INDEX($A$67:$A$127,MATCH(IFERROR('Glazing information'!$I99/('Glazing information'!$H99+'Glazing information'!$J99),0),$A$67:$A$127,1),1))/(INDEX($A$67:$A$127,MATCH(3-IFERROR('Glazing information'!$I99/('Glazing information'!$H99+'Glazing information'!$J99),0),$R$67:$R$127,-1),1)-INDEX($A$67:$A$127,MATCH(IFERROR('Glazing information'!$I99/('Glazing information'!$H99+'Glazing information'!$J99),0),$A$67:$A$127,1),1))),1)</f>
        <v>1</v>
      </c>
      <c r="AF83" s="416" t="str">
        <f>IFERROR((AE83*('Glazing information'!$H99+'Glazing information'!$J99)-AD83*'Glazing information'!$J99)/'Glazing information'!$H99,"")</f>
        <v/>
      </c>
      <c r="AG83" s="370">
        <f>IFERROR(IF('Glazing information'!$I120/'Glazing information'!$J120&gt;3,INDEX($A$67:$Q$127,MATCH(3,'Window calculation'!$A$67:$A$127,1),MATCH(AG$69,'Window calculation'!$A$67:$Q$67,0)),(INDEX($A$67:$Q$127,MATCH(IFERROR('Glazing information'!$I120/'Glazing information'!$J120,0),'Window calculation'!$A$67:$A$127,1),MATCH(AG$69,'Window calculation'!$A$67:$Q$67,0))+(INDEX($A$67:$Q$127,MATCH(3-IFERROR('Glazing information'!$I120/'Glazing information'!$J120,0),$R$67:$R$127,-1),MATCH(AG$69,'Window calculation'!$A$67:$Q$67,0))-INDEX($A$67:$Q$127,MATCH(IFERROR('Glazing information'!$I120/'Glazing information'!$J120,0),'Window calculation'!$A$67:$A$127,1),MATCH(AG$69,'Window calculation'!$A$67:$Q$67,0)))*(IFERROR('Glazing information'!$I120/'Glazing information'!$J120,0)-INDEX($A$67:$A$127,MATCH(IFERROR('Glazing information'!$I120/'Glazing information'!$J120,0),'Window calculation'!$A$67:$A$127,1),1))/(INDEX($A$67:$A$127,MATCH(3-IFERROR('Glazing information'!$I120/'Glazing information'!$J120,0),$R$67:$R$127,-1),1)-INDEX(M140:M200,MATCH(IFERROR('Glazing information'!$I120/'Glazing information'!$J120,0),'Window calculation'!$A$67:$A$127,1),1)))),1)</f>
        <v>1</v>
      </c>
      <c r="AH83" s="369">
        <f>IFERROR(IF('Glazing information'!$I120/('Glazing information'!$H120+'Glazing information'!$J120)&gt;3,INDEX($A$67:$Q$127,MATCH(3,'Window calculation'!$A$67:$A$127,1),MATCH(AG$69,'Window calculation'!$A$67:$Q$67,0)),INDEX($A$67:$Q$127,MATCH(IFERROR('Glazing information'!$I120/('Glazing information'!$H120+'Glazing information'!$J120),0),$A$67:$A$127,1),MATCH(AG$69,$A$67:$Q$67,0))+(INDEX($A$67:$Q$127,MATCH(3-IFERROR('Glazing information'!$I120/('Glazing information'!$H120+'Glazing information'!$J120),0),$R$67:$R$127,-1),MATCH(AG$69,$A$67:$Q$67,0))-INDEX($A$67:$Q$127,MATCH(IFERROR('Glazing information'!$I120/('Glazing information'!$H120+'Glazing information'!$J120),0),$A$67:$A$127,1),MATCH(AG$69,$A$67:$Q$67,0)))*(IFERROR('Glazing information'!$I120/('Glazing information'!$H120+'Glazing information'!$J120),0)-INDEX($A$67:$A$127,MATCH(IFERROR('Glazing information'!$I120/('Glazing information'!$H120+'Glazing information'!$J120),0),$A$67:$A$127,1),1))/(INDEX($A$67:$A$127,MATCH(3-IFERROR('Glazing information'!$I120/('Glazing information'!$H120+'Glazing information'!$J120),0),$R$67:$R$127,-1),1)-INDEX($A$67:$A$127,MATCH(IFERROR('Glazing information'!$I120/('Glazing information'!$H120+'Glazing information'!$J120),0),$A$67:$A$127,1),1))),1)</f>
        <v>1</v>
      </c>
      <c r="AI83" s="416" t="str">
        <f>IFERROR((AH83*('Glazing information'!$H120+'Glazing information'!$J120)-AG83*'Glazing information'!$J120)/'Glazing information'!$H120,"")</f>
        <v/>
      </c>
      <c r="AJ83" s="370">
        <f>IFERROR(IF('Glazing information'!$I141/'Glazing information'!$J141&gt;3,INDEX($A$67:$Q$127,MATCH(3,'Window calculation'!$A$67:$A$127,1),MATCH(AJ$69,'Window calculation'!$A$67:$Q$67,0)),(INDEX($A$67:$Q$127,MATCH(IFERROR('Glazing information'!$I141/'Glazing information'!$J141,0),'Window calculation'!$A$67:$A$127,1),MATCH(AJ$69,'Window calculation'!$A$67:$Q$67,0))+(INDEX($A$67:$Q$127,MATCH(3-IFERROR('Glazing information'!$I141/'Glazing information'!$J141,0),$R$67:$R$127,-1),MATCH(AJ$69,'Window calculation'!$A$67:$Q$67,0))-INDEX($A$67:$Q$127,MATCH(IFERROR('Glazing information'!$I141/'Glazing information'!$J141,0),'Window calculation'!$A$67:$A$127,1),MATCH(AJ$69,'Window calculation'!$A$67:$Q$67,0)))*(IFERROR('Glazing information'!$I141/'Glazing information'!$J141,0)-INDEX($A$67:$A$127,MATCH(IFERROR('Glazing information'!$I141/'Glazing information'!$J141,0),'Window calculation'!$A$67:$A$127,1),1))/(INDEX($A$67:$A$127,MATCH(3-IFERROR('Glazing information'!$I141/'Glazing information'!$J141,0),$R$67:$R$127,-1),1)-INDEX(P140:P200,MATCH(IFERROR('Glazing information'!$I141/'Glazing information'!$J141,0),'Window calculation'!$A$67:$A$127,1),1)))),1)</f>
        <v>1</v>
      </c>
      <c r="AK83" s="369">
        <f>IFERROR(IF('Glazing information'!$I141/('Glazing information'!$H141+'Glazing information'!$J141)&gt;3,INDEX($A$67:$Q$127,MATCH(3,'Window calculation'!$A$67:$A$127,1),MATCH(AJ$69,'Window calculation'!$A$67:$Q$67,0)),INDEX($A$67:$Q$127,MATCH(IFERROR('Glazing information'!$I141/('Glazing information'!$H141+'Glazing information'!$J141),0),$A$67:$A$127,1),MATCH(AJ$69,$A$67:$Q$67,0))+(INDEX($A$67:$Q$127,MATCH(3-IFERROR('Glazing information'!$I141/('Glazing information'!$H141+'Glazing information'!$J141),0),$R$67:$R$127,-1),MATCH(AJ$69,$A$67:$Q$67,0))-INDEX($A$67:$Q$127,MATCH(IFERROR('Glazing information'!$I141/('Glazing information'!$H141+'Glazing information'!$J141),0),$A$67:$A$127,1),MATCH(AJ$69,$A$67:$Q$67,0)))*(IFERROR('Glazing information'!$I141/('Glazing information'!$H141+'Glazing information'!$J141),0)-INDEX($A$67:$A$127,MATCH(IFERROR('Glazing information'!$I141/('Glazing information'!$H141+'Glazing information'!$J141),0),$A$67:$A$127,1),1))/(INDEX($A$67:$A$127,MATCH(3-IFERROR('Glazing information'!$I141/('Glazing information'!$H141+'Glazing information'!$J141),0),$R$67:$R$127,-1),1)-INDEX($A$67:$A$127,MATCH(IFERROR('Glazing information'!$I141/('Glazing information'!$H141+'Glazing information'!$J141),0),$A$67:$A$127,1),1))),1)</f>
        <v>1</v>
      </c>
      <c r="AL83" s="416" t="str">
        <f>IFERROR((AK83*('Glazing information'!$H141+'Glazing information'!$J141)-AJ83*'Glazing information'!$J141)/'Glazing information'!$H141,"")</f>
        <v/>
      </c>
      <c r="AM83" s="370">
        <f>IFERROR(IF('Glazing information'!$I162/'Glazing information'!$J162&gt;3,INDEX($A$67:$Q$127,MATCH(3,'Window calculation'!$A$67:$A$127,1),MATCH(AM$69,'Window calculation'!$A$67:$Q$67,0)),(INDEX($A$67:$Q$127,MATCH(IFERROR('Glazing information'!$I162/'Glazing information'!$J162,0),'Window calculation'!$A$67:$A$127,1),MATCH(AM$69,'Window calculation'!$A$67:$Q$67,0))+(INDEX($A$67:$Q$127,MATCH(3-IFERROR('Glazing information'!$I162/'Glazing information'!$J162,0),$R$67:$R$127,-1),MATCH(AM$69,'Window calculation'!$A$67:$Q$67,0))-INDEX($A$67:$Q$127,MATCH(IFERROR('Glazing information'!$I162/'Glazing information'!$J162,0),'Window calculation'!$A$67:$A$127,1),MATCH(AM$69,'Window calculation'!$A$67:$Q$67,0)))*(IFERROR('Glazing information'!$I162/'Glazing information'!$J162,0)-INDEX($A$67:$A$127,MATCH(IFERROR('Glazing information'!$I162/'Glazing information'!$J162,0),'Window calculation'!$A$67:$A$127,1),1))/(INDEX($A$67:$A$127,MATCH(3-IFERROR('Glazing information'!$I162/'Glazing information'!$J162,0),$R$67:$R$127,-1),1)-INDEX(S140:S200,MATCH(IFERROR('Glazing information'!$I162/'Glazing information'!$J162,0),'Window calculation'!$A$67:$A$127,1),1)))),1)</f>
        <v>1</v>
      </c>
      <c r="AN83" s="369">
        <f>IFERROR(IF('Glazing information'!$I162/('Glazing information'!$H162+'Glazing information'!$J162)&gt;3,INDEX($A$67:$Q$127,MATCH(3,'Window calculation'!$A$67:$A$127,1),MATCH(AM$69,'Window calculation'!$A$67:$Q$67,0)),INDEX($A$67:$Q$127,MATCH(IFERROR('Glazing information'!$I162/('Glazing information'!$H162+'Glazing information'!$J162),0),$A$67:$A$127,1),MATCH(AM$69,$A$67:$Q$67,0))+(INDEX($A$67:$Q$127,MATCH(3-IFERROR('Glazing information'!$I162/('Glazing information'!$H162+'Glazing information'!$J162),0),$R$67:$R$127,-1),MATCH(AM$69,$A$67:$Q$67,0))-INDEX($A$67:$Q$127,MATCH(IFERROR('Glazing information'!$I162/('Glazing information'!$H162+'Glazing information'!$J162),0),$A$67:$A$127,1),MATCH(AM$69,$A$67:$Q$67,0)))*(IFERROR('Glazing information'!$I162/('Glazing information'!$H162+'Glazing information'!$J162),0)-INDEX($A$67:$A$127,MATCH(IFERROR('Glazing information'!$I162/('Glazing information'!$H162+'Glazing information'!$J162),0),$A$67:$A$127,1),1))/(INDEX($A$67:$A$127,MATCH(3-IFERROR('Glazing information'!$I162/('Glazing information'!$H162+'Glazing information'!$J162),0),$R$67:$R$127,-1),1)-INDEX($A$67:$A$127,MATCH(IFERROR('Glazing information'!$I162/('Glazing information'!$H162+'Glazing information'!$J162),0),$A$67:$A$127,1),1))),1)</f>
        <v>1</v>
      </c>
      <c r="AO83" s="416" t="str">
        <f>IFERROR((AN83*('Glazing information'!$H162+'Glazing information'!$J162)-AM83*'Glazing information'!$J162)/'Glazing information'!$H162,"")</f>
        <v/>
      </c>
      <c r="AP83" s="370">
        <f>IFERROR(IF('Glazing information'!$I183/'Glazing information'!$J183&gt;3,INDEX($A$67:$Q$127,MATCH(3,'Window calculation'!$A$67:$A$127,1),MATCH(AP$69,'Window calculation'!$A$67:$Q$67,0)),(INDEX($A$67:$Q$127,MATCH(IFERROR('Glazing information'!$I183/'Glazing information'!$J183,0),'Window calculation'!$A$67:$A$127,1),MATCH(AP$69,'Window calculation'!$A$67:$Q$67,0))+(INDEX($A$67:$Q$127,MATCH(3-IFERROR('Glazing information'!$I183/'Glazing information'!$J183,0),$R$67:$R$127,-1),MATCH(AP$69,'Window calculation'!$A$67:$Q$67,0))-INDEX($A$67:$Q$127,MATCH(IFERROR('Glazing information'!$I183/'Glazing information'!$J183,0),'Window calculation'!$A$67:$A$127,1),MATCH(AP$69,'Window calculation'!$A$67:$Q$67,0)))*(IFERROR('Glazing information'!$I183/'Glazing information'!$J183,0)-INDEX($A$67:$A$127,MATCH(IFERROR('Glazing information'!$I183/'Glazing information'!$J183,0),'Window calculation'!$A$67:$A$127,1),1))/(INDEX($A$67:$A$127,MATCH(3-IFERROR('Glazing information'!$I183/'Glazing information'!$J183,0),$R$67:$R$127,-1),1)-INDEX(V140:V200,MATCH(IFERROR('Glazing information'!$I183/'Glazing information'!$J183,0),'Window calculation'!$A$67:$A$127,1),1)))),1)</f>
        <v>1</v>
      </c>
      <c r="AQ83" s="369">
        <f>IFERROR(IF('Glazing information'!$I183/('Glazing information'!$H183+'Glazing information'!$J183)&gt;3,INDEX($A$67:$Q$127,MATCH(3,'Window calculation'!$A$67:$A$127,1),MATCH(AP$69,'Window calculation'!$A$67:$Q$67,0)),INDEX($A$67:$Q$127,MATCH(IFERROR('Glazing information'!$I183/('Glazing information'!$H183+'Glazing information'!$J183),0),$A$67:$A$127,1),MATCH(AP$69,$A$67:$Q$67,0))+(INDEX($A$67:$Q$127,MATCH(3-IFERROR('Glazing information'!$I183/('Glazing information'!$H183+'Glazing information'!$J183),0),$R$67:$R$127,-1),MATCH(AP$69,$A$67:$Q$67,0))-INDEX($A$67:$Q$127,MATCH(IFERROR('Glazing information'!$I183/('Glazing information'!$H183+'Glazing information'!$J183),0),$A$67:$A$127,1),MATCH(AP$69,$A$67:$Q$67,0)))*(IFERROR('Glazing information'!$I183/('Glazing information'!$H183+'Glazing information'!$J183),0)-INDEX($A$67:$A$127,MATCH(IFERROR('Glazing information'!$I183/('Glazing information'!$H183+'Glazing information'!$J183),0),$A$67:$A$127,1),1))/(INDEX($A$67:$A$127,MATCH(3-IFERROR('Glazing information'!$I183/('Glazing information'!$H183+'Glazing information'!$J183),0),$R$67:$R$127,-1),1)-INDEX($A$67:$A$127,MATCH(IFERROR('Glazing information'!$I183/('Glazing information'!$H183+'Glazing information'!$J183),0),$A$67:$A$127,1),1))),1)</f>
        <v>1</v>
      </c>
      <c r="AR83" s="416" t="str">
        <f>IFERROR((AQ83*('Glazing information'!$H183+'Glazing information'!$J183)-AP83*'Glazing information'!$J183)/'Glazing information'!$H183,"")</f>
        <v/>
      </c>
      <c r="AS83" s="57"/>
      <c r="AT83" s="57"/>
      <c r="AU83" s="57"/>
      <c r="AV83" s="57"/>
      <c r="AW83" s="57"/>
      <c r="AX83" s="57"/>
      <c r="AY83" s="57"/>
      <c r="AZ83" s="57"/>
      <c r="BA83" s="57"/>
      <c r="BB83" s="57"/>
      <c r="BC83" s="57"/>
      <c r="BD83" s="57"/>
      <c r="BE83" s="57"/>
      <c r="BF83" s="57"/>
      <c r="BG83" s="57"/>
      <c r="BH83" s="57"/>
      <c r="BI83" s="57"/>
      <c r="BJ83" s="57"/>
      <c r="BK83" s="57"/>
      <c r="BL83" s="57"/>
    </row>
    <row r="84" spans="1:64" x14ac:dyDescent="0.25">
      <c r="A84" s="67">
        <v>0.85</v>
      </c>
      <c r="B84" s="68" t="b">
        <f>IF('OTTV Calculation'!$E$6="Hanoi",'Beta Database'!D84,IF('OTTV Calculation'!$E$6="Da Nang",'Beta Database'!U84,IF('OTTV Calculation'!$E$6="Buon Ma Thuot",'Beta Database'!AL84,IF('OTTV Calculation'!$E$6="HCMC",'Beta Database'!BC84))))</f>
        <v>0</v>
      </c>
      <c r="C84" s="68" t="b">
        <f>IF('OTTV Calculation'!$E$6="Hanoi",'Beta Database'!E84,IF('OTTV Calculation'!$E$6="Da Nang",'Beta Database'!V84,IF('OTTV Calculation'!$E$6="Buon Ma Thuot",'Beta Database'!AM84,IF('OTTV Calculation'!$E$6="HCMC",'Beta Database'!BD84))))</f>
        <v>0</v>
      </c>
      <c r="D84" s="68" t="b">
        <f>IF('OTTV Calculation'!$E$6="Hanoi",'Beta Database'!F84,IF('OTTV Calculation'!$E$6="Da Nang",'Beta Database'!W84,IF('OTTV Calculation'!$E$6="Buon Ma Thuot",'Beta Database'!AN84,IF('OTTV Calculation'!$E$6="HCMC",'Beta Database'!BE84))))</f>
        <v>0</v>
      </c>
      <c r="E84" s="68" t="b">
        <f>IF('OTTV Calculation'!$E$6="Hanoi",'Beta Database'!G84,IF('OTTV Calculation'!$E$6="Da Nang",'Beta Database'!X84,IF('OTTV Calculation'!$E$6="Buon Ma Thuot",'Beta Database'!AO84,IF('OTTV Calculation'!$E$6="HCMC",'Beta Database'!BF84))))</f>
        <v>0</v>
      </c>
      <c r="F84" s="73" t="b">
        <f>IF('OTTV Calculation'!$E$6="Hanoi",'Beta Database'!H84,IF('OTTV Calculation'!$E$6="Da Nang",'Beta Database'!Y84,IF('OTTV Calculation'!$E$6="Buon Ma Thuot",'Beta Database'!AP84,IF('OTTV Calculation'!$E$6="HCMC",'Beta Database'!BG84))))</f>
        <v>0</v>
      </c>
      <c r="G84" s="68" t="b">
        <f>IF('OTTV Calculation'!$E$6="Hanoi",'Beta Database'!I84,IF('OTTV Calculation'!$E$6="Da Nang",'Beta Database'!Z84,IF('OTTV Calculation'!$E$6="Buon Ma Thuot",'Beta Database'!AQ84,IF('OTTV Calculation'!$E$6="HCMC",'Beta Database'!BH84))))</f>
        <v>0</v>
      </c>
      <c r="H84" s="68" t="b">
        <f>IF('OTTV Calculation'!$E$6="Hanoi",'Beta Database'!J84,IF('OTTV Calculation'!$E$6="Da Nang",'Beta Database'!AA84,IF('OTTV Calculation'!$E$6="Buon Ma Thuot",'Beta Database'!AR84,IF('OTTV Calculation'!$E$6="HCMC",'Beta Database'!BI84))))</f>
        <v>0</v>
      </c>
      <c r="I84" s="68" t="b">
        <f>IF('OTTV Calculation'!$E$6="Hanoi",'Beta Database'!K84,IF('OTTV Calculation'!$E$6="Da Nang",'Beta Database'!AB84,IF('OTTV Calculation'!$E$6="Buon Ma Thuot",'Beta Database'!AS84,IF('OTTV Calculation'!$E$6="HCMC",'Beta Database'!BJ84))))</f>
        <v>0</v>
      </c>
      <c r="J84" s="68" t="b">
        <f>IF('OTTV Calculation'!$E$6="Hanoi",'Beta Database'!L84,IF('OTTV Calculation'!$E$6="Da Nang",'Beta Database'!AC84,IF('OTTV Calculation'!$E$6="Buon Ma Thuot",'Beta Database'!AT84,IF('OTTV Calculation'!$E$6="HCMC",'Beta Database'!BK84))))</f>
        <v>0</v>
      </c>
      <c r="K84" s="68" t="b">
        <f>IF('OTTV Calculation'!$E$6="Hanoi",'Beta Database'!M84,IF('OTTV Calculation'!$E$6="Da Nang",'Beta Database'!AD84,IF('OTTV Calculation'!$E$6="Buon Ma Thuot",'Beta Database'!AU84,IF('OTTV Calculation'!$E$6="HCMC",'Beta Database'!BL84))))</f>
        <v>0</v>
      </c>
      <c r="L84" s="68" t="b">
        <f>IF('OTTV Calculation'!$E$6="Hanoi",'Beta Database'!N84,IF('OTTV Calculation'!$E$6="Da Nang",'Beta Database'!AE84,IF('OTTV Calculation'!$E$6="Buon Ma Thuot",'Beta Database'!AV84,IF('OTTV Calculation'!$E$6="HCMC",'Beta Database'!BM84))))</f>
        <v>0</v>
      </c>
      <c r="M84" s="68" t="b">
        <f>IF('OTTV Calculation'!$E$6="Hanoi",'Beta Database'!O84,IF('OTTV Calculation'!$E$6="Da Nang",'Beta Database'!AF84,IF('OTTV Calculation'!$E$6="Buon Ma Thuot",'Beta Database'!AW84,IF('OTTV Calculation'!$E$6="HCMC",'Beta Database'!BN84))))</f>
        <v>0</v>
      </c>
      <c r="N84" s="68" t="b">
        <f>IF('OTTV Calculation'!$E$6="Hanoi",'Beta Database'!P84,IF('OTTV Calculation'!$E$6="Da Nang",'Beta Database'!AG84,IF('OTTV Calculation'!$E$6="Buon Ma Thuot",'Beta Database'!AX84,IF('OTTV Calculation'!$E$6="HCMC",'Beta Database'!BO84))))</f>
        <v>0</v>
      </c>
      <c r="O84" s="68" t="b">
        <f>IF('OTTV Calculation'!$E$6="Hanoi",'Beta Database'!Q84,IF('OTTV Calculation'!$E$6="Da Nang",'Beta Database'!AH84,IF('OTTV Calculation'!$E$6="Buon Ma Thuot",'Beta Database'!AY84,IF('OTTV Calculation'!$E$6="HCMC",'Beta Database'!BP84))))</f>
        <v>0</v>
      </c>
      <c r="P84" s="68" t="b">
        <f>IF('OTTV Calculation'!$E$6="Hanoi",'Beta Database'!R84,IF('OTTV Calculation'!$E$6="Da Nang",'Beta Database'!AI84,IF('OTTV Calculation'!$E$6="Buon Ma Thuot",'Beta Database'!AZ84,IF('OTTV Calculation'!$E$6="HCMC",'Beta Database'!BQ84))))</f>
        <v>0</v>
      </c>
      <c r="Q84" s="68" t="b">
        <f>IF('OTTV Calculation'!$E$6="Hanoi",'Beta Database'!S84,IF('OTTV Calculation'!$E$6="Da Nang",'Beta Database'!AJ84,IF('OTTV Calculation'!$E$6="Buon Ma Thuot",'Beta Database'!BA84,IF('OTTV Calculation'!$E$6="HCMC",'Beta Database'!BR84))))</f>
        <v>0</v>
      </c>
      <c r="R84" s="57">
        <v>2.2000000000000002</v>
      </c>
      <c r="S84" s="57"/>
      <c r="T84" s="126" t="s">
        <v>221</v>
      </c>
      <c r="U84" s="370">
        <f>IFERROR(IF('Glazing information'!$I37/'Glazing information'!$J37&gt;3,INDEX($A$67:$Q$127,MATCH(3,'Window calculation'!$A$67:$A$127,1),MATCH(U$69,'Window calculation'!$A$67:$Q$67,0)),(INDEX($A$67:$Q$127,MATCH(IFERROR('Glazing information'!$I37/'Glazing information'!$J37,0),'Window calculation'!$A$67:$A$127,1),MATCH(U$69,'Window calculation'!$A$67:$Q$67,0))+(INDEX($A$67:$Q$127,MATCH(3-IFERROR('Glazing information'!$I37/'Glazing information'!$J37,0),$R$67:$R$127,-1),MATCH(U$69,'Window calculation'!$A$67:$Q$67,0))-INDEX($A$67:$Q$127,MATCH(IFERROR('Glazing information'!$I37/'Glazing information'!$J37,0),'Window calculation'!$A$67:$A$127,1),MATCH(U$69,'Window calculation'!$A$67:$Q$67,0)))*(IFERROR('Glazing information'!$I37/'Glazing information'!$J37,0)-INDEX($A$67:$A$127,MATCH(IFERROR('Glazing information'!$I37/'Glazing information'!$J37,0),'Window calculation'!$A$67:$A$127,1),1))/(INDEX($A$67:$A$127,MATCH(3-IFERROR('Glazing information'!$I37/'Glazing information'!$J37,0),$R$67:$R$127,-1),1)-INDEX(A141:A201,MATCH(IFERROR('Glazing information'!$I37/'Glazing information'!$J37,0),'Window calculation'!$A$67:$A$127,1),1)))),1)</f>
        <v>1</v>
      </c>
      <c r="V84" s="369">
        <f>IFERROR(IF('Glazing information'!$I37/('Glazing information'!$H37+'Glazing information'!$J37)&gt;3,INDEX($A$67:$Q$127,MATCH(3,'Window calculation'!$A$67:$A$127,1),MATCH(U$69,'Window calculation'!$A$67:$Q$67,0)),INDEX($A$67:$Q$127,MATCH(IFERROR('Glazing information'!$I37/('Glazing information'!$H37+'Glazing information'!$J37),0),$A$67:$A$127,1),MATCH(U$69,$A$67:$Q$67,0))+(INDEX($A$67:$Q$127,MATCH(3-IFERROR('Glazing information'!$I37/('Glazing information'!$H37+'Glazing information'!$J37),0),$R$67:$R$127,-1),MATCH(U$69,$A$67:$Q$67,0))-INDEX($A$67:$Q$127,MATCH(IFERROR('Glazing information'!$I37/('Glazing information'!$H37+'Glazing information'!$J37),0),$A$67:$A$127,1),MATCH(U$69,$A$67:$Q$67,0)))*(IFERROR('Glazing information'!$I37/('Glazing information'!$H37+'Glazing information'!$J37),0)-INDEX($A$67:$A$127,MATCH(IFERROR('Glazing information'!$I37/('Glazing information'!$H37+'Glazing information'!$J37),0),$A$67:$A$127,1),1))/(INDEX($A$67:$A$127,MATCH(3-IFERROR('Glazing information'!$I37/('Glazing information'!$H37+'Glazing information'!$J37),0),$R$67:$R$127,-1),1)-INDEX($A$67:$A$127,MATCH(IFERROR('Glazing information'!$I37/('Glazing information'!$H37+'Glazing information'!$J37),0),$A$67:$A$127,1),1))),1)</f>
        <v>1</v>
      </c>
      <c r="W84" s="416" t="str">
        <f>IFERROR((V84*('Glazing information'!$H37+'Glazing information'!$J37)-U84*'Glazing information'!$J37)/'Glazing information'!$H37,"")</f>
        <v/>
      </c>
      <c r="X84" s="370">
        <f>IFERROR(IF('Glazing information'!$I58/'Glazing information'!$J58&gt;3,INDEX($A$67:$Q$127,MATCH(3,'Window calculation'!$A$67:$A$127,1),MATCH(X$69,'Window calculation'!$A$67:$Q$67,0)),(INDEX($A$67:$Q$127,MATCH(IFERROR('Glazing information'!$I58/'Glazing information'!$J58,0),'Window calculation'!$A$67:$A$127,1),MATCH(X$69,'Window calculation'!$A$67:$Q$67,0))+(INDEX($A$67:$Q$127,MATCH(3-IFERROR('Glazing information'!$I58/'Glazing information'!$J58,0),$R$67:$R$127,-1),MATCH(X$69,'Window calculation'!$A$67:$Q$67,0))-INDEX($A$67:$Q$127,MATCH(IFERROR('Glazing information'!$I58/'Glazing information'!$J58,0),'Window calculation'!$A$67:$A$127,1),MATCH(X$69,'Window calculation'!$A$67:$Q$67,0)))*(IFERROR('Glazing information'!$I58/'Glazing information'!$J58,0)-INDEX($A$67:$A$127,MATCH(IFERROR('Glazing information'!$I58/'Glazing information'!$J58,0),'Window calculation'!$A$67:$A$127,1),1))/(INDEX($A$67:$A$127,MATCH(3-IFERROR('Glazing information'!$I58/'Glazing information'!$J58,0),$R$67:$R$127,-1),1)-INDEX(D141:D201,MATCH(IFERROR('Glazing information'!$I58/'Glazing information'!$J58,0),'Window calculation'!$A$67:$A$127,1),1)))),1)</f>
        <v>1</v>
      </c>
      <c r="Y84" s="369">
        <f>IFERROR(IF('Glazing information'!$I58/('Glazing information'!$H58+'Glazing information'!$J58)&gt;3,INDEX($A$67:$Q$127,MATCH(3,'Window calculation'!$A$67:$A$127,1),MATCH(X$69,'Window calculation'!$A$67:$Q$67,0)),INDEX($A$67:$Q$127,MATCH(IFERROR('Glazing information'!$I58/('Glazing information'!$H58+'Glazing information'!$J58),0),$A$67:$A$127,1),MATCH(X$69,$A$67:$Q$67,0))+(INDEX($A$67:$Q$127,MATCH(3-IFERROR('Glazing information'!$I58/('Glazing information'!$H58+'Glazing information'!$J58),0),$R$67:$R$127,-1),MATCH(X$69,$A$67:$Q$67,0))-INDEX($A$67:$Q$127,MATCH(IFERROR('Glazing information'!$I58/('Glazing information'!$H58+'Glazing information'!$J58),0),$A$67:$A$127,1),MATCH(X$69,$A$67:$Q$67,0)))*(IFERROR('Glazing information'!$I58/('Glazing information'!$H58+'Glazing information'!$J58),0)-INDEX($A$67:$A$127,MATCH(IFERROR('Glazing information'!$I58/('Glazing information'!$H58+'Glazing information'!$J58),0),$A$67:$A$127,1),1))/(INDEX($A$67:$A$127,MATCH(3-IFERROR('Glazing information'!$I58/('Glazing information'!$H58+'Glazing information'!$J58),0),$R$67:$R$127,-1),1)-INDEX($A$67:$A$127,MATCH(IFERROR('Glazing information'!$I58/('Glazing information'!$H58+'Glazing information'!$J58),0),$A$67:$A$127,1),1))),1)</f>
        <v>1</v>
      </c>
      <c r="Z84" s="416" t="str">
        <f>IFERROR((Y84*('Glazing information'!$H58+'Glazing information'!$J58)-X84*'Glazing information'!$J58)/'Glazing information'!$H58,"")</f>
        <v/>
      </c>
      <c r="AA84" s="370">
        <f>IFERROR(IF('Glazing information'!$I79/'Glazing information'!$J79&gt;3,INDEX($A$67:$Q$127,MATCH(3,'Window calculation'!$A$67:$A$127,1),MATCH(AA$69,'Window calculation'!$A$67:$Q$67,0)),(INDEX($A$67:$Q$127,MATCH(IFERROR('Glazing information'!$I79/'Glazing information'!$J79,0),'Window calculation'!$A$67:$A$127,1),MATCH(AA$69,'Window calculation'!$A$67:$Q$67,0))+(INDEX($A$67:$Q$127,MATCH(3-IFERROR('Glazing information'!$I79/'Glazing information'!$J79,0),$R$67:$R$127,-1),MATCH(AA$69,'Window calculation'!$A$67:$Q$67,0))-INDEX($A$67:$Q$127,MATCH(IFERROR('Glazing information'!$I79/'Glazing information'!$J79,0),'Window calculation'!$A$67:$A$127,1),MATCH(AA$69,'Window calculation'!$A$67:$Q$67,0)))*(IFERROR('Glazing information'!$I79/'Glazing information'!$J79,0)-INDEX($A$67:$A$127,MATCH(IFERROR('Glazing information'!$I79/'Glazing information'!$J79,0),'Window calculation'!$A$67:$A$127,1),1))/(INDEX($A$67:$A$127,MATCH(3-IFERROR('Glazing information'!$I79/'Glazing information'!$J79,0),$R$67:$R$127,-1),1)-INDEX(G141:G201,MATCH(IFERROR('Glazing information'!$I79/'Glazing information'!$J79,0),'Window calculation'!$A$67:$A$127,1),1)))),1)</f>
        <v>1</v>
      </c>
      <c r="AB84" s="369">
        <f>IFERROR(IF('Glazing information'!$I79/('Glazing information'!$H79+'Glazing information'!$J79)&gt;3,INDEX($A$67:$Q$127,MATCH(3,'Window calculation'!$A$67:$A$127,1),MATCH(AA$69,'Window calculation'!$A$67:$Q$67,0)),INDEX($A$67:$Q$127,MATCH(IFERROR('Glazing information'!$I79/('Glazing information'!$H79+'Glazing information'!$J79),0),$A$67:$A$127,1),MATCH(AA$69,$A$67:$Q$67,0))+(INDEX($A$67:$Q$127,MATCH(3-IFERROR('Glazing information'!$I79/('Glazing information'!$H79+'Glazing information'!$J79),0),$R$67:$R$127,-1),MATCH(AA$69,$A$67:$Q$67,0))-INDEX($A$67:$Q$127,MATCH(IFERROR('Glazing information'!$I79/('Glazing information'!$H79+'Glazing information'!$J79),0),$A$67:$A$127,1),MATCH(AA$69,$A$67:$Q$67,0)))*(IFERROR('Glazing information'!$I79/('Glazing information'!$H79+'Glazing information'!$J79),0)-INDEX($A$67:$A$127,MATCH(IFERROR('Glazing information'!$I79/('Glazing information'!$H79+'Glazing information'!$J79),0),$A$67:$A$127,1),1))/(INDEX($A$67:$A$127,MATCH(3-IFERROR('Glazing information'!$I79/('Glazing information'!$H79+'Glazing information'!$J79),0),$R$67:$R$127,-1),1)-INDEX($A$67:$A$127,MATCH(IFERROR('Glazing information'!$I79/('Glazing information'!$H79+'Glazing information'!$J79),0),$A$67:$A$127,1),1))),1)</f>
        <v>1</v>
      </c>
      <c r="AC84" s="416" t="str">
        <f>IFERROR((AB84*('Glazing information'!$H79+'Glazing information'!$J79)-AA84*'Glazing information'!$J79)/'Glazing information'!$H79,"")</f>
        <v/>
      </c>
      <c r="AD84" s="370">
        <f>IFERROR(IF('Glazing information'!$I100/'Glazing information'!$J100&gt;3,INDEX($A$67:$Q$127,MATCH(3,'Window calculation'!$A$67:$A$127,1),MATCH(AD$69,'Window calculation'!$A$67:$Q$67,0)),(INDEX($A$67:$Q$127,MATCH(IFERROR('Glazing information'!$I100/'Glazing information'!$J100,0),'Window calculation'!$A$67:$A$127,1),MATCH(AD$69,'Window calculation'!$A$67:$Q$67,0))+(INDEX($A$67:$Q$127,MATCH(3-IFERROR('Glazing information'!$I100/'Glazing information'!$J100,0),$R$67:$R$127,-1),MATCH(AD$69,'Window calculation'!$A$67:$Q$67,0))-INDEX($A$67:$Q$127,MATCH(IFERROR('Glazing information'!$I100/'Glazing information'!$J100,0),'Window calculation'!$A$67:$A$127,1),MATCH(AD$69,'Window calculation'!$A$67:$Q$67,0)))*(IFERROR('Glazing information'!$I100/'Glazing information'!$J100,0)-INDEX($A$67:$A$127,MATCH(IFERROR('Glazing information'!$I100/'Glazing information'!$J100,0),'Window calculation'!$A$67:$A$127,1),1))/(INDEX($A$67:$A$127,MATCH(3-IFERROR('Glazing information'!$I100/'Glazing information'!$J100,0),$R$67:$R$127,-1),1)-INDEX(J141:J201,MATCH(IFERROR('Glazing information'!$I100/'Glazing information'!$J100,0),'Window calculation'!$A$67:$A$127,1),1)))),1)</f>
        <v>1</v>
      </c>
      <c r="AE84" s="369">
        <f>IFERROR(IF('Glazing information'!$I100/('Glazing information'!$H100+'Glazing information'!$J100)&gt;3,INDEX($A$67:$Q$127,MATCH(3,'Window calculation'!$A$67:$A$127,1),MATCH(AD$69,'Window calculation'!$A$67:$Q$67,0)),INDEX($A$67:$Q$127,MATCH(IFERROR('Glazing information'!$I100/('Glazing information'!$H100+'Glazing information'!$J100),0),$A$67:$A$127,1),MATCH(AD$69,$A$67:$Q$67,0))+(INDEX($A$67:$Q$127,MATCH(3-IFERROR('Glazing information'!$I100/('Glazing information'!$H100+'Glazing information'!$J100),0),$R$67:$R$127,-1),MATCH(AD$69,$A$67:$Q$67,0))-INDEX($A$67:$Q$127,MATCH(IFERROR('Glazing information'!$I100/('Glazing information'!$H100+'Glazing information'!$J100),0),$A$67:$A$127,1),MATCH(AD$69,$A$67:$Q$67,0)))*(IFERROR('Glazing information'!$I100/('Glazing information'!$H100+'Glazing information'!$J100),0)-INDEX($A$67:$A$127,MATCH(IFERROR('Glazing information'!$I100/('Glazing information'!$H100+'Glazing information'!$J100),0),$A$67:$A$127,1),1))/(INDEX($A$67:$A$127,MATCH(3-IFERROR('Glazing information'!$I100/('Glazing information'!$H100+'Glazing information'!$J100),0),$R$67:$R$127,-1),1)-INDEX($A$67:$A$127,MATCH(IFERROR('Glazing information'!$I100/('Glazing information'!$H100+'Glazing information'!$J100),0),$A$67:$A$127,1),1))),1)</f>
        <v>1</v>
      </c>
      <c r="AF84" s="416" t="str">
        <f>IFERROR((AE84*('Glazing information'!$H100+'Glazing information'!$J100)-AD84*'Glazing information'!$J100)/'Glazing information'!$H100,"")</f>
        <v/>
      </c>
      <c r="AG84" s="370">
        <f>IFERROR(IF('Glazing information'!$I121/'Glazing information'!$J121&gt;3,INDEX($A$67:$Q$127,MATCH(3,'Window calculation'!$A$67:$A$127,1),MATCH(AG$69,'Window calculation'!$A$67:$Q$67,0)),(INDEX($A$67:$Q$127,MATCH(IFERROR('Glazing information'!$I121/'Glazing information'!$J121,0),'Window calculation'!$A$67:$A$127,1),MATCH(AG$69,'Window calculation'!$A$67:$Q$67,0))+(INDEX($A$67:$Q$127,MATCH(3-IFERROR('Glazing information'!$I121/'Glazing information'!$J121,0),$R$67:$R$127,-1),MATCH(AG$69,'Window calculation'!$A$67:$Q$67,0))-INDEX($A$67:$Q$127,MATCH(IFERROR('Glazing information'!$I121/'Glazing information'!$J121,0),'Window calculation'!$A$67:$A$127,1),MATCH(AG$69,'Window calculation'!$A$67:$Q$67,0)))*(IFERROR('Glazing information'!$I121/'Glazing information'!$J121,0)-INDEX($A$67:$A$127,MATCH(IFERROR('Glazing information'!$I121/'Glazing information'!$J121,0),'Window calculation'!$A$67:$A$127,1),1))/(INDEX($A$67:$A$127,MATCH(3-IFERROR('Glazing information'!$I121/'Glazing information'!$J121,0),$R$67:$R$127,-1),1)-INDEX(M141:M201,MATCH(IFERROR('Glazing information'!$I121/'Glazing information'!$J121,0),'Window calculation'!$A$67:$A$127,1),1)))),1)</f>
        <v>1</v>
      </c>
      <c r="AH84" s="369">
        <f>IFERROR(IF('Glazing information'!$I121/('Glazing information'!$H121+'Glazing information'!$J121)&gt;3,INDEX($A$67:$Q$127,MATCH(3,'Window calculation'!$A$67:$A$127,1),MATCH(AG$69,'Window calculation'!$A$67:$Q$67,0)),INDEX($A$67:$Q$127,MATCH(IFERROR('Glazing information'!$I121/('Glazing information'!$H121+'Glazing information'!$J121),0),$A$67:$A$127,1),MATCH(AG$69,$A$67:$Q$67,0))+(INDEX($A$67:$Q$127,MATCH(3-IFERROR('Glazing information'!$I121/('Glazing information'!$H121+'Glazing information'!$J121),0),$R$67:$R$127,-1),MATCH(AG$69,$A$67:$Q$67,0))-INDEX($A$67:$Q$127,MATCH(IFERROR('Glazing information'!$I121/('Glazing information'!$H121+'Glazing information'!$J121),0),$A$67:$A$127,1),MATCH(AG$69,$A$67:$Q$67,0)))*(IFERROR('Glazing information'!$I121/('Glazing information'!$H121+'Glazing information'!$J121),0)-INDEX($A$67:$A$127,MATCH(IFERROR('Glazing information'!$I121/('Glazing information'!$H121+'Glazing information'!$J121),0),$A$67:$A$127,1),1))/(INDEX($A$67:$A$127,MATCH(3-IFERROR('Glazing information'!$I121/('Glazing information'!$H121+'Glazing information'!$J121),0),$R$67:$R$127,-1),1)-INDEX($A$67:$A$127,MATCH(IFERROR('Glazing information'!$I121/('Glazing information'!$H121+'Glazing information'!$J121),0),$A$67:$A$127,1),1))),1)</f>
        <v>1</v>
      </c>
      <c r="AI84" s="416" t="str">
        <f>IFERROR((AH84*('Glazing information'!$H121+'Glazing information'!$J121)-AG84*'Glazing information'!$J121)/'Glazing information'!$H121,"")</f>
        <v/>
      </c>
      <c r="AJ84" s="370">
        <f>IFERROR(IF('Glazing information'!$I142/'Glazing information'!$J142&gt;3,INDEX($A$67:$Q$127,MATCH(3,'Window calculation'!$A$67:$A$127,1),MATCH(AJ$69,'Window calculation'!$A$67:$Q$67,0)),(INDEX($A$67:$Q$127,MATCH(IFERROR('Glazing information'!$I142/'Glazing information'!$J142,0),'Window calculation'!$A$67:$A$127,1),MATCH(AJ$69,'Window calculation'!$A$67:$Q$67,0))+(INDEX($A$67:$Q$127,MATCH(3-IFERROR('Glazing information'!$I142/'Glazing information'!$J142,0),$R$67:$R$127,-1),MATCH(AJ$69,'Window calculation'!$A$67:$Q$67,0))-INDEX($A$67:$Q$127,MATCH(IFERROR('Glazing information'!$I142/'Glazing information'!$J142,0),'Window calculation'!$A$67:$A$127,1),MATCH(AJ$69,'Window calculation'!$A$67:$Q$67,0)))*(IFERROR('Glazing information'!$I142/'Glazing information'!$J142,0)-INDEX($A$67:$A$127,MATCH(IFERROR('Glazing information'!$I142/'Glazing information'!$J142,0),'Window calculation'!$A$67:$A$127,1),1))/(INDEX($A$67:$A$127,MATCH(3-IFERROR('Glazing information'!$I142/'Glazing information'!$J142,0),$R$67:$R$127,-1),1)-INDEX(P141:P201,MATCH(IFERROR('Glazing information'!$I142/'Glazing information'!$J142,0),'Window calculation'!$A$67:$A$127,1),1)))),1)</f>
        <v>1</v>
      </c>
      <c r="AK84" s="369">
        <f>IFERROR(IF('Glazing information'!$I142/('Glazing information'!$H142+'Glazing information'!$J142)&gt;3,INDEX($A$67:$Q$127,MATCH(3,'Window calculation'!$A$67:$A$127,1),MATCH(AJ$69,'Window calculation'!$A$67:$Q$67,0)),INDEX($A$67:$Q$127,MATCH(IFERROR('Glazing information'!$I142/('Glazing information'!$H142+'Glazing information'!$J142),0),$A$67:$A$127,1),MATCH(AJ$69,$A$67:$Q$67,0))+(INDEX($A$67:$Q$127,MATCH(3-IFERROR('Glazing information'!$I142/('Glazing information'!$H142+'Glazing information'!$J142),0),$R$67:$R$127,-1),MATCH(AJ$69,$A$67:$Q$67,0))-INDEX($A$67:$Q$127,MATCH(IFERROR('Glazing information'!$I142/('Glazing information'!$H142+'Glazing information'!$J142),0),$A$67:$A$127,1),MATCH(AJ$69,$A$67:$Q$67,0)))*(IFERROR('Glazing information'!$I142/('Glazing information'!$H142+'Glazing information'!$J142),0)-INDEX($A$67:$A$127,MATCH(IFERROR('Glazing information'!$I142/('Glazing information'!$H142+'Glazing information'!$J142),0),$A$67:$A$127,1),1))/(INDEX($A$67:$A$127,MATCH(3-IFERROR('Glazing information'!$I142/('Glazing information'!$H142+'Glazing information'!$J142),0),$R$67:$R$127,-1),1)-INDEX($A$67:$A$127,MATCH(IFERROR('Glazing information'!$I142/('Glazing information'!$H142+'Glazing information'!$J142),0),$A$67:$A$127,1),1))),1)</f>
        <v>1</v>
      </c>
      <c r="AL84" s="416" t="str">
        <f>IFERROR((AK84*('Glazing information'!$H142+'Glazing information'!$J142)-AJ84*'Glazing information'!$J142)/'Glazing information'!$H142,"")</f>
        <v/>
      </c>
      <c r="AM84" s="370">
        <f>IFERROR(IF('Glazing information'!$I163/'Glazing information'!$J163&gt;3,INDEX($A$67:$Q$127,MATCH(3,'Window calculation'!$A$67:$A$127,1),MATCH(AM$69,'Window calculation'!$A$67:$Q$67,0)),(INDEX($A$67:$Q$127,MATCH(IFERROR('Glazing information'!$I163/'Glazing information'!$J163,0),'Window calculation'!$A$67:$A$127,1),MATCH(AM$69,'Window calculation'!$A$67:$Q$67,0))+(INDEX($A$67:$Q$127,MATCH(3-IFERROR('Glazing information'!$I163/'Glazing information'!$J163,0),$R$67:$R$127,-1),MATCH(AM$69,'Window calculation'!$A$67:$Q$67,0))-INDEX($A$67:$Q$127,MATCH(IFERROR('Glazing information'!$I163/'Glazing information'!$J163,0),'Window calculation'!$A$67:$A$127,1),MATCH(AM$69,'Window calculation'!$A$67:$Q$67,0)))*(IFERROR('Glazing information'!$I163/'Glazing information'!$J163,0)-INDEX($A$67:$A$127,MATCH(IFERROR('Glazing information'!$I163/'Glazing information'!$J163,0),'Window calculation'!$A$67:$A$127,1),1))/(INDEX($A$67:$A$127,MATCH(3-IFERROR('Glazing information'!$I163/'Glazing information'!$J163,0),$R$67:$R$127,-1),1)-INDEX(S141:S201,MATCH(IFERROR('Glazing information'!$I163/'Glazing information'!$J163,0),'Window calculation'!$A$67:$A$127,1),1)))),1)</f>
        <v>1</v>
      </c>
      <c r="AN84" s="369">
        <f>IFERROR(IF('Glazing information'!$I163/('Glazing information'!$H163+'Glazing information'!$J163)&gt;3,INDEX($A$67:$Q$127,MATCH(3,'Window calculation'!$A$67:$A$127,1),MATCH(AM$69,'Window calculation'!$A$67:$Q$67,0)),INDEX($A$67:$Q$127,MATCH(IFERROR('Glazing information'!$I163/('Glazing information'!$H163+'Glazing information'!$J163),0),$A$67:$A$127,1),MATCH(AM$69,$A$67:$Q$67,0))+(INDEX($A$67:$Q$127,MATCH(3-IFERROR('Glazing information'!$I163/('Glazing information'!$H163+'Glazing information'!$J163),0),$R$67:$R$127,-1),MATCH(AM$69,$A$67:$Q$67,0))-INDEX($A$67:$Q$127,MATCH(IFERROR('Glazing information'!$I163/('Glazing information'!$H163+'Glazing information'!$J163),0),$A$67:$A$127,1),MATCH(AM$69,$A$67:$Q$67,0)))*(IFERROR('Glazing information'!$I163/('Glazing information'!$H163+'Glazing information'!$J163),0)-INDEX($A$67:$A$127,MATCH(IFERROR('Glazing information'!$I163/('Glazing information'!$H163+'Glazing information'!$J163),0),$A$67:$A$127,1),1))/(INDEX($A$67:$A$127,MATCH(3-IFERROR('Glazing information'!$I163/('Glazing information'!$H163+'Glazing information'!$J163),0),$R$67:$R$127,-1),1)-INDEX($A$67:$A$127,MATCH(IFERROR('Glazing information'!$I163/('Glazing information'!$H163+'Glazing information'!$J163),0),$A$67:$A$127,1),1))),1)</f>
        <v>1</v>
      </c>
      <c r="AO84" s="416" t="str">
        <f>IFERROR((AN84*('Glazing information'!$H163+'Glazing information'!$J163)-AM84*'Glazing information'!$J163)/'Glazing information'!$H163,"")</f>
        <v/>
      </c>
      <c r="AP84" s="370">
        <f>IFERROR(IF('Glazing information'!$I184/'Glazing information'!$J184&gt;3,INDEX($A$67:$Q$127,MATCH(3,'Window calculation'!$A$67:$A$127,1),MATCH(AP$69,'Window calculation'!$A$67:$Q$67,0)),(INDEX($A$67:$Q$127,MATCH(IFERROR('Glazing information'!$I184/'Glazing information'!$J184,0),'Window calculation'!$A$67:$A$127,1),MATCH(AP$69,'Window calculation'!$A$67:$Q$67,0))+(INDEX($A$67:$Q$127,MATCH(3-IFERROR('Glazing information'!$I184/'Glazing information'!$J184,0),$R$67:$R$127,-1),MATCH(AP$69,'Window calculation'!$A$67:$Q$67,0))-INDEX($A$67:$Q$127,MATCH(IFERROR('Glazing information'!$I184/'Glazing information'!$J184,0),'Window calculation'!$A$67:$A$127,1),MATCH(AP$69,'Window calculation'!$A$67:$Q$67,0)))*(IFERROR('Glazing information'!$I184/'Glazing information'!$J184,0)-INDEX($A$67:$A$127,MATCH(IFERROR('Glazing information'!$I184/'Glazing information'!$J184,0),'Window calculation'!$A$67:$A$127,1),1))/(INDEX($A$67:$A$127,MATCH(3-IFERROR('Glazing information'!$I184/'Glazing information'!$J184,0),$R$67:$R$127,-1),1)-INDEX(V141:V201,MATCH(IFERROR('Glazing information'!$I184/'Glazing information'!$J184,0),'Window calculation'!$A$67:$A$127,1),1)))),1)</f>
        <v>1</v>
      </c>
      <c r="AQ84" s="369">
        <f>IFERROR(IF('Glazing information'!$I184/('Glazing information'!$H184+'Glazing information'!$J184)&gt;3,INDEX($A$67:$Q$127,MATCH(3,'Window calculation'!$A$67:$A$127,1),MATCH(AP$69,'Window calculation'!$A$67:$Q$67,0)),INDEX($A$67:$Q$127,MATCH(IFERROR('Glazing information'!$I184/('Glazing information'!$H184+'Glazing information'!$J184),0),$A$67:$A$127,1),MATCH(AP$69,$A$67:$Q$67,0))+(INDEX($A$67:$Q$127,MATCH(3-IFERROR('Glazing information'!$I184/('Glazing information'!$H184+'Glazing information'!$J184),0),$R$67:$R$127,-1),MATCH(AP$69,$A$67:$Q$67,0))-INDEX($A$67:$Q$127,MATCH(IFERROR('Glazing information'!$I184/('Glazing information'!$H184+'Glazing information'!$J184),0),$A$67:$A$127,1),MATCH(AP$69,$A$67:$Q$67,0)))*(IFERROR('Glazing information'!$I184/('Glazing information'!$H184+'Glazing information'!$J184),0)-INDEX($A$67:$A$127,MATCH(IFERROR('Glazing information'!$I184/('Glazing information'!$H184+'Glazing information'!$J184),0),$A$67:$A$127,1),1))/(INDEX($A$67:$A$127,MATCH(3-IFERROR('Glazing information'!$I184/('Glazing information'!$H184+'Glazing information'!$J184),0),$R$67:$R$127,-1),1)-INDEX($A$67:$A$127,MATCH(IFERROR('Glazing information'!$I184/('Glazing information'!$H184+'Glazing information'!$J184),0),$A$67:$A$127,1),1))),1)</f>
        <v>1</v>
      </c>
      <c r="AR84" s="416" t="str">
        <f>IFERROR((AQ84*('Glazing information'!$H184+'Glazing information'!$J184)-AP84*'Glazing information'!$J184)/'Glazing information'!$H184,"")</f>
        <v/>
      </c>
      <c r="AS84" s="57"/>
      <c r="AT84" s="57"/>
      <c r="AU84" s="57"/>
      <c r="AV84" s="57"/>
      <c r="AW84" s="57"/>
      <c r="AX84" s="57"/>
      <c r="AY84" s="57"/>
      <c r="AZ84" s="57"/>
      <c r="BA84" s="57"/>
      <c r="BB84" s="57"/>
      <c r="BC84" s="57"/>
      <c r="BD84" s="57"/>
      <c r="BE84" s="57"/>
      <c r="BF84" s="57"/>
      <c r="BG84" s="57"/>
      <c r="BH84" s="57"/>
      <c r="BI84" s="57"/>
      <c r="BJ84" s="57"/>
      <c r="BK84" s="57"/>
      <c r="BL84" s="57"/>
    </row>
    <row r="85" spans="1:64" ht="15.75" thickBot="1" x14ac:dyDescent="0.3">
      <c r="A85" s="67">
        <v>0.9</v>
      </c>
      <c r="B85" s="68" t="b">
        <f>IF('OTTV Calculation'!$E$6="Hanoi",'Beta Database'!D85,IF('OTTV Calculation'!$E$6="Da Nang",'Beta Database'!U85,IF('OTTV Calculation'!$E$6="Buon Ma Thuot",'Beta Database'!AL85,IF('OTTV Calculation'!$E$6="HCMC",'Beta Database'!BC85))))</f>
        <v>0</v>
      </c>
      <c r="C85" s="68" t="b">
        <f>IF('OTTV Calculation'!$E$6="Hanoi",'Beta Database'!E85,IF('OTTV Calculation'!$E$6="Da Nang",'Beta Database'!V85,IF('OTTV Calculation'!$E$6="Buon Ma Thuot",'Beta Database'!AM85,IF('OTTV Calculation'!$E$6="HCMC",'Beta Database'!BD85))))</f>
        <v>0</v>
      </c>
      <c r="D85" s="68" t="b">
        <f>IF('OTTV Calculation'!$E$6="Hanoi",'Beta Database'!F85,IF('OTTV Calculation'!$E$6="Da Nang",'Beta Database'!W85,IF('OTTV Calculation'!$E$6="Buon Ma Thuot",'Beta Database'!AN85,IF('OTTV Calculation'!$E$6="HCMC",'Beta Database'!BE85))))</f>
        <v>0</v>
      </c>
      <c r="E85" s="68" t="b">
        <f>IF('OTTV Calculation'!$E$6="Hanoi",'Beta Database'!G85,IF('OTTV Calculation'!$E$6="Da Nang",'Beta Database'!X85,IF('OTTV Calculation'!$E$6="Buon Ma Thuot",'Beta Database'!AO85,IF('OTTV Calculation'!$E$6="HCMC",'Beta Database'!BF85))))</f>
        <v>0</v>
      </c>
      <c r="F85" s="73" t="b">
        <f>IF('OTTV Calculation'!$E$6="Hanoi",'Beta Database'!H85,IF('OTTV Calculation'!$E$6="Da Nang",'Beta Database'!Y85,IF('OTTV Calculation'!$E$6="Buon Ma Thuot",'Beta Database'!AP85,IF('OTTV Calculation'!$E$6="HCMC",'Beta Database'!BG85))))</f>
        <v>0</v>
      </c>
      <c r="G85" s="68" t="b">
        <f>IF('OTTV Calculation'!$E$6="Hanoi",'Beta Database'!I85,IF('OTTV Calculation'!$E$6="Da Nang",'Beta Database'!Z85,IF('OTTV Calculation'!$E$6="Buon Ma Thuot",'Beta Database'!AQ85,IF('OTTV Calculation'!$E$6="HCMC",'Beta Database'!BH85))))</f>
        <v>0</v>
      </c>
      <c r="H85" s="68" t="b">
        <f>IF('OTTV Calculation'!$E$6="Hanoi",'Beta Database'!J85,IF('OTTV Calculation'!$E$6="Da Nang",'Beta Database'!AA85,IF('OTTV Calculation'!$E$6="Buon Ma Thuot",'Beta Database'!AR85,IF('OTTV Calculation'!$E$6="HCMC",'Beta Database'!BI85))))</f>
        <v>0</v>
      </c>
      <c r="I85" s="68" t="b">
        <f>IF('OTTV Calculation'!$E$6="Hanoi",'Beta Database'!K85,IF('OTTV Calculation'!$E$6="Da Nang",'Beta Database'!AB85,IF('OTTV Calculation'!$E$6="Buon Ma Thuot",'Beta Database'!AS85,IF('OTTV Calculation'!$E$6="HCMC",'Beta Database'!BJ85))))</f>
        <v>0</v>
      </c>
      <c r="J85" s="68" t="b">
        <f>IF('OTTV Calculation'!$E$6="Hanoi",'Beta Database'!L85,IF('OTTV Calculation'!$E$6="Da Nang",'Beta Database'!AC85,IF('OTTV Calculation'!$E$6="Buon Ma Thuot",'Beta Database'!AT85,IF('OTTV Calculation'!$E$6="HCMC",'Beta Database'!BK85))))</f>
        <v>0</v>
      </c>
      <c r="K85" s="68" t="b">
        <f>IF('OTTV Calculation'!$E$6="Hanoi",'Beta Database'!M85,IF('OTTV Calculation'!$E$6="Da Nang",'Beta Database'!AD85,IF('OTTV Calculation'!$E$6="Buon Ma Thuot",'Beta Database'!AU85,IF('OTTV Calculation'!$E$6="HCMC",'Beta Database'!BL85))))</f>
        <v>0</v>
      </c>
      <c r="L85" s="68" t="b">
        <f>IF('OTTV Calculation'!$E$6="Hanoi",'Beta Database'!N85,IF('OTTV Calculation'!$E$6="Da Nang",'Beta Database'!AE85,IF('OTTV Calculation'!$E$6="Buon Ma Thuot",'Beta Database'!AV85,IF('OTTV Calculation'!$E$6="HCMC",'Beta Database'!BM85))))</f>
        <v>0</v>
      </c>
      <c r="M85" s="68" t="b">
        <f>IF('OTTV Calculation'!$E$6="Hanoi",'Beta Database'!O85,IF('OTTV Calculation'!$E$6="Da Nang",'Beta Database'!AF85,IF('OTTV Calculation'!$E$6="Buon Ma Thuot",'Beta Database'!AW85,IF('OTTV Calculation'!$E$6="HCMC",'Beta Database'!BN85))))</f>
        <v>0</v>
      </c>
      <c r="N85" s="68" t="b">
        <f>IF('OTTV Calculation'!$E$6="Hanoi",'Beta Database'!P85,IF('OTTV Calculation'!$E$6="Da Nang",'Beta Database'!AG85,IF('OTTV Calculation'!$E$6="Buon Ma Thuot",'Beta Database'!AX85,IF('OTTV Calculation'!$E$6="HCMC",'Beta Database'!BO85))))</f>
        <v>0</v>
      </c>
      <c r="O85" s="68" t="b">
        <f>IF('OTTV Calculation'!$E$6="Hanoi",'Beta Database'!Q85,IF('OTTV Calculation'!$E$6="Da Nang",'Beta Database'!AH85,IF('OTTV Calculation'!$E$6="Buon Ma Thuot",'Beta Database'!AY85,IF('OTTV Calculation'!$E$6="HCMC",'Beta Database'!BP85))))</f>
        <v>0</v>
      </c>
      <c r="P85" s="68" t="b">
        <f>IF('OTTV Calculation'!$E$6="Hanoi",'Beta Database'!R85,IF('OTTV Calculation'!$E$6="Da Nang",'Beta Database'!AI85,IF('OTTV Calculation'!$E$6="Buon Ma Thuot",'Beta Database'!AZ85,IF('OTTV Calculation'!$E$6="HCMC",'Beta Database'!BQ85))))</f>
        <v>0</v>
      </c>
      <c r="Q85" s="68" t="b">
        <f>IF('OTTV Calculation'!$E$6="Hanoi",'Beta Database'!S85,IF('OTTV Calculation'!$E$6="Da Nang",'Beta Database'!AJ85,IF('OTTV Calculation'!$E$6="Buon Ma Thuot",'Beta Database'!BA85,IF('OTTV Calculation'!$E$6="HCMC",'Beta Database'!BR85))))</f>
        <v>0</v>
      </c>
      <c r="R85" s="57">
        <v>2.15</v>
      </c>
      <c r="S85" s="57"/>
      <c r="T85" s="126" t="s">
        <v>222</v>
      </c>
      <c r="U85" s="370">
        <f>IFERROR(IF('Glazing information'!$I38/'Glazing information'!$J38&gt;3,INDEX($A$67:$Q$127,MATCH(3,'Window calculation'!$A$67:$A$127,1),MATCH(U$69,'Window calculation'!$A$67:$Q$67,0)),(INDEX($A$67:$Q$127,MATCH(IFERROR('Glazing information'!$I38/'Glazing information'!$J38,0),'Window calculation'!$A$67:$A$127,1),MATCH(U$69,'Window calculation'!$A$67:$Q$67,0))+(INDEX($A$67:$Q$127,MATCH(3-IFERROR('Glazing information'!$I38/'Glazing information'!$J38,0),$R$67:$R$127,-1),MATCH(U$69,'Window calculation'!$A$67:$Q$67,0))-INDEX($A$67:$Q$127,MATCH(IFERROR('Glazing information'!$I38/'Glazing information'!$J38,0),'Window calculation'!$A$67:$A$127,1),MATCH(U$69,'Window calculation'!$A$67:$Q$67,0)))*(IFERROR('Glazing information'!$I38/'Glazing information'!$J38,0)-INDEX($A$67:$A$127,MATCH(IFERROR('Glazing information'!$I38/'Glazing information'!$J38,0),'Window calculation'!$A$67:$A$127,1),1))/(INDEX($A$67:$A$127,MATCH(3-IFERROR('Glazing information'!$I38/'Glazing information'!$J38,0),$R$67:$R$127,-1),1)-INDEX(A142:A202,MATCH(IFERROR('Glazing information'!$I38/'Glazing information'!$J38,0),'Window calculation'!$A$67:$A$127,1),1)))),1)</f>
        <v>1</v>
      </c>
      <c r="V85" s="369">
        <f>IFERROR(IF('Glazing information'!$I38/('Glazing information'!$H38+'Glazing information'!$J38)&gt;3,INDEX($A$67:$Q$127,MATCH(3,'Window calculation'!$A$67:$A$127,1),MATCH(U$69,'Window calculation'!$A$67:$Q$67,0)),INDEX($A$67:$Q$127,MATCH(IFERROR('Glazing information'!$I38/('Glazing information'!$H38+'Glazing information'!$J38),0),$A$67:$A$127,1),MATCH(U$69,$A$67:$Q$67,0))+(INDEX($A$67:$Q$127,MATCH(3-IFERROR('Glazing information'!$I38/('Glazing information'!$H38+'Glazing information'!$J38),0),$R$67:$R$127,-1),MATCH(U$69,$A$67:$Q$67,0))-INDEX($A$67:$Q$127,MATCH(IFERROR('Glazing information'!$I38/('Glazing information'!$H38+'Glazing information'!$J38),0),$A$67:$A$127,1),MATCH(U$69,$A$67:$Q$67,0)))*(IFERROR('Glazing information'!$I38/('Glazing information'!$H38+'Glazing information'!$J38),0)-INDEX($A$67:$A$127,MATCH(IFERROR('Glazing information'!$I38/('Glazing information'!$H38+'Glazing information'!$J38),0),$A$67:$A$127,1),1))/(INDEX($A$67:$A$127,MATCH(3-IFERROR('Glazing information'!$I38/('Glazing information'!$H38+'Glazing information'!$J38),0),$R$67:$R$127,-1),1)-INDEX($A$67:$A$127,MATCH(IFERROR('Glazing information'!$I38/('Glazing information'!$H38+'Glazing information'!$J38),0),$A$67:$A$127,1),1))),1)</f>
        <v>1</v>
      </c>
      <c r="W85" s="416" t="str">
        <f>IFERROR((V85*('Glazing information'!$H38+'Glazing information'!$J38)-U85*'Glazing information'!$J38)/'Glazing information'!$H38,"")</f>
        <v/>
      </c>
      <c r="X85" s="370">
        <f>IFERROR(IF('Glazing information'!$I59/'Glazing information'!$J59&gt;3,INDEX($A$67:$Q$127,MATCH(3,'Window calculation'!$A$67:$A$127,1),MATCH(X$69,'Window calculation'!$A$67:$Q$67,0)),(INDEX($A$67:$Q$127,MATCH(IFERROR('Glazing information'!$I59/'Glazing information'!$J59,0),'Window calculation'!$A$67:$A$127,1),MATCH(X$69,'Window calculation'!$A$67:$Q$67,0))+(INDEX($A$67:$Q$127,MATCH(3-IFERROR('Glazing information'!$I59/'Glazing information'!$J59,0),$R$67:$R$127,-1),MATCH(X$69,'Window calculation'!$A$67:$Q$67,0))-INDEX($A$67:$Q$127,MATCH(IFERROR('Glazing information'!$I59/'Glazing information'!$J59,0),'Window calculation'!$A$67:$A$127,1),MATCH(X$69,'Window calculation'!$A$67:$Q$67,0)))*(IFERROR('Glazing information'!$I59/'Glazing information'!$J59,0)-INDEX($A$67:$A$127,MATCH(IFERROR('Glazing information'!$I59/'Glazing information'!$J59,0),'Window calculation'!$A$67:$A$127,1),1))/(INDEX($A$67:$A$127,MATCH(3-IFERROR('Glazing information'!$I59/'Glazing information'!$J59,0),$R$67:$R$127,-1),1)-INDEX(D142:D202,MATCH(IFERROR('Glazing information'!$I59/'Glazing information'!$J59,0),'Window calculation'!$A$67:$A$127,1),1)))),1)</f>
        <v>1</v>
      </c>
      <c r="Y85" s="369">
        <f>IFERROR(IF('Glazing information'!$I59/('Glazing information'!$H59+'Glazing information'!$J59)&gt;3,INDEX($A$67:$Q$127,MATCH(3,'Window calculation'!$A$67:$A$127,1),MATCH(X$69,'Window calculation'!$A$67:$Q$67,0)),INDEX($A$67:$Q$127,MATCH(IFERROR('Glazing information'!$I59/('Glazing information'!$H59+'Glazing information'!$J59),0),$A$67:$A$127,1),MATCH(X$69,$A$67:$Q$67,0))+(INDEX($A$67:$Q$127,MATCH(3-IFERROR('Glazing information'!$I59/('Glazing information'!$H59+'Glazing information'!$J59),0),$R$67:$R$127,-1),MATCH(X$69,$A$67:$Q$67,0))-INDEX($A$67:$Q$127,MATCH(IFERROR('Glazing information'!$I59/('Glazing information'!$H59+'Glazing information'!$J59),0),$A$67:$A$127,1),MATCH(X$69,$A$67:$Q$67,0)))*(IFERROR('Glazing information'!$I59/('Glazing information'!$H59+'Glazing information'!$J59),0)-INDEX($A$67:$A$127,MATCH(IFERROR('Glazing information'!$I59/('Glazing information'!$H59+'Glazing information'!$J59),0),$A$67:$A$127,1),1))/(INDEX($A$67:$A$127,MATCH(3-IFERROR('Glazing information'!$I59/('Glazing information'!$H59+'Glazing information'!$J59),0),$R$67:$R$127,-1),1)-INDEX($A$67:$A$127,MATCH(IFERROR('Glazing information'!$I59/('Glazing information'!$H59+'Glazing information'!$J59),0),$A$67:$A$127,1),1))),1)</f>
        <v>1</v>
      </c>
      <c r="Z85" s="416" t="str">
        <f>IFERROR((Y85*('Glazing information'!$H59+'Glazing information'!$J59)-X85*'Glazing information'!$J59)/'Glazing information'!$H59,"")</f>
        <v/>
      </c>
      <c r="AA85" s="370">
        <f>IFERROR(IF('Glazing information'!$I80/'Glazing information'!$J80&gt;3,INDEX($A$67:$Q$127,MATCH(3,'Window calculation'!$A$67:$A$127,1),MATCH(AA$69,'Window calculation'!$A$67:$Q$67,0)),(INDEX($A$67:$Q$127,MATCH(IFERROR('Glazing information'!$I80/'Glazing information'!$J80,0),'Window calculation'!$A$67:$A$127,1),MATCH(AA$69,'Window calculation'!$A$67:$Q$67,0))+(INDEX($A$67:$Q$127,MATCH(3-IFERROR('Glazing information'!$I80/'Glazing information'!$J80,0),$R$67:$R$127,-1),MATCH(AA$69,'Window calculation'!$A$67:$Q$67,0))-INDEX($A$67:$Q$127,MATCH(IFERROR('Glazing information'!$I80/'Glazing information'!$J80,0),'Window calculation'!$A$67:$A$127,1),MATCH(AA$69,'Window calculation'!$A$67:$Q$67,0)))*(IFERROR('Glazing information'!$I80/'Glazing information'!$J80,0)-INDEX($A$67:$A$127,MATCH(IFERROR('Glazing information'!$I80/'Glazing information'!$J80,0),'Window calculation'!$A$67:$A$127,1),1))/(INDEX($A$67:$A$127,MATCH(3-IFERROR('Glazing information'!$I80/'Glazing information'!$J80,0),$R$67:$R$127,-1),1)-INDEX(G142:G202,MATCH(IFERROR('Glazing information'!$I80/'Glazing information'!$J80,0),'Window calculation'!$A$67:$A$127,1),1)))),1)</f>
        <v>1</v>
      </c>
      <c r="AB85" s="369">
        <f>IFERROR(IF('Glazing information'!$I80/('Glazing information'!$H80+'Glazing information'!$J80)&gt;3,INDEX($A$67:$Q$127,MATCH(3,'Window calculation'!$A$67:$A$127,1),MATCH(AA$69,'Window calculation'!$A$67:$Q$67,0)),INDEX($A$67:$Q$127,MATCH(IFERROR('Glazing information'!$I80/('Glazing information'!$H80+'Glazing information'!$J80),0),$A$67:$A$127,1),MATCH(AA$69,$A$67:$Q$67,0))+(INDEX($A$67:$Q$127,MATCH(3-IFERROR('Glazing information'!$I80/('Glazing information'!$H80+'Glazing information'!$J80),0),$R$67:$R$127,-1),MATCH(AA$69,$A$67:$Q$67,0))-INDEX($A$67:$Q$127,MATCH(IFERROR('Glazing information'!$I80/('Glazing information'!$H80+'Glazing information'!$J80),0),$A$67:$A$127,1),MATCH(AA$69,$A$67:$Q$67,0)))*(IFERROR('Glazing information'!$I80/('Glazing information'!$H80+'Glazing information'!$J80),0)-INDEX($A$67:$A$127,MATCH(IFERROR('Glazing information'!$I80/('Glazing information'!$H80+'Glazing information'!$J80),0),$A$67:$A$127,1),1))/(INDEX($A$67:$A$127,MATCH(3-IFERROR('Glazing information'!$I80/('Glazing information'!$H80+'Glazing information'!$J80),0),$R$67:$R$127,-1),1)-INDEX($A$67:$A$127,MATCH(IFERROR('Glazing information'!$I80/('Glazing information'!$H80+'Glazing information'!$J80),0),$A$67:$A$127,1),1))),1)</f>
        <v>1</v>
      </c>
      <c r="AC85" s="416" t="str">
        <f>IFERROR((AB85*('Glazing information'!$H80+'Glazing information'!$J80)-AA85*'Glazing information'!$J80)/'Glazing information'!$H80,"")</f>
        <v/>
      </c>
      <c r="AD85" s="370">
        <f>IFERROR(IF('Glazing information'!$I101/'Glazing information'!$J101&gt;3,INDEX($A$67:$Q$127,MATCH(3,'Window calculation'!$A$67:$A$127,1),MATCH(AD$69,'Window calculation'!$A$67:$Q$67,0)),(INDEX($A$67:$Q$127,MATCH(IFERROR('Glazing information'!$I101/'Glazing information'!$J101,0),'Window calculation'!$A$67:$A$127,1),MATCH(AD$69,'Window calculation'!$A$67:$Q$67,0))+(INDEX($A$67:$Q$127,MATCH(3-IFERROR('Glazing information'!$I101/'Glazing information'!$J101,0),$R$67:$R$127,-1),MATCH(AD$69,'Window calculation'!$A$67:$Q$67,0))-INDEX($A$67:$Q$127,MATCH(IFERROR('Glazing information'!$I101/'Glazing information'!$J101,0),'Window calculation'!$A$67:$A$127,1),MATCH(AD$69,'Window calculation'!$A$67:$Q$67,0)))*(IFERROR('Glazing information'!$I101/'Glazing information'!$J101,0)-INDEX($A$67:$A$127,MATCH(IFERROR('Glazing information'!$I101/'Glazing information'!$J101,0),'Window calculation'!$A$67:$A$127,1),1))/(INDEX($A$67:$A$127,MATCH(3-IFERROR('Glazing information'!$I101/'Glazing information'!$J101,0),$R$67:$R$127,-1),1)-INDEX(J142:J202,MATCH(IFERROR('Glazing information'!$I101/'Glazing information'!$J101,0),'Window calculation'!$A$67:$A$127,1),1)))),1)</f>
        <v>1</v>
      </c>
      <c r="AE85" s="369">
        <f>IFERROR(IF('Glazing information'!$I101/('Glazing information'!$H101+'Glazing information'!$J101)&gt;3,INDEX($A$67:$Q$127,MATCH(3,'Window calculation'!$A$67:$A$127,1),MATCH(AD$69,'Window calculation'!$A$67:$Q$67,0)),INDEX($A$67:$Q$127,MATCH(IFERROR('Glazing information'!$I101/('Glazing information'!$H101+'Glazing information'!$J101),0),$A$67:$A$127,1),MATCH(AD$69,$A$67:$Q$67,0))+(INDEX($A$67:$Q$127,MATCH(3-IFERROR('Glazing information'!$I101/('Glazing information'!$H101+'Glazing information'!$J101),0),$R$67:$R$127,-1),MATCH(AD$69,$A$67:$Q$67,0))-INDEX($A$67:$Q$127,MATCH(IFERROR('Glazing information'!$I101/('Glazing information'!$H101+'Glazing information'!$J101),0),$A$67:$A$127,1),MATCH(AD$69,$A$67:$Q$67,0)))*(IFERROR('Glazing information'!$I101/('Glazing information'!$H101+'Glazing information'!$J101),0)-INDEX($A$67:$A$127,MATCH(IFERROR('Glazing information'!$I101/('Glazing information'!$H101+'Glazing information'!$J101),0),$A$67:$A$127,1),1))/(INDEX($A$67:$A$127,MATCH(3-IFERROR('Glazing information'!$I101/('Glazing information'!$H101+'Glazing information'!$J101),0),$R$67:$R$127,-1),1)-INDEX($A$67:$A$127,MATCH(IFERROR('Glazing information'!$I101/('Glazing information'!$H101+'Glazing information'!$J101),0),$A$67:$A$127,1),1))),1)</f>
        <v>1</v>
      </c>
      <c r="AF85" s="416" t="str">
        <f>IFERROR((AE85*('Glazing information'!$H101+'Glazing information'!$J101)-AD85*'Glazing information'!$J101)/'Glazing information'!$H101,"")</f>
        <v/>
      </c>
      <c r="AG85" s="370">
        <f>IFERROR(IF('Glazing information'!$I122/'Glazing information'!$J122&gt;3,INDEX($A$67:$Q$127,MATCH(3,'Window calculation'!$A$67:$A$127,1),MATCH(AG$69,'Window calculation'!$A$67:$Q$67,0)),(INDEX($A$67:$Q$127,MATCH(IFERROR('Glazing information'!$I122/'Glazing information'!$J122,0),'Window calculation'!$A$67:$A$127,1),MATCH(AG$69,'Window calculation'!$A$67:$Q$67,0))+(INDEX($A$67:$Q$127,MATCH(3-IFERROR('Glazing information'!$I122/'Glazing information'!$J122,0),$R$67:$R$127,-1),MATCH(AG$69,'Window calculation'!$A$67:$Q$67,0))-INDEX($A$67:$Q$127,MATCH(IFERROR('Glazing information'!$I122/'Glazing information'!$J122,0),'Window calculation'!$A$67:$A$127,1),MATCH(AG$69,'Window calculation'!$A$67:$Q$67,0)))*(IFERROR('Glazing information'!$I122/'Glazing information'!$J122,0)-INDEX($A$67:$A$127,MATCH(IFERROR('Glazing information'!$I122/'Glazing information'!$J122,0),'Window calculation'!$A$67:$A$127,1),1))/(INDEX($A$67:$A$127,MATCH(3-IFERROR('Glazing information'!$I122/'Glazing information'!$J122,0),$R$67:$R$127,-1),1)-INDEX(M142:M202,MATCH(IFERROR('Glazing information'!$I122/'Glazing information'!$J122,0),'Window calculation'!$A$67:$A$127,1),1)))),1)</f>
        <v>1</v>
      </c>
      <c r="AH85" s="369">
        <f>IFERROR(IF('Glazing information'!$I122/('Glazing information'!$H122+'Glazing information'!$J122)&gt;3,INDEX($A$67:$Q$127,MATCH(3,'Window calculation'!$A$67:$A$127,1),MATCH(AG$69,'Window calculation'!$A$67:$Q$67,0)),INDEX($A$67:$Q$127,MATCH(IFERROR('Glazing information'!$I122/('Glazing information'!$H122+'Glazing information'!$J122),0),$A$67:$A$127,1),MATCH(AG$69,$A$67:$Q$67,0))+(INDEX($A$67:$Q$127,MATCH(3-IFERROR('Glazing information'!$I122/('Glazing information'!$H122+'Glazing information'!$J122),0),$R$67:$R$127,-1),MATCH(AG$69,$A$67:$Q$67,0))-INDEX($A$67:$Q$127,MATCH(IFERROR('Glazing information'!$I122/('Glazing information'!$H122+'Glazing information'!$J122),0),$A$67:$A$127,1),MATCH(AG$69,$A$67:$Q$67,0)))*(IFERROR('Glazing information'!$I122/('Glazing information'!$H122+'Glazing information'!$J122),0)-INDEX($A$67:$A$127,MATCH(IFERROR('Glazing information'!$I122/('Glazing information'!$H122+'Glazing information'!$J122),0),$A$67:$A$127,1),1))/(INDEX($A$67:$A$127,MATCH(3-IFERROR('Glazing information'!$I122/('Glazing information'!$H122+'Glazing information'!$J122),0),$R$67:$R$127,-1),1)-INDEX($A$67:$A$127,MATCH(IFERROR('Glazing information'!$I122/('Glazing information'!$H122+'Glazing information'!$J122),0),$A$67:$A$127,1),1))),1)</f>
        <v>1</v>
      </c>
      <c r="AI85" s="416" t="str">
        <f>IFERROR((AH85*('Glazing information'!$H122+'Glazing information'!$J122)-AG85*'Glazing information'!$J122)/'Glazing information'!$H122,"")</f>
        <v/>
      </c>
      <c r="AJ85" s="370">
        <f>IFERROR(IF('Glazing information'!$I143/'Glazing information'!$J143&gt;3,INDEX($A$67:$Q$127,MATCH(3,'Window calculation'!$A$67:$A$127,1),MATCH(AJ$69,'Window calculation'!$A$67:$Q$67,0)),(INDEX($A$67:$Q$127,MATCH(IFERROR('Glazing information'!$I143/'Glazing information'!$J143,0),'Window calculation'!$A$67:$A$127,1),MATCH(AJ$69,'Window calculation'!$A$67:$Q$67,0))+(INDEX($A$67:$Q$127,MATCH(3-IFERROR('Glazing information'!$I143/'Glazing information'!$J143,0),$R$67:$R$127,-1),MATCH(AJ$69,'Window calculation'!$A$67:$Q$67,0))-INDEX($A$67:$Q$127,MATCH(IFERROR('Glazing information'!$I143/'Glazing information'!$J143,0),'Window calculation'!$A$67:$A$127,1),MATCH(AJ$69,'Window calculation'!$A$67:$Q$67,0)))*(IFERROR('Glazing information'!$I143/'Glazing information'!$J143,0)-INDEX($A$67:$A$127,MATCH(IFERROR('Glazing information'!$I143/'Glazing information'!$J143,0),'Window calculation'!$A$67:$A$127,1),1))/(INDEX($A$67:$A$127,MATCH(3-IFERROR('Glazing information'!$I143/'Glazing information'!$J143,0),$R$67:$R$127,-1),1)-INDEX(P142:P202,MATCH(IFERROR('Glazing information'!$I143/'Glazing information'!$J143,0),'Window calculation'!$A$67:$A$127,1),1)))),1)</f>
        <v>1</v>
      </c>
      <c r="AK85" s="369">
        <f>IFERROR(IF('Glazing information'!$I143/('Glazing information'!$H143+'Glazing information'!$J143)&gt;3,INDEX($A$67:$Q$127,MATCH(3,'Window calculation'!$A$67:$A$127,1),MATCH(AJ$69,'Window calculation'!$A$67:$Q$67,0)),INDEX($A$67:$Q$127,MATCH(IFERROR('Glazing information'!$I143/('Glazing information'!$H143+'Glazing information'!$J143),0),$A$67:$A$127,1),MATCH(AJ$69,$A$67:$Q$67,0))+(INDEX($A$67:$Q$127,MATCH(3-IFERROR('Glazing information'!$I143/('Glazing information'!$H143+'Glazing information'!$J143),0),$R$67:$R$127,-1),MATCH(AJ$69,$A$67:$Q$67,0))-INDEX($A$67:$Q$127,MATCH(IFERROR('Glazing information'!$I143/('Glazing information'!$H143+'Glazing information'!$J143),0),$A$67:$A$127,1),MATCH(AJ$69,$A$67:$Q$67,0)))*(IFERROR('Glazing information'!$I143/('Glazing information'!$H143+'Glazing information'!$J143),0)-INDEX($A$67:$A$127,MATCH(IFERROR('Glazing information'!$I143/('Glazing information'!$H143+'Glazing information'!$J143),0),$A$67:$A$127,1),1))/(INDEX($A$67:$A$127,MATCH(3-IFERROR('Glazing information'!$I143/('Glazing information'!$H143+'Glazing information'!$J143),0),$R$67:$R$127,-1),1)-INDEX($A$67:$A$127,MATCH(IFERROR('Glazing information'!$I143/('Glazing information'!$H143+'Glazing information'!$J143),0),$A$67:$A$127,1),1))),1)</f>
        <v>1</v>
      </c>
      <c r="AL85" s="416" t="str">
        <f>IFERROR((AK85*('Glazing information'!$H143+'Glazing information'!$J143)-AJ85*'Glazing information'!$J143)/'Glazing information'!$H143,"")</f>
        <v/>
      </c>
      <c r="AM85" s="370">
        <f>IFERROR(IF('Glazing information'!$I164/'Glazing information'!$J164&gt;3,INDEX($A$67:$Q$127,MATCH(3,'Window calculation'!$A$67:$A$127,1),MATCH(AM$69,'Window calculation'!$A$67:$Q$67,0)),(INDEX($A$67:$Q$127,MATCH(IFERROR('Glazing information'!$I164/'Glazing information'!$J164,0),'Window calculation'!$A$67:$A$127,1),MATCH(AM$69,'Window calculation'!$A$67:$Q$67,0))+(INDEX($A$67:$Q$127,MATCH(3-IFERROR('Glazing information'!$I164/'Glazing information'!$J164,0),$R$67:$R$127,-1),MATCH(AM$69,'Window calculation'!$A$67:$Q$67,0))-INDEX($A$67:$Q$127,MATCH(IFERROR('Glazing information'!$I164/'Glazing information'!$J164,0),'Window calculation'!$A$67:$A$127,1),MATCH(AM$69,'Window calculation'!$A$67:$Q$67,0)))*(IFERROR('Glazing information'!$I164/'Glazing information'!$J164,0)-INDEX($A$67:$A$127,MATCH(IFERROR('Glazing information'!$I164/'Glazing information'!$J164,0),'Window calculation'!$A$67:$A$127,1),1))/(INDEX($A$67:$A$127,MATCH(3-IFERROR('Glazing information'!$I164/'Glazing information'!$J164,0),$R$67:$R$127,-1),1)-INDEX(S142:S202,MATCH(IFERROR('Glazing information'!$I164/'Glazing information'!$J164,0),'Window calculation'!$A$67:$A$127,1),1)))),1)</f>
        <v>1</v>
      </c>
      <c r="AN85" s="369">
        <f>IFERROR(IF('Glazing information'!$I164/('Glazing information'!$H164+'Glazing information'!$J164)&gt;3,INDEX($A$67:$Q$127,MATCH(3,'Window calculation'!$A$67:$A$127,1),MATCH(AM$69,'Window calculation'!$A$67:$Q$67,0)),INDEX($A$67:$Q$127,MATCH(IFERROR('Glazing information'!$I164/('Glazing information'!$H164+'Glazing information'!$J164),0),$A$67:$A$127,1),MATCH(AM$69,$A$67:$Q$67,0))+(INDEX($A$67:$Q$127,MATCH(3-IFERROR('Glazing information'!$I164/('Glazing information'!$H164+'Glazing information'!$J164),0),$R$67:$R$127,-1),MATCH(AM$69,$A$67:$Q$67,0))-INDEX($A$67:$Q$127,MATCH(IFERROR('Glazing information'!$I164/('Glazing information'!$H164+'Glazing information'!$J164),0),$A$67:$A$127,1),MATCH(AM$69,$A$67:$Q$67,0)))*(IFERROR('Glazing information'!$I164/('Glazing information'!$H164+'Glazing information'!$J164),0)-INDEX($A$67:$A$127,MATCH(IFERROR('Glazing information'!$I164/('Glazing information'!$H164+'Glazing information'!$J164),0),$A$67:$A$127,1),1))/(INDEX($A$67:$A$127,MATCH(3-IFERROR('Glazing information'!$I164/('Glazing information'!$H164+'Glazing information'!$J164),0),$R$67:$R$127,-1),1)-INDEX($A$67:$A$127,MATCH(IFERROR('Glazing information'!$I164/('Glazing information'!$H164+'Glazing information'!$J164),0),$A$67:$A$127,1),1))),1)</f>
        <v>1</v>
      </c>
      <c r="AO85" s="416" t="str">
        <f>IFERROR((AN85*('Glazing information'!$H164+'Glazing information'!$J164)-AM85*'Glazing information'!$J164)/'Glazing information'!$H164,"")</f>
        <v/>
      </c>
      <c r="AP85" s="370">
        <f>IFERROR(IF('Glazing information'!$I185/'Glazing information'!$J185&gt;3,INDEX($A$67:$Q$127,MATCH(3,'Window calculation'!$A$67:$A$127,1),MATCH(AP$69,'Window calculation'!$A$67:$Q$67,0)),(INDEX($A$67:$Q$127,MATCH(IFERROR('Glazing information'!$I185/'Glazing information'!$J185,0),'Window calculation'!$A$67:$A$127,1),MATCH(AP$69,'Window calculation'!$A$67:$Q$67,0))+(INDEX($A$67:$Q$127,MATCH(3-IFERROR('Glazing information'!$I185/'Glazing information'!$J185,0),$R$67:$R$127,-1),MATCH(AP$69,'Window calculation'!$A$67:$Q$67,0))-INDEX($A$67:$Q$127,MATCH(IFERROR('Glazing information'!$I185/'Glazing information'!$J185,0),'Window calculation'!$A$67:$A$127,1),MATCH(AP$69,'Window calculation'!$A$67:$Q$67,0)))*(IFERROR('Glazing information'!$I185/'Glazing information'!$J185,0)-INDEX($A$67:$A$127,MATCH(IFERROR('Glazing information'!$I185/'Glazing information'!$J185,0),'Window calculation'!$A$67:$A$127,1),1))/(INDEX($A$67:$A$127,MATCH(3-IFERROR('Glazing information'!$I185/'Glazing information'!$J185,0),$R$67:$R$127,-1),1)-INDEX(V142:V202,MATCH(IFERROR('Glazing information'!$I185/'Glazing information'!$J185,0),'Window calculation'!$A$67:$A$127,1),1)))),1)</f>
        <v>1</v>
      </c>
      <c r="AQ85" s="369">
        <f>IFERROR(IF('Glazing information'!$I185/('Glazing information'!$H185+'Glazing information'!$J185)&gt;3,INDEX($A$67:$Q$127,MATCH(3,'Window calculation'!$A$67:$A$127,1),MATCH(AP$69,'Window calculation'!$A$67:$Q$67,0)),INDEX($A$67:$Q$127,MATCH(IFERROR('Glazing information'!$I185/('Glazing information'!$H185+'Glazing information'!$J185),0),$A$67:$A$127,1),MATCH(AP$69,$A$67:$Q$67,0))+(INDEX($A$67:$Q$127,MATCH(3-IFERROR('Glazing information'!$I185/('Glazing information'!$H185+'Glazing information'!$J185),0),$R$67:$R$127,-1),MATCH(AP$69,$A$67:$Q$67,0))-INDEX($A$67:$Q$127,MATCH(IFERROR('Glazing information'!$I185/('Glazing information'!$H185+'Glazing information'!$J185),0),$A$67:$A$127,1),MATCH(AP$69,$A$67:$Q$67,0)))*(IFERROR('Glazing information'!$I185/('Glazing information'!$H185+'Glazing information'!$J185),0)-INDEX($A$67:$A$127,MATCH(IFERROR('Glazing information'!$I185/('Glazing information'!$H185+'Glazing information'!$J185),0),$A$67:$A$127,1),1))/(INDEX($A$67:$A$127,MATCH(3-IFERROR('Glazing information'!$I185/('Glazing information'!$H185+'Glazing information'!$J185),0),$R$67:$R$127,-1),1)-INDEX($A$67:$A$127,MATCH(IFERROR('Glazing information'!$I185/('Glazing information'!$H185+'Glazing information'!$J185),0),$A$67:$A$127,1),1))),1)</f>
        <v>1</v>
      </c>
      <c r="AR85" s="416" t="str">
        <f>IFERROR((AQ85*('Glazing information'!$H185+'Glazing information'!$J185)-AP85*'Glazing information'!$J185)/'Glazing information'!$H185,"")</f>
        <v/>
      </c>
      <c r="AS85" s="57"/>
      <c r="AT85" s="57"/>
      <c r="AU85" s="57"/>
      <c r="AV85" s="57"/>
      <c r="AW85" s="57"/>
      <c r="AX85" s="57"/>
      <c r="AY85" s="57"/>
      <c r="AZ85" s="57"/>
      <c r="BA85" s="57"/>
      <c r="BB85" s="57"/>
      <c r="BC85" s="57"/>
      <c r="BD85" s="57"/>
      <c r="BE85" s="57"/>
      <c r="BF85" s="57"/>
      <c r="BG85" s="57"/>
      <c r="BH85" s="57"/>
      <c r="BI85" s="57"/>
      <c r="BJ85" s="57"/>
      <c r="BK85" s="57"/>
      <c r="BL85" s="57"/>
    </row>
    <row r="86" spans="1:64" ht="15.75" thickTop="1" x14ac:dyDescent="0.25">
      <c r="A86" s="67">
        <v>0.95</v>
      </c>
      <c r="B86" s="68" t="b">
        <f>IF('OTTV Calculation'!$E$6="Hanoi",'Beta Database'!D86,IF('OTTV Calculation'!$E$6="Da Nang",'Beta Database'!U86,IF('OTTV Calculation'!$E$6="Buon Ma Thuot",'Beta Database'!AL86,IF('OTTV Calculation'!$E$6="HCMC",'Beta Database'!BC86))))</f>
        <v>0</v>
      </c>
      <c r="C86" s="68" t="b">
        <f>IF('OTTV Calculation'!$E$6="Hanoi",'Beta Database'!E86,IF('OTTV Calculation'!$E$6="Da Nang",'Beta Database'!V86,IF('OTTV Calculation'!$E$6="Buon Ma Thuot",'Beta Database'!AM86,IF('OTTV Calculation'!$E$6="HCMC",'Beta Database'!BD86))))</f>
        <v>0</v>
      </c>
      <c r="D86" s="68" t="b">
        <f>IF('OTTV Calculation'!$E$6="Hanoi",'Beta Database'!F86,IF('OTTV Calculation'!$E$6="Da Nang",'Beta Database'!W86,IF('OTTV Calculation'!$E$6="Buon Ma Thuot",'Beta Database'!AN86,IF('OTTV Calculation'!$E$6="HCMC",'Beta Database'!BE86))))</f>
        <v>0</v>
      </c>
      <c r="E86" s="68" t="b">
        <f>IF('OTTV Calculation'!$E$6="Hanoi",'Beta Database'!G86,IF('OTTV Calculation'!$E$6="Da Nang",'Beta Database'!X86,IF('OTTV Calculation'!$E$6="Buon Ma Thuot",'Beta Database'!AO86,IF('OTTV Calculation'!$E$6="HCMC",'Beta Database'!BF86))))</f>
        <v>0</v>
      </c>
      <c r="F86" s="73" t="b">
        <f>IF('OTTV Calculation'!$E$6="Hanoi",'Beta Database'!H86,IF('OTTV Calculation'!$E$6="Da Nang",'Beta Database'!Y86,IF('OTTV Calculation'!$E$6="Buon Ma Thuot",'Beta Database'!AP86,IF('OTTV Calculation'!$E$6="HCMC",'Beta Database'!BG86))))</f>
        <v>0</v>
      </c>
      <c r="G86" s="68" t="b">
        <f>IF('OTTV Calculation'!$E$6="Hanoi",'Beta Database'!I86,IF('OTTV Calculation'!$E$6="Da Nang",'Beta Database'!Z86,IF('OTTV Calculation'!$E$6="Buon Ma Thuot",'Beta Database'!AQ86,IF('OTTV Calculation'!$E$6="HCMC",'Beta Database'!BH86))))</f>
        <v>0</v>
      </c>
      <c r="H86" s="68" t="b">
        <f>IF('OTTV Calculation'!$E$6="Hanoi",'Beta Database'!J86,IF('OTTV Calculation'!$E$6="Da Nang",'Beta Database'!AA86,IF('OTTV Calculation'!$E$6="Buon Ma Thuot",'Beta Database'!AR86,IF('OTTV Calculation'!$E$6="HCMC",'Beta Database'!BI86))))</f>
        <v>0</v>
      </c>
      <c r="I86" s="68" t="b">
        <f>IF('OTTV Calculation'!$E$6="Hanoi",'Beta Database'!K86,IF('OTTV Calculation'!$E$6="Da Nang",'Beta Database'!AB86,IF('OTTV Calculation'!$E$6="Buon Ma Thuot",'Beta Database'!AS86,IF('OTTV Calculation'!$E$6="HCMC",'Beta Database'!BJ86))))</f>
        <v>0</v>
      </c>
      <c r="J86" s="68" t="b">
        <f>IF('OTTV Calculation'!$E$6="Hanoi",'Beta Database'!L86,IF('OTTV Calculation'!$E$6="Da Nang",'Beta Database'!AC86,IF('OTTV Calculation'!$E$6="Buon Ma Thuot",'Beta Database'!AT86,IF('OTTV Calculation'!$E$6="HCMC",'Beta Database'!BK86))))</f>
        <v>0</v>
      </c>
      <c r="K86" s="68" t="b">
        <f>IF('OTTV Calculation'!$E$6="Hanoi",'Beta Database'!M86,IF('OTTV Calculation'!$E$6="Da Nang",'Beta Database'!AD86,IF('OTTV Calculation'!$E$6="Buon Ma Thuot",'Beta Database'!AU86,IF('OTTV Calculation'!$E$6="HCMC",'Beta Database'!BL86))))</f>
        <v>0</v>
      </c>
      <c r="L86" s="68" t="b">
        <f>IF('OTTV Calculation'!$E$6="Hanoi",'Beta Database'!N86,IF('OTTV Calculation'!$E$6="Da Nang",'Beta Database'!AE86,IF('OTTV Calculation'!$E$6="Buon Ma Thuot",'Beta Database'!AV86,IF('OTTV Calculation'!$E$6="HCMC",'Beta Database'!BM86))))</f>
        <v>0</v>
      </c>
      <c r="M86" s="68" t="b">
        <f>IF('OTTV Calculation'!$E$6="Hanoi",'Beta Database'!O86,IF('OTTV Calculation'!$E$6="Da Nang",'Beta Database'!AF86,IF('OTTV Calculation'!$E$6="Buon Ma Thuot",'Beta Database'!AW86,IF('OTTV Calculation'!$E$6="HCMC",'Beta Database'!BN86))))</f>
        <v>0</v>
      </c>
      <c r="N86" s="68" t="b">
        <f>IF('OTTV Calculation'!$E$6="Hanoi",'Beta Database'!P86,IF('OTTV Calculation'!$E$6="Da Nang",'Beta Database'!AG86,IF('OTTV Calculation'!$E$6="Buon Ma Thuot",'Beta Database'!AX86,IF('OTTV Calculation'!$E$6="HCMC",'Beta Database'!BO86))))</f>
        <v>0</v>
      </c>
      <c r="O86" s="68" t="b">
        <f>IF('OTTV Calculation'!$E$6="Hanoi",'Beta Database'!Q86,IF('OTTV Calculation'!$E$6="Da Nang",'Beta Database'!AH86,IF('OTTV Calculation'!$E$6="Buon Ma Thuot",'Beta Database'!AY86,IF('OTTV Calculation'!$E$6="HCMC",'Beta Database'!BP86))))</f>
        <v>0</v>
      </c>
      <c r="P86" s="68" t="b">
        <f>IF('OTTV Calculation'!$E$6="Hanoi",'Beta Database'!R86,IF('OTTV Calculation'!$E$6="Da Nang",'Beta Database'!AI86,IF('OTTV Calculation'!$E$6="Buon Ma Thuot",'Beta Database'!AZ86,IF('OTTV Calculation'!$E$6="HCMC",'Beta Database'!BQ86))))</f>
        <v>0</v>
      </c>
      <c r="Q86" s="68" t="b">
        <f>IF('OTTV Calculation'!$E$6="Hanoi",'Beta Database'!S86,IF('OTTV Calculation'!$E$6="Da Nang",'Beta Database'!AJ86,IF('OTTV Calculation'!$E$6="Buon Ma Thuot",'Beta Database'!BA86,IF('OTTV Calculation'!$E$6="HCMC",'Beta Database'!BR86))))</f>
        <v>0</v>
      </c>
      <c r="R86" s="57">
        <v>2.1</v>
      </c>
      <c r="S86" s="57"/>
      <c r="T86" s="85"/>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row>
    <row r="87" spans="1:64" x14ac:dyDescent="0.25">
      <c r="A87" s="67">
        <v>1</v>
      </c>
      <c r="B87" s="68" t="b">
        <f>IF('OTTV Calculation'!$E$6="Hanoi",'Beta Database'!D87,IF('OTTV Calculation'!$E$6="Da Nang",'Beta Database'!U87,IF('OTTV Calculation'!$E$6="Buon Ma Thuot",'Beta Database'!AL87,IF('OTTV Calculation'!$E$6="HCMC",'Beta Database'!BC87))))</f>
        <v>0</v>
      </c>
      <c r="C87" s="68" t="b">
        <f>IF('OTTV Calculation'!$E$6="Hanoi",'Beta Database'!E87,IF('OTTV Calculation'!$E$6="Da Nang",'Beta Database'!V87,IF('OTTV Calculation'!$E$6="Buon Ma Thuot",'Beta Database'!AM87,IF('OTTV Calculation'!$E$6="HCMC",'Beta Database'!BD87))))</f>
        <v>0</v>
      </c>
      <c r="D87" s="68" t="b">
        <f>IF('OTTV Calculation'!$E$6="Hanoi",'Beta Database'!F87,IF('OTTV Calculation'!$E$6="Da Nang",'Beta Database'!W87,IF('OTTV Calculation'!$E$6="Buon Ma Thuot",'Beta Database'!AN87,IF('OTTV Calculation'!$E$6="HCMC",'Beta Database'!BE87))))</f>
        <v>0</v>
      </c>
      <c r="E87" s="68" t="b">
        <f>IF('OTTV Calculation'!$E$6="Hanoi",'Beta Database'!G87,IF('OTTV Calculation'!$E$6="Da Nang",'Beta Database'!X87,IF('OTTV Calculation'!$E$6="Buon Ma Thuot",'Beta Database'!AO87,IF('OTTV Calculation'!$E$6="HCMC",'Beta Database'!BF87))))</f>
        <v>0</v>
      </c>
      <c r="F87" s="73" t="b">
        <f>IF('OTTV Calculation'!$E$6="Hanoi",'Beta Database'!H87,IF('OTTV Calculation'!$E$6="Da Nang",'Beta Database'!Y87,IF('OTTV Calculation'!$E$6="Buon Ma Thuot",'Beta Database'!AP87,IF('OTTV Calculation'!$E$6="HCMC",'Beta Database'!BG87))))</f>
        <v>0</v>
      </c>
      <c r="G87" s="68" t="b">
        <f>IF('OTTV Calculation'!$E$6="Hanoi",'Beta Database'!I87,IF('OTTV Calculation'!$E$6="Da Nang",'Beta Database'!Z87,IF('OTTV Calculation'!$E$6="Buon Ma Thuot",'Beta Database'!AQ87,IF('OTTV Calculation'!$E$6="HCMC",'Beta Database'!BH87))))</f>
        <v>0</v>
      </c>
      <c r="H87" s="68" t="b">
        <f>IF('OTTV Calculation'!$E$6="Hanoi",'Beta Database'!J87,IF('OTTV Calculation'!$E$6="Da Nang",'Beta Database'!AA87,IF('OTTV Calculation'!$E$6="Buon Ma Thuot",'Beta Database'!AR87,IF('OTTV Calculation'!$E$6="HCMC",'Beta Database'!BI87))))</f>
        <v>0</v>
      </c>
      <c r="I87" s="68" t="b">
        <f>IF('OTTV Calculation'!$E$6="Hanoi",'Beta Database'!K87,IF('OTTV Calculation'!$E$6="Da Nang",'Beta Database'!AB87,IF('OTTV Calculation'!$E$6="Buon Ma Thuot",'Beta Database'!AS87,IF('OTTV Calculation'!$E$6="HCMC",'Beta Database'!BJ87))))</f>
        <v>0</v>
      </c>
      <c r="J87" s="68" t="b">
        <f>IF('OTTV Calculation'!$E$6="Hanoi",'Beta Database'!L87,IF('OTTV Calculation'!$E$6="Da Nang",'Beta Database'!AC87,IF('OTTV Calculation'!$E$6="Buon Ma Thuot",'Beta Database'!AT87,IF('OTTV Calculation'!$E$6="HCMC",'Beta Database'!BK87))))</f>
        <v>0</v>
      </c>
      <c r="K87" s="68" t="b">
        <f>IF('OTTV Calculation'!$E$6="Hanoi",'Beta Database'!M87,IF('OTTV Calculation'!$E$6="Da Nang",'Beta Database'!AD87,IF('OTTV Calculation'!$E$6="Buon Ma Thuot",'Beta Database'!AU87,IF('OTTV Calculation'!$E$6="HCMC",'Beta Database'!BL87))))</f>
        <v>0</v>
      </c>
      <c r="L87" s="68" t="b">
        <f>IF('OTTV Calculation'!$E$6="Hanoi",'Beta Database'!N87,IF('OTTV Calculation'!$E$6="Da Nang",'Beta Database'!AE87,IF('OTTV Calculation'!$E$6="Buon Ma Thuot",'Beta Database'!AV87,IF('OTTV Calculation'!$E$6="HCMC",'Beta Database'!BM87))))</f>
        <v>0</v>
      </c>
      <c r="M87" s="68" t="b">
        <f>IF('OTTV Calculation'!$E$6="Hanoi",'Beta Database'!O87,IF('OTTV Calculation'!$E$6="Da Nang",'Beta Database'!AF87,IF('OTTV Calculation'!$E$6="Buon Ma Thuot",'Beta Database'!AW87,IF('OTTV Calculation'!$E$6="HCMC",'Beta Database'!BN87))))</f>
        <v>0</v>
      </c>
      <c r="N87" s="68" t="b">
        <f>IF('OTTV Calculation'!$E$6="Hanoi",'Beta Database'!P87,IF('OTTV Calculation'!$E$6="Da Nang",'Beta Database'!AG87,IF('OTTV Calculation'!$E$6="Buon Ma Thuot",'Beta Database'!AX87,IF('OTTV Calculation'!$E$6="HCMC",'Beta Database'!BO87))))</f>
        <v>0</v>
      </c>
      <c r="O87" s="68" t="b">
        <f>IF('OTTV Calculation'!$E$6="Hanoi",'Beta Database'!Q87,IF('OTTV Calculation'!$E$6="Da Nang",'Beta Database'!AH87,IF('OTTV Calculation'!$E$6="Buon Ma Thuot",'Beta Database'!AY87,IF('OTTV Calculation'!$E$6="HCMC",'Beta Database'!BP87))))</f>
        <v>0</v>
      </c>
      <c r="P87" s="68" t="b">
        <f>IF('OTTV Calculation'!$E$6="Hanoi",'Beta Database'!R87,IF('OTTV Calculation'!$E$6="Da Nang",'Beta Database'!AI87,IF('OTTV Calculation'!$E$6="Buon Ma Thuot",'Beta Database'!AZ87,IF('OTTV Calculation'!$E$6="HCMC",'Beta Database'!BQ87))))</f>
        <v>0</v>
      </c>
      <c r="Q87" s="68" t="b">
        <f>IF('OTTV Calculation'!$E$6="Hanoi",'Beta Database'!S87,IF('OTTV Calculation'!$E$6="Da Nang",'Beta Database'!AJ87,IF('OTTV Calculation'!$E$6="Buon Ma Thuot",'Beta Database'!BA87,IF('OTTV Calculation'!$E$6="HCMC",'Beta Database'!BR87))))</f>
        <v>0</v>
      </c>
      <c r="R87" s="57">
        <v>2.0499999999999998</v>
      </c>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row>
    <row r="88" spans="1:64" x14ac:dyDescent="0.25">
      <c r="A88" s="67">
        <v>1.05</v>
      </c>
      <c r="B88" s="68" t="b">
        <f>IF('OTTV Calculation'!$E$6="Hanoi",'Beta Database'!D88,IF('OTTV Calculation'!$E$6="Da Nang",'Beta Database'!U88,IF('OTTV Calculation'!$E$6="Buon Ma Thuot",'Beta Database'!AL88,IF('OTTV Calculation'!$E$6="HCMC",'Beta Database'!BC88))))</f>
        <v>0</v>
      </c>
      <c r="C88" s="68" t="b">
        <f>IF('OTTV Calculation'!$E$6="Hanoi",'Beta Database'!E88,IF('OTTV Calculation'!$E$6="Da Nang",'Beta Database'!V88,IF('OTTV Calculation'!$E$6="Buon Ma Thuot",'Beta Database'!AM88,IF('OTTV Calculation'!$E$6="HCMC",'Beta Database'!BD88))))</f>
        <v>0</v>
      </c>
      <c r="D88" s="68" t="b">
        <f>IF('OTTV Calculation'!$E$6="Hanoi",'Beta Database'!F88,IF('OTTV Calculation'!$E$6="Da Nang",'Beta Database'!W88,IF('OTTV Calculation'!$E$6="Buon Ma Thuot",'Beta Database'!AN88,IF('OTTV Calculation'!$E$6="HCMC",'Beta Database'!BE88))))</f>
        <v>0</v>
      </c>
      <c r="E88" s="68" t="b">
        <f>IF('OTTV Calculation'!$E$6="Hanoi",'Beta Database'!G88,IF('OTTV Calculation'!$E$6="Da Nang",'Beta Database'!X88,IF('OTTV Calculation'!$E$6="Buon Ma Thuot",'Beta Database'!AO88,IF('OTTV Calculation'!$E$6="HCMC",'Beta Database'!BF88))))</f>
        <v>0</v>
      </c>
      <c r="F88" s="73" t="b">
        <f>IF('OTTV Calculation'!$E$6="Hanoi",'Beta Database'!H88,IF('OTTV Calculation'!$E$6="Da Nang",'Beta Database'!Y88,IF('OTTV Calculation'!$E$6="Buon Ma Thuot",'Beta Database'!AP88,IF('OTTV Calculation'!$E$6="HCMC",'Beta Database'!BG88))))</f>
        <v>0</v>
      </c>
      <c r="G88" s="68" t="b">
        <f>IF('OTTV Calculation'!$E$6="Hanoi",'Beta Database'!I88,IF('OTTV Calculation'!$E$6="Da Nang",'Beta Database'!Z88,IF('OTTV Calculation'!$E$6="Buon Ma Thuot",'Beta Database'!AQ88,IF('OTTV Calculation'!$E$6="HCMC",'Beta Database'!BH88))))</f>
        <v>0</v>
      </c>
      <c r="H88" s="68" t="b">
        <f>IF('OTTV Calculation'!$E$6="Hanoi",'Beta Database'!J88,IF('OTTV Calculation'!$E$6="Da Nang",'Beta Database'!AA88,IF('OTTV Calculation'!$E$6="Buon Ma Thuot",'Beta Database'!AR88,IF('OTTV Calculation'!$E$6="HCMC",'Beta Database'!BI88))))</f>
        <v>0</v>
      </c>
      <c r="I88" s="68" t="b">
        <f>IF('OTTV Calculation'!$E$6="Hanoi",'Beta Database'!K88,IF('OTTV Calculation'!$E$6="Da Nang",'Beta Database'!AB88,IF('OTTV Calculation'!$E$6="Buon Ma Thuot",'Beta Database'!AS88,IF('OTTV Calculation'!$E$6="HCMC",'Beta Database'!BJ88))))</f>
        <v>0</v>
      </c>
      <c r="J88" s="68" t="b">
        <f>IF('OTTV Calculation'!$E$6="Hanoi",'Beta Database'!L88,IF('OTTV Calculation'!$E$6="Da Nang",'Beta Database'!AC88,IF('OTTV Calculation'!$E$6="Buon Ma Thuot",'Beta Database'!AT88,IF('OTTV Calculation'!$E$6="HCMC",'Beta Database'!BK88))))</f>
        <v>0</v>
      </c>
      <c r="K88" s="68" t="b">
        <f>IF('OTTV Calculation'!$E$6="Hanoi",'Beta Database'!M88,IF('OTTV Calculation'!$E$6="Da Nang",'Beta Database'!AD88,IF('OTTV Calculation'!$E$6="Buon Ma Thuot",'Beta Database'!AU88,IF('OTTV Calculation'!$E$6="HCMC",'Beta Database'!BL88))))</f>
        <v>0</v>
      </c>
      <c r="L88" s="68" t="b">
        <f>IF('OTTV Calculation'!$E$6="Hanoi",'Beta Database'!N88,IF('OTTV Calculation'!$E$6="Da Nang",'Beta Database'!AE88,IF('OTTV Calculation'!$E$6="Buon Ma Thuot",'Beta Database'!AV88,IF('OTTV Calculation'!$E$6="HCMC",'Beta Database'!BM88))))</f>
        <v>0</v>
      </c>
      <c r="M88" s="68" t="b">
        <f>IF('OTTV Calculation'!$E$6="Hanoi",'Beta Database'!O88,IF('OTTV Calculation'!$E$6="Da Nang",'Beta Database'!AF88,IF('OTTV Calculation'!$E$6="Buon Ma Thuot",'Beta Database'!AW88,IF('OTTV Calculation'!$E$6="HCMC",'Beta Database'!BN88))))</f>
        <v>0</v>
      </c>
      <c r="N88" s="68" t="b">
        <f>IF('OTTV Calculation'!$E$6="Hanoi",'Beta Database'!P88,IF('OTTV Calculation'!$E$6="Da Nang",'Beta Database'!AG88,IF('OTTV Calculation'!$E$6="Buon Ma Thuot",'Beta Database'!AX88,IF('OTTV Calculation'!$E$6="HCMC",'Beta Database'!BO88))))</f>
        <v>0</v>
      </c>
      <c r="O88" s="68" t="b">
        <f>IF('OTTV Calculation'!$E$6="Hanoi",'Beta Database'!Q88,IF('OTTV Calculation'!$E$6="Da Nang",'Beta Database'!AH88,IF('OTTV Calculation'!$E$6="Buon Ma Thuot",'Beta Database'!AY88,IF('OTTV Calculation'!$E$6="HCMC",'Beta Database'!BP88))))</f>
        <v>0</v>
      </c>
      <c r="P88" s="68" t="b">
        <f>IF('OTTV Calculation'!$E$6="Hanoi",'Beta Database'!R88,IF('OTTV Calculation'!$E$6="Da Nang",'Beta Database'!AI88,IF('OTTV Calculation'!$E$6="Buon Ma Thuot",'Beta Database'!AZ88,IF('OTTV Calculation'!$E$6="HCMC",'Beta Database'!BQ88))))</f>
        <v>0</v>
      </c>
      <c r="Q88" s="68" t="b">
        <f>IF('OTTV Calculation'!$E$6="Hanoi",'Beta Database'!S88,IF('OTTV Calculation'!$E$6="Da Nang",'Beta Database'!AJ88,IF('OTTV Calculation'!$E$6="Buon Ma Thuot",'Beta Database'!BA88,IF('OTTV Calculation'!$E$6="HCMC",'Beta Database'!BR88))))</f>
        <v>0</v>
      </c>
      <c r="R88" s="57">
        <v>2</v>
      </c>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row>
    <row r="89" spans="1:64" x14ac:dyDescent="0.25">
      <c r="A89" s="67">
        <v>1.1000000000000001</v>
      </c>
      <c r="B89" s="68" t="b">
        <f>IF('OTTV Calculation'!$E$6="Hanoi",'Beta Database'!D89,IF('OTTV Calculation'!$E$6="Da Nang",'Beta Database'!U89,IF('OTTV Calculation'!$E$6="Buon Ma Thuot",'Beta Database'!AL89,IF('OTTV Calculation'!$E$6="HCMC",'Beta Database'!BC89))))</f>
        <v>0</v>
      </c>
      <c r="C89" s="68" t="b">
        <f>IF('OTTV Calculation'!$E$6="Hanoi",'Beta Database'!E89,IF('OTTV Calculation'!$E$6="Da Nang",'Beta Database'!V89,IF('OTTV Calculation'!$E$6="Buon Ma Thuot",'Beta Database'!AM89,IF('OTTV Calculation'!$E$6="HCMC",'Beta Database'!BD89))))</f>
        <v>0</v>
      </c>
      <c r="D89" s="68" t="b">
        <f>IF('OTTV Calculation'!$E$6="Hanoi",'Beta Database'!F89,IF('OTTV Calculation'!$E$6="Da Nang",'Beta Database'!W89,IF('OTTV Calculation'!$E$6="Buon Ma Thuot",'Beta Database'!AN89,IF('OTTV Calculation'!$E$6="HCMC",'Beta Database'!BE89))))</f>
        <v>0</v>
      </c>
      <c r="E89" s="68" t="b">
        <f>IF('OTTV Calculation'!$E$6="Hanoi",'Beta Database'!G89,IF('OTTV Calculation'!$E$6="Da Nang",'Beta Database'!X89,IF('OTTV Calculation'!$E$6="Buon Ma Thuot",'Beta Database'!AO89,IF('OTTV Calculation'!$E$6="HCMC",'Beta Database'!BF89))))</f>
        <v>0</v>
      </c>
      <c r="F89" s="73" t="b">
        <f>IF('OTTV Calculation'!$E$6="Hanoi",'Beta Database'!H89,IF('OTTV Calculation'!$E$6="Da Nang",'Beta Database'!Y89,IF('OTTV Calculation'!$E$6="Buon Ma Thuot",'Beta Database'!AP89,IF('OTTV Calculation'!$E$6="HCMC",'Beta Database'!BG89))))</f>
        <v>0</v>
      </c>
      <c r="G89" s="68" t="b">
        <f>IF('OTTV Calculation'!$E$6="Hanoi",'Beta Database'!I89,IF('OTTV Calculation'!$E$6="Da Nang",'Beta Database'!Z89,IF('OTTV Calculation'!$E$6="Buon Ma Thuot",'Beta Database'!AQ89,IF('OTTV Calculation'!$E$6="HCMC",'Beta Database'!BH89))))</f>
        <v>0</v>
      </c>
      <c r="H89" s="68" t="b">
        <f>IF('OTTV Calculation'!$E$6="Hanoi",'Beta Database'!J89,IF('OTTV Calculation'!$E$6="Da Nang",'Beta Database'!AA89,IF('OTTV Calculation'!$E$6="Buon Ma Thuot",'Beta Database'!AR89,IF('OTTV Calculation'!$E$6="HCMC",'Beta Database'!BI89))))</f>
        <v>0</v>
      </c>
      <c r="I89" s="68" t="b">
        <f>IF('OTTV Calculation'!$E$6="Hanoi",'Beta Database'!K89,IF('OTTV Calculation'!$E$6="Da Nang",'Beta Database'!AB89,IF('OTTV Calculation'!$E$6="Buon Ma Thuot",'Beta Database'!AS89,IF('OTTV Calculation'!$E$6="HCMC",'Beta Database'!BJ89))))</f>
        <v>0</v>
      </c>
      <c r="J89" s="68" t="b">
        <f>IF('OTTV Calculation'!$E$6="Hanoi",'Beta Database'!L89,IF('OTTV Calculation'!$E$6="Da Nang",'Beta Database'!AC89,IF('OTTV Calculation'!$E$6="Buon Ma Thuot",'Beta Database'!AT89,IF('OTTV Calculation'!$E$6="HCMC",'Beta Database'!BK89))))</f>
        <v>0</v>
      </c>
      <c r="K89" s="68" t="b">
        <f>IF('OTTV Calculation'!$E$6="Hanoi",'Beta Database'!M89,IF('OTTV Calculation'!$E$6="Da Nang",'Beta Database'!AD89,IF('OTTV Calculation'!$E$6="Buon Ma Thuot",'Beta Database'!AU89,IF('OTTV Calculation'!$E$6="HCMC",'Beta Database'!BL89))))</f>
        <v>0</v>
      </c>
      <c r="L89" s="68" t="b">
        <f>IF('OTTV Calculation'!$E$6="Hanoi",'Beta Database'!N89,IF('OTTV Calculation'!$E$6="Da Nang",'Beta Database'!AE89,IF('OTTV Calculation'!$E$6="Buon Ma Thuot",'Beta Database'!AV89,IF('OTTV Calculation'!$E$6="HCMC",'Beta Database'!BM89))))</f>
        <v>0</v>
      </c>
      <c r="M89" s="68" t="b">
        <f>IF('OTTV Calculation'!$E$6="Hanoi",'Beta Database'!O89,IF('OTTV Calculation'!$E$6="Da Nang",'Beta Database'!AF89,IF('OTTV Calculation'!$E$6="Buon Ma Thuot",'Beta Database'!AW89,IF('OTTV Calculation'!$E$6="HCMC",'Beta Database'!BN89))))</f>
        <v>0</v>
      </c>
      <c r="N89" s="68" t="b">
        <f>IF('OTTV Calculation'!$E$6="Hanoi",'Beta Database'!P89,IF('OTTV Calculation'!$E$6="Da Nang",'Beta Database'!AG89,IF('OTTV Calculation'!$E$6="Buon Ma Thuot",'Beta Database'!AX89,IF('OTTV Calculation'!$E$6="HCMC",'Beta Database'!BO89))))</f>
        <v>0</v>
      </c>
      <c r="O89" s="68" t="b">
        <f>IF('OTTV Calculation'!$E$6="Hanoi",'Beta Database'!Q89,IF('OTTV Calculation'!$E$6="Da Nang",'Beta Database'!AH89,IF('OTTV Calculation'!$E$6="Buon Ma Thuot",'Beta Database'!AY89,IF('OTTV Calculation'!$E$6="HCMC",'Beta Database'!BP89))))</f>
        <v>0</v>
      </c>
      <c r="P89" s="68" t="b">
        <f>IF('OTTV Calculation'!$E$6="Hanoi",'Beta Database'!R89,IF('OTTV Calculation'!$E$6="Da Nang",'Beta Database'!AI89,IF('OTTV Calculation'!$E$6="Buon Ma Thuot",'Beta Database'!AZ89,IF('OTTV Calculation'!$E$6="HCMC",'Beta Database'!BQ89))))</f>
        <v>0</v>
      </c>
      <c r="Q89" s="68" t="b">
        <f>IF('OTTV Calculation'!$E$6="Hanoi",'Beta Database'!S89,IF('OTTV Calculation'!$E$6="Da Nang",'Beta Database'!AJ89,IF('OTTV Calculation'!$E$6="Buon Ma Thuot",'Beta Database'!BA89,IF('OTTV Calculation'!$E$6="HCMC",'Beta Database'!BR89))))</f>
        <v>0</v>
      </c>
      <c r="R89" s="57">
        <v>1.95</v>
      </c>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row>
    <row r="90" spans="1:64" x14ac:dyDescent="0.25">
      <c r="A90" s="67">
        <v>1.1499999999999999</v>
      </c>
      <c r="B90" s="68" t="b">
        <f>IF('OTTV Calculation'!$E$6="Hanoi",'Beta Database'!D90,IF('OTTV Calculation'!$E$6="Da Nang",'Beta Database'!U90,IF('OTTV Calculation'!$E$6="Buon Ma Thuot",'Beta Database'!AL90,IF('OTTV Calculation'!$E$6="HCMC",'Beta Database'!BC90))))</f>
        <v>0</v>
      </c>
      <c r="C90" s="68" t="b">
        <f>IF('OTTV Calculation'!$E$6="Hanoi",'Beta Database'!E90,IF('OTTV Calculation'!$E$6="Da Nang",'Beta Database'!V90,IF('OTTV Calculation'!$E$6="Buon Ma Thuot",'Beta Database'!AM90,IF('OTTV Calculation'!$E$6="HCMC",'Beta Database'!BD90))))</f>
        <v>0</v>
      </c>
      <c r="D90" s="68" t="b">
        <f>IF('OTTV Calculation'!$E$6="Hanoi",'Beta Database'!F90,IF('OTTV Calculation'!$E$6="Da Nang",'Beta Database'!W90,IF('OTTV Calculation'!$E$6="Buon Ma Thuot",'Beta Database'!AN90,IF('OTTV Calculation'!$E$6="HCMC",'Beta Database'!BE90))))</f>
        <v>0</v>
      </c>
      <c r="E90" s="68" t="b">
        <f>IF('OTTV Calculation'!$E$6="Hanoi",'Beta Database'!G90,IF('OTTV Calculation'!$E$6="Da Nang",'Beta Database'!X90,IF('OTTV Calculation'!$E$6="Buon Ma Thuot",'Beta Database'!AO90,IF('OTTV Calculation'!$E$6="HCMC",'Beta Database'!BF90))))</f>
        <v>0</v>
      </c>
      <c r="F90" s="73" t="b">
        <f>IF('OTTV Calculation'!$E$6="Hanoi",'Beta Database'!H90,IF('OTTV Calculation'!$E$6="Da Nang",'Beta Database'!Y90,IF('OTTV Calculation'!$E$6="Buon Ma Thuot",'Beta Database'!AP90,IF('OTTV Calculation'!$E$6="HCMC",'Beta Database'!BG90))))</f>
        <v>0</v>
      </c>
      <c r="G90" s="68" t="b">
        <f>IF('OTTV Calculation'!$E$6="Hanoi",'Beta Database'!I90,IF('OTTV Calculation'!$E$6="Da Nang",'Beta Database'!Z90,IF('OTTV Calculation'!$E$6="Buon Ma Thuot",'Beta Database'!AQ90,IF('OTTV Calculation'!$E$6="HCMC",'Beta Database'!BH90))))</f>
        <v>0</v>
      </c>
      <c r="H90" s="68" t="b">
        <f>IF('OTTV Calculation'!$E$6="Hanoi",'Beta Database'!J90,IF('OTTV Calculation'!$E$6="Da Nang",'Beta Database'!AA90,IF('OTTV Calculation'!$E$6="Buon Ma Thuot",'Beta Database'!AR90,IF('OTTV Calculation'!$E$6="HCMC",'Beta Database'!BI90))))</f>
        <v>0</v>
      </c>
      <c r="I90" s="68" t="b">
        <f>IF('OTTV Calculation'!$E$6="Hanoi",'Beta Database'!K90,IF('OTTV Calculation'!$E$6="Da Nang",'Beta Database'!AB90,IF('OTTV Calculation'!$E$6="Buon Ma Thuot",'Beta Database'!AS90,IF('OTTV Calculation'!$E$6="HCMC",'Beta Database'!BJ90))))</f>
        <v>0</v>
      </c>
      <c r="J90" s="68" t="b">
        <f>IF('OTTV Calculation'!$E$6="Hanoi",'Beta Database'!L90,IF('OTTV Calculation'!$E$6="Da Nang",'Beta Database'!AC90,IF('OTTV Calculation'!$E$6="Buon Ma Thuot",'Beta Database'!AT90,IF('OTTV Calculation'!$E$6="HCMC",'Beta Database'!BK90))))</f>
        <v>0</v>
      </c>
      <c r="K90" s="68" t="b">
        <f>IF('OTTV Calculation'!$E$6="Hanoi",'Beta Database'!M90,IF('OTTV Calculation'!$E$6="Da Nang",'Beta Database'!AD90,IF('OTTV Calculation'!$E$6="Buon Ma Thuot",'Beta Database'!AU90,IF('OTTV Calculation'!$E$6="HCMC",'Beta Database'!BL90))))</f>
        <v>0</v>
      </c>
      <c r="L90" s="68" t="b">
        <f>IF('OTTV Calculation'!$E$6="Hanoi",'Beta Database'!N90,IF('OTTV Calculation'!$E$6="Da Nang",'Beta Database'!AE90,IF('OTTV Calculation'!$E$6="Buon Ma Thuot",'Beta Database'!AV90,IF('OTTV Calculation'!$E$6="HCMC",'Beta Database'!BM90))))</f>
        <v>0</v>
      </c>
      <c r="M90" s="68" t="b">
        <f>IF('OTTV Calculation'!$E$6="Hanoi",'Beta Database'!O90,IF('OTTV Calculation'!$E$6="Da Nang",'Beta Database'!AF90,IF('OTTV Calculation'!$E$6="Buon Ma Thuot",'Beta Database'!AW90,IF('OTTV Calculation'!$E$6="HCMC",'Beta Database'!BN90))))</f>
        <v>0</v>
      </c>
      <c r="N90" s="68" t="b">
        <f>IF('OTTV Calculation'!$E$6="Hanoi",'Beta Database'!P90,IF('OTTV Calculation'!$E$6="Da Nang",'Beta Database'!AG90,IF('OTTV Calculation'!$E$6="Buon Ma Thuot",'Beta Database'!AX90,IF('OTTV Calculation'!$E$6="HCMC",'Beta Database'!BO90))))</f>
        <v>0</v>
      </c>
      <c r="O90" s="68" t="b">
        <f>IF('OTTV Calculation'!$E$6="Hanoi",'Beta Database'!Q90,IF('OTTV Calculation'!$E$6="Da Nang",'Beta Database'!AH90,IF('OTTV Calculation'!$E$6="Buon Ma Thuot",'Beta Database'!AY90,IF('OTTV Calculation'!$E$6="HCMC",'Beta Database'!BP90))))</f>
        <v>0</v>
      </c>
      <c r="P90" s="68" t="b">
        <f>IF('OTTV Calculation'!$E$6="Hanoi",'Beta Database'!R90,IF('OTTV Calculation'!$E$6="Da Nang",'Beta Database'!AI90,IF('OTTV Calculation'!$E$6="Buon Ma Thuot",'Beta Database'!AZ90,IF('OTTV Calculation'!$E$6="HCMC",'Beta Database'!BQ90))))</f>
        <v>0</v>
      </c>
      <c r="Q90" s="68" t="b">
        <f>IF('OTTV Calculation'!$E$6="Hanoi",'Beta Database'!S90,IF('OTTV Calculation'!$E$6="Da Nang",'Beta Database'!AJ90,IF('OTTV Calculation'!$E$6="Buon Ma Thuot",'Beta Database'!BA90,IF('OTTV Calculation'!$E$6="HCMC",'Beta Database'!BR90))))</f>
        <v>0</v>
      </c>
      <c r="R90" s="57">
        <v>1.9</v>
      </c>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row>
    <row r="91" spans="1:64" x14ac:dyDescent="0.25">
      <c r="A91" s="67">
        <v>1.2</v>
      </c>
      <c r="B91" s="68" t="b">
        <f>IF('OTTV Calculation'!$E$6="Hanoi",'Beta Database'!D91,IF('OTTV Calculation'!$E$6="Da Nang",'Beta Database'!U91,IF('OTTV Calculation'!$E$6="Buon Ma Thuot",'Beta Database'!AL91,IF('OTTV Calculation'!$E$6="HCMC",'Beta Database'!BC91))))</f>
        <v>0</v>
      </c>
      <c r="C91" s="68" t="b">
        <f>IF('OTTV Calculation'!$E$6="Hanoi",'Beta Database'!E91,IF('OTTV Calculation'!$E$6="Da Nang",'Beta Database'!V91,IF('OTTV Calculation'!$E$6="Buon Ma Thuot",'Beta Database'!AM91,IF('OTTV Calculation'!$E$6="HCMC",'Beta Database'!BD91))))</f>
        <v>0</v>
      </c>
      <c r="D91" s="68" t="b">
        <f>IF('OTTV Calculation'!$E$6="Hanoi",'Beta Database'!F91,IF('OTTV Calculation'!$E$6="Da Nang",'Beta Database'!W91,IF('OTTV Calculation'!$E$6="Buon Ma Thuot",'Beta Database'!AN91,IF('OTTV Calculation'!$E$6="HCMC",'Beta Database'!BE91))))</f>
        <v>0</v>
      </c>
      <c r="E91" s="68" t="b">
        <f>IF('OTTV Calculation'!$E$6="Hanoi",'Beta Database'!G91,IF('OTTV Calculation'!$E$6="Da Nang",'Beta Database'!X91,IF('OTTV Calculation'!$E$6="Buon Ma Thuot",'Beta Database'!AO91,IF('OTTV Calculation'!$E$6="HCMC",'Beta Database'!BF91))))</f>
        <v>0</v>
      </c>
      <c r="F91" s="73" t="b">
        <f>IF('OTTV Calculation'!$E$6="Hanoi",'Beta Database'!H91,IF('OTTV Calculation'!$E$6="Da Nang",'Beta Database'!Y91,IF('OTTV Calculation'!$E$6="Buon Ma Thuot",'Beta Database'!AP91,IF('OTTV Calculation'!$E$6="HCMC",'Beta Database'!BG91))))</f>
        <v>0</v>
      </c>
      <c r="G91" s="68" t="b">
        <f>IF('OTTV Calculation'!$E$6="Hanoi",'Beta Database'!I91,IF('OTTV Calculation'!$E$6="Da Nang",'Beta Database'!Z91,IF('OTTV Calculation'!$E$6="Buon Ma Thuot",'Beta Database'!AQ91,IF('OTTV Calculation'!$E$6="HCMC",'Beta Database'!BH91))))</f>
        <v>0</v>
      </c>
      <c r="H91" s="68" t="b">
        <f>IF('OTTV Calculation'!$E$6="Hanoi",'Beta Database'!J91,IF('OTTV Calculation'!$E$6="Da Nang",'Beta Database'!AA91,IF('OTTV Calculation'!$E$6="Buon Ma Thuot",'Beta Database'!AR91,IF('OTTV Calculation'!$E$6="HCMC",'Beta Database'!BI91))))</f>
        <v>0</v>
      </c>
      <c r="I91" s="68" t="b">
        <f>IF('OTTV Calculation'!$E$6="Hanoi",'Beta Database'!K91,IF('OTTV Calculation'!$E$6="Da Nang",'Beta Database'!AB91,IF('OTTV Calculation'!$E$6="Buon Ma Thuot",'Beta Database'!AS91,IF('OTTV Calculation'!$E$6="HCMC",'Beta Database'!BJ91))))</f>
        <v>0</v>
      </c>
      <c r="J91" s="68" t="b">
        <f>IF('OTTV Calculation'!$E$6="Hanoi",'Beta Database'!L91,IF('OTTV Calculation'!$E$6="Da Nang",'Beta Database'!AC91,IF('OTTV Calculation'!$E$6="Buon Ma Thuot",'Beta Database'!AT91,IF('OTTV Calculation'!$E$6="HCMC",'Beta Database'!BK91))))</f>
        <v>0</v>
      </c>
      <c r="K91" s="68" t="b">
        <f>IF('OTTV Calculation'!$E$6="Hanoi",'Beta Database'!M91,IF('OTTV Calculation'!$E$6="Da Nang",'Beta Database'!AD91,IF('OTTV Calculation'!$E$6="Buon Ma Thuot",'Beta Database'!AU91,IF('OTTV Calculation'!$E$6="HCMC",'Beta Database'!BL91))))</f>
        <v>0</v>
      </c>
      <c r="L91" s="68" t="b">
        <f>IF('OTTV Calculation'!$E$6="Hanoi",'Beta Database'!N91,IF('OTTV Calculation'!$E$6="Da Nang",'Beta Database'!AE91,IF('OTTV Calculation'!$E$6="Buon Ma Thuot",'Beta Database'!AV91,IF('OTTV Calculation'!$E$6="HCMC",'Beta Database'!BM91))))</f>
        <v>0</v>
      </c>
      <c r="M91" s="68" t="b">
        <f>IF('OTTV Calculation'!$E$6="Hanoi",'Beta Database'!O91,IF('OTTV Calculation'!$E$6="Da Nang",'Beta Database'!AF91,IF('OTTV Calculation'!$E$6="Buon Ma Thuot",'Beta Database'!AW91,IF('OTTV Calculation'!$E$6="HCMC",'Beta Database'!BN91))))</f>
        <v>0</v>
      </c>
      <c r="N91" s="68" t="b">
        <f>IF('OTTV Calculation'!$E$6="Hanoi",'Beta Database'!P91,IF('OTTV Calculation'!$E$6="Da Nang",'Beta Database'!AG91,IF('OTTV Calculation'!$E$6="Buon Ma Thuot",'Beta Database'!AX91,IF('OTTV Calculation'!$E$6="HCMC",'Beta Database'!BO91))))</f>
        <v>0</v>
      </c>
      <c r="O91" s="68" t="b">
        <f>IF('OTTV Calculation'!$E$6="Hanoi",'Beta Database'!Q91,IF('OTTV Calculation'!$E$6="Da Nang",'Beta Database'!AH91,IF('OTTV Calculation'!$E$6="Buon Ma Thuot",'Beta Database'!AY91,IF('OTTV Calculation'!$E$6="HCMC",'Beta Database'!BP91))))</f>
        <v>0</v>
      </c>
      <c r="P91" s="68" t="b">
        <f>IF('OTTV Calculation'!$E$6="Hanoi",'Beta Database'!R91,IF('OTTV Calculation'!$E$6="Da Nang",'Beta Database'!AI91,IF('OTTV Calculation'!$E$6="Buon Ma Thuot",'Beta Database'!AZ91,IF('OTTV Calculation'!$E$6="HCMC",'Beta Database'!BQ91))))</f>
        <v>0</v>
      </c>
      <c r="Q91" s="68" t="b">
        <f>IF('OTTV Calculation'!$E$6="Hanoi",'Beta Database'!S91,IF('OTTV Calculation'!$E$6="Da Nang",'Beta Database'!AJ91,IF('OTTV Calculation'!$E$6="Buon Ma Thuot",'Beta Database'!BA91,IF('OTTV Calculation'!$E$6="HCMC",'Beta Database'!BR91))))</f>
        <v>0</v>
      </c>
      <c r="R91" s="57">
        <v>1.85</v>
      </c>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row>
    <row r="92" spans="1:64" x14ac:dyDescent="0.25">
      <c r="A92" s="67">
        <v>1.25</v>
      </c>
      <c r="B92" s="68" t="b">
        <f>IF('OTTV Calculation'!$E$6="Hanoi",'Beta Database'!D92,IF('OTTV Calculation'!$E$6="Da Nang",'Beta Database'!U92,IF('OTTV Calculation'!$E$6="Buon Ma Thuot",'Beta Database'!AL92,IF('OTTV Calculation'!$E$6="HCMC",'Beta Database'!BC92))))</f>
        <v>0</v>
      </c>
      <c r="C92" s="68" t="b">
        <f>IF('OTTV Calculation'!$E$6="Hanoi",'Beta Database'!E92,IF('OTTV Calculation'!$E$6="Da Nang",'Beta Database'!V92,IF('OTTV Calculation'!$E$6="Buon Ma Thuot",'Beta Database'!AM92,IF('OTTV Calculation'!$E$6="HCMC",'Beta Database'!BD92))))</f>
        <v>0</v>
      </c>
      <c r="D92" s="68" t="b">
        <f>IF('OTTV Calculation'!$E$6="Hanoi",'Beta Database'!F92,IF('OTTV Calculation'!$E$6="Da Nang",'Beta Database'!W92,IF('OTTV Calculation'!$E$6="Buon Ma Thuot",'Beta Database'!AN92,IF('OTTV Calculation'!$E$6="HCMC",'Beta Database'!BE92))))</f>
        <v>0</v>
      </c>
      <c r="E92" s="68" t="b">
        <f>IF('OTTV Calculation'!$E$6="Hanoi",'Beta Database'!G92,IF('OTTV Calculation'!$E$6="Da Nang",'Beta Database'!X92,IF('OTTV Calculation'!$E$6="Buon Ma Thuot",'Beta Database'!AO92,IF('OTTV Calculation'!$E$6="HCMC",'Beta Database'!BF92))))</f>
        <v>0</v>
      </c>
      <c r="F92" s="73" t="b">
        <f>IF('OTTV Calculation'!$E$6="Hanoi",'Beta Database'!H92,IF('OTTV Calculation'!$E$6="Da Nang",'Beta Database'!Y92,IF('OTTV Calculation'!$E$6="Buon Ma Thuot",'Beta Database'!AP92,IF('OTTV Calculation'!$E$6="HCMC",'Beta Database'!BG92))))</f>
        <v>0</v>
      </c>
      <c r="G92" s="68" t="b">
        <f>IF('OTTV Calculation'!$E$6="Hanoi",'Beta Database'!I92,IF('OTTV Calculation'!$E$6="Da Nang",'Beta Database'!Z92,IF('OTTV Calculation'!$E$6="Buon Ma Thuot",'Beta Database'!AQ92,IF('OTTV Calculation'!$E$6="HCMC",'Beta Database'!BH92))))</f>
        <v>0</v>
      </c>
      <c r="H92" s="68" t="b">
        <f>IF('OTTV Calculation'!$E$6="Hanoi",'Beta Database'!J92,IF('OTTV Calculation'!$E$6="Da Nang",'Beta Database'!AA92,IF('OTTV Calculation'!$E$6="Buon Ma Thuot",'Beta Database'!AR92,IF('OTTV Calculation'!$E$6="HCMC",'Beta Database'!BI92))))</f>
        <v>0</v>
      </c>
      <c r="I92" s="68" t="b">
        <f>IF('OTTV Calculation'!$E$6="Hanoi",'Beta Database'!K92,IF('OTTV Calculation'!$E$6="Da Nang",'Beta Database'!AB92,IF('OTTV Calculation'!$E$6="Buon Ma Thuot",'Beta Database'!AS92,IF('OTTV Calculation'!$E$6="HCMC",'Beta Database'!BJ92))))</f>
        <v>0</v>
      </c>
      <c r="J92" s="68" t="b">
        <f>IF('OTTV Calculation'!$E$6="Hanoi",'Beta Database'!L92,IF('OTTV Calculation'!$E$6="Da Nang",'Beta Database'!AC92,IF('OTTV Calculation'!$E$6="Buon Ma Thuot",'Beta Database'!AT92,IF('OTTV Calculation'!$E$6="HCMC",'Beta Database'!BK92))))</f>
        <v>0</v>
      </c>
      <c r="K92" s="68" t="b">
        <f>IF('OTTV Calculation'!$E$6="Hanoi",'Beta Database'!M92,IF('OTTV Calculation'!$E$6="Da Nang",'Beta Database'!AD92,IF('OTTV Calculation'!$E$6="Buon Ma Thuot",'Beta Database'!AU92,IF('OTTV Calculation'!$E$6="HCMC",'Beta Database'!BL92))))</f>
        <v>0</v>
      </c>
      <c r="L92" s="68" t="b">
        <f>IF('OTTV Calculation'!$E$6="Hanoi",'Beta Database'!N92,IF('OTTV Calculation'!$E$6="Da Nang",'Beta Database'!AE92,IF('OTTV Calculation'!$E$6="Buon Ma Thuot",'Beta Database'!AV92,IF('OTTV Calculation'!$E$6="HCMC",'Beta Database'!BM92))))</f>
        <v>0</v>
      </c>
      <c r="M92" s="68" t="b">
        <f>IF('OTTV Calculation'!$E$6="Hanoi",'Beta Database'!O92,IF('OTTV Calculation'!$E$6="Da Nang",'Beta Database'!AF92,IF('OTTV Calculation'!$E$6="Buon Ma Thuot",'Beta Database'!AW92,IF('OTTV Calculation'!$E$6="HCMC",'Beta Database'!BN92))))</f>
        <v>0</v>
      </c>
      <c r="N92" s="68" t="b">
        <f>IF('OTTV Calculation'!$E$6="Hanoi",'Beta Database'!P92,IF('OTTV Calculation'!$E$6="Da Nang",'Beta Database'!AG92,IF('OTTV Calculation'!$E$6="Buon Ma Thuot",'Beta Database'!AX92,IF('OTTV Calculation'!$E$6="HCMC",'Beta Database'!BO92))))</f>
        <v>0</v>
      </c>
      <c r="O92" s="68" t="b">
        <f>IF('OTTV Calculation'!$E$6="Hanoi",'Beta Database'!Q92,IF('OTTV Calculation'!$E$6="Da Nang",'Beta Database'!AH92,IF('OTTV Calculation'!$E$6="Buon Ma Thuot",'Beta Database'!AY92,IF('OTTV Calculation'!$E$6="HCMC",'Beta Database'!BP92))))</f>
        <v>0</v>
      </c>
      <c r="P92" s="68" t="b">
        <f>IF('OTTV Calculation'!$E$6="Hanoi",'Beta Database'!R92,IF('OTTV Calculation'!$E$6="Da Nang",'Beta Database'!AI92,IF('OTTV Calculation'!$E$6="Buon Ma Thuot",'Beta Database'!AZ92,IF('OTTV Calculation'!$E$6="HCMC",'Beta Database'!BQ92))))</f>
        <v>0</v>
      </c>
      <c r="Q92" s="68" t="b">
        <f>IF('OTTV Calculation'!$E$6="Hanoi",'Beta Database'!S92,IF('OTTV Calculation'!$E$6="Da Nang",'Beta Database'!AJ92,IF('OTTV Calculation'!$E$6="Buon Ma Thuot",'Beta Database'!BA92,IF('OTTV Calculation'!$E$6="HCMC",'Beta Database'!BR92))))</f>
        <v>0</v>
      </c>
      <c r="R92" s="57">
        <v>1.8</v>
      </c>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row>
    <row r="93" spans="1:64" x14ac:dyDescent="0.25">
      <c r="A93" s="67">
        <v>1.3</v>
      </c>
      <c r="B93" s="68" t="b">
        <f>IF('OTTV Calculation'!$E$6="Hanoi",'Beta Database'!D93,IF('OTTV Calculation'!$E$6="Da Nang",'Beta Database'!U93,IF('OTTV Calculation'!$E$6="Buon Ma Thuot",'Beta Database'!AL93,IF('OTTV Calculation'!$E$6="HCMC",'Beta Database'!BC93))))</f>
        <v>0</v>
      </c>
      <c r="C93" s="68" t="b">
        <f>IF('OTTV Calculation'!$E$6="Hanoi",'Beta Database'!E93,IF('OTTV Calculation'!$E$6="Da Nang",'Beta Database'!V93,IF('OTTV Calculation'!$E$6="Buon Ma Thuot",'Beta Database'!AM93,IF('OTTV Calculation'!$E$6="HCMC",'Beta Database'!BD93))))</f>
        <v>0</v>
      </c>
      <c r="D93" s="68" t="b">
        <f>IF('OTTV Calculation'!$E$6="Hanoi",'Beta Database'!F93,IF('OTTV Calculation'!$E$6="Da Nang",'Beta Database'!W93,IF('OTTV Calculation'!$E$6="Buon Ma Thuot",'Beta Database'!AN93,IF('OTTV Calculation'!$E$6="HCMC",'Beta Database'!BE93))))</f>
        <v>0</v>
      </c>
      <c r="E93" s="68" t="b">
        <f>IF('OTTV Calculation'!$E$6="Hanoi",'Beta Database'!G93,IF('OTTV Calculation'!$E$6="Da Nang",'Beta Database'!X93,IF('OTTV Calculation'!$E$6="Buon Ma Thuot",'Beta Database'!AO93,IF('OTTV Calculation'!$E$6="HCMC",'Beta Database'!BF93))))</f>
        <v>0</v>
      </c>
      <c r="F93" s="73" t="b">
        <f>IF('OTTV Calculation'!$E$6="Hanoi",'Beta Database'!H93,IF('OTTV Calculation'!$E$6="Da Nang",'Beta Database'!Y93,IF('OTTV Calculation'!$E$6="Buon Ma Thuot",'Beta Database'!AP93,IF('OTTV Calculation'!$E$6="HCMC",'Beta Database'!BG93))))</f>
        <v>0</v>
      </c>
      <c r="G93" s="68" t="b">
        <f>IF('OTTV Calculation'!$E$6="Hanoi",'Beta Database'!I93,IF('OTTV Calculation'!$E$6="Da Nang",'Beta Database'!Z93,IF('OTTV Calculation'!$E$6="Buon Ma Thuot",'Beta Database'!AQ93,IF('OTTV Calculation'!$E$6="HCMC",'Beta Database'!BH93))))</f>
        <v>0</v>
      </c>
      <c r="H93" s="68" t="b">
        <f>IF('OTTV Calculation'!$E$6="Hanoi",'Beta Database'!J93,IF('OTTV Calculation'!$E$6="Da Nang",'Beta Database'!AA93,IF('OTTV Calculation'!$E$6="Buon Ma Thuot",'Beta Database'!AR93,IF('OTTV Calculation'!$E$6="HCMC",'Beta Database'!BI93))))</f>
        <v>0</v>
      </c>
      <c r="I93" s="68" t="b">
        <f>IF('OTTV Calculation'!$E$6="Hanoi",'Beta Database'!K93,IF('OTTV Calculation'!$E$6="Da Nang",'Beta Database'!AB93,IF('OTTV Calculation'!$E$6="Buon Ma Thuot",'Beta Database'!AS93,IF('OTTV Calculation'!$E$6="HCMC",'Beta Database'!BJ93))))</f>
        <v>0</v>
      </c>
      <c r="J93" s="68" t="b">
        <f>IF('OTTV Calculation'!$E$6="Hanoi",'Beta Database'!L93,IF('OTTV Calculation'!$E$6="Da Nang",'Beta Database'!AC93,IF('OTTV Calculation'!$E$6="Buon Ma Thuot",'Beta Database'!AT93,IF('OTTV Calculation'!$E$6="HCMC",'Beta Database'!BK93))))</f>
        <v>0</v>
      </c>
      <c r="K93" s="68" t="b">
        <f>IF('OTTV Calculation'!$E$6="Hanoi",'Beta Database'!M93,IF('OTTV Calculation'!$E$6="Da Nang",'Beta Database'!AD93,IF('OTTV Calculation'!$E$6="Buon Ma Thuot",'Beta Database'!AU93,IF('OTTV Calculation'!$E$6="HCMC",'Beta Database'!BL93))))</f>
        <v>0</v>
      </c>
      <c r="L93" s="68" t="b">
        <f>IF('OTTV Calculation'!$E$6="Hanoi",'Beta Database'!N93,IF('OTTV Calculation'!$E$6="Da Nang",'Beta Database'!AE93,IF('OTTV Calculation'!$E$6="Buon Ma Thuot",'Beta Database'!AV93,IF('OTTV Calculation'!$E$6="HCMC",'Beta Database'!BM93))))</f>
        <v>0</v>
      </c>
      <c r="M93" s="68" t="b">
        <f>IF('OTTV Calculation'!$E$6="Hanoi",'Beta Database'!O93,IF('OTTV Calculation'!$E$6="Da Nang",'Beta Database'!AF93,IF('OTTV Calculation'!$E$6="Buon Ma Thuot",'Beta Database'!AW93,IF('OTTV Calculation'!$E$6="HCMC",'Beta Database'!BN93))))</f>
        <v>0</v>
      </c>
      <c r="N93" s="68" t="b">
        <f>IF('OTTV Calculation'!$E$6="Hanoi",'Beta Database'!P93,IF('OTTV Calculation'!$E$6="Da Nang",'Beta Database'!AG93,IF('OTTV Calculation'!$E$6="Buon Ma Thuot",'Beta Database'!AX93,IF('OTTV Calculation'!$E$6="HCMC",'Beta Database'!BO93))))</f>
        <v>0</v>
      </c>
      <c r="O93" s="68" t="b">
        <f>IF('OTTV Calculation'!$E$6="Hanoi",'Beta Database'!Q93,IF('OTTV Calculation'!$E$6="Da Nang",'Beta Database'!AH93,IF('OTTV Calculation'!$E$6="Buon Ma Thuot",'Beta Database'!AY93,IF('OTTV Calculation'!$E$6="HCMC",'Beta Database'!BP93))))</f>
        <v>0</v>
      </c>
      <c r="P93" s="68" t="b">
        <f>IF('OTTV Calculation'!$E$6="Hanoi",'Beta Database'!R93,IF('OTTV Calculation'!$E$6="Da Nang",'Beta Database'!AI93,IF('OTTV Calculation'!$E$6="Buon Ma Thuot",'Beta Database'!AZ93,IF('OTTV Calculation'!$E$6="HCMC",'Beta Database'!BQ93))))</f>
        <v>0</v>
      </c>
      <c r="Q93" s="68" t="b">
        <f>IF('OTTV Calculation'!$E$6="Hanoi",'Beta Database'!S93,IF('OTTV Calculation'!$E$6="Da Nang",'Beta Database'!AJ93,IF('OTTV Calculation'!$E$6="Buon Ma Thuot",'Beta Database'!BA93,IF('OTTV Calculation'!$E$6="HCMC",'Beta Database'!BR93))))</f>
        <v>0</v>
      </c>
      <c r="R93" s="57">
        <v>1.75</v>
      </c>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row>
    <row r="94" spans="1:64" x14ac:dyDescent="0.25">
      <c r="A94" s="67">
        <v>1.35</v>
      </c>
      <c r="B94" s="68" t="b">
        <f>IF('OTTV Calculation'!$E$6="Hanoi",'Beta Database'!D94,IF('OTTV Calculation'!$E$6="Da Nang",'Beta Database'!U94,IF('OTTV Calculation'!$E$6="Buon Ma Thuot",'Beta Database'!AL94,IF('OTTV Calculation'!$E$6="HCMC",'Beta Database'!BC94))))</f>
        <v>0</v>
      </c>
      <c r="C94" s="68" t="b">
        <f>IF('OTTV Calculation'!$E$6="Hanoi",'Beta Database'!E94,IF('OTTV Calculation'!$E$6="Da Nang",'Beta Database'!V94,IF('OTTV Calculation'!$E$6="Buon Ma Thuot",'Beta Database'!AM94,IF('OTTV Calculation'!$E$6="HCMC",'Beta Database'!BD94))))</f>
        <v>0</v>
      </c>
      <c r="D94" s="68" t="b">
        <f>IF('OTTV Calculation'!$E$6="Hanoi",'Beta Database'!F94,IF('OTTV Calculation'!$E$6="Da Nang",'Beta Database'!W94,IF('OTTV Calculation'!$E$6="Buon Ma Thuot",'Beta Database'!AN94,IF('OTTV Calculation'!$E$6="HCMC",'Beta Database'!BE94))))</f>
        <v>0</v>
      </c>
      <c r="E94" s="68" t="b">
        <f>IF('OTTV Calculation'!$E$6="Hanoi",'Beta Database'!G94,IF('OTTV Calculation'!$E$6="Da Nang",'Beta Database'!X94,IF('OTTV Calculation'!$E$6="Buon Ma Thuot",'Beta Database'!AO94,IF('OTTV Calculation'!$E$6="HCMC",'Beta Database'!BF94))))</f>
        <v>0</v>
      </c>
      <c r="F94" s="73" t="b">
        <f>IF('OTTV Calculation'!$E$6="Hanoi",'Beta Database'!H94,IF('OTTV Calculation'!$E$6="Da Nang",'Beta Database'!Y94,IF('OTTV Calculation'!$E$6="Buon Ma Thuot",'Beta Database'!AP94,IF('OTTV Calculation'!$E$6="HCMC",'Beta Database'!BG94))))</f>
        <v>0</v>
      </c>
      <c r="G94" s="68" t="b">
        <f>IF('OTTV Calculation'!$E$6="Hanoi",'Beta Database'!I94,IF('OTTV Calculation'!$E$6="Da Nang",'Beta Database'!Z94,IF('OTTV Calculation'!$E$6="Buon Ma Thuot",'Beta Database'!AQ94,IF('OTTV Calculation'!$E$6="HCMC",'Beta Database'!BH94))))</f>
        <v>0</v>
      </c>
      <c r="H94" s="68" t="b">
        <f>IF('OTTV Calculation'!$E$6="Hanoi",'Beta Database'!J94,IF('OTTV Calculation'!$E$6="Da Nang",'Beta Database'!AA94,IF('OTTV Calculation'!$E$6="Buon Ma Thuot",'Beta Database'!AR94,IF('OTTV Calculation'!$E$6="HCMC",'Beta Database'!BI94))))</f>
        <v>0</v>
      </c>
      <c r="I94" s="68" t="b">
        <f>IF('OTTV Calculation'!$E$6="Hanoi",'Beta Database'!K94,IF('OTTV Calculation'!$E$6="Da Nang",'Beta Database'!AB94,IF('OTTV Calculation'!$E$6="Buon Ma Thuot",'Beta Database'!AS94,IF('OTTV Calculation'!$E$6="HCMC",'Beta Database'!BJ94))))</f>
        <v>0</v>
      </c>
      <c r="J94" s="68" t="b">
        <f>IF('OTTV Calculation'!$E$6="Hanoi",'Beta Database'!L94,IF('OTTV Calculation'!$E$6="Da Nang",'Beta Database'!AC94,IF('OTTV Calculation'!$E$6="Buon Ma Thuot",'Beta Database'!AT94,IF('OTTV Calculation'!$E$6="HCMC",'Beta Database'!BK94))))</f>
        <v>0</v>
      </c>
      <c r="K94" s="68" t="b">
        <f>IF('OTTV Calculation'!$E$6="Hanoi",'Beta Database'!M94,IF('OTTV Calculation'!$E$6="Da Nang",'Beta Database'!AD94,IF('OTTV Calculation'!$E$6="Buon Ma Thuot",'Beta Database'!AU94,IF('OTTV Calculation'!$E$6="HCMC",'Beta Database'!BL94))))</f>
        <v>0</v>
      </c>
      <c r="L94" s="68" t="b">
        <f>IF('OTTV Calculation'!$E$6="Hanoi",'Beta Database'!N94,IF('OTTV Calculation'!$E$6="Da Nang",'Beta Database'!AE94,IF('OTTV Calculation'!$E$6="Buon Ma Thuot",'Beta Database'!AV94,IF('OTTV Calculation'!$E$6="HCMC",'Beta Database'!BM94))))</f>
        <v>0</v>
      </c>
      <c r="M94" s="68" t="b">
        <f>IF('OTTV Calculation'!$E$6="Hanoi",'Beta Database'!O94,IF('OTTV Calculation'!$E$6="Da Nang",'Beta Database'!AF94,IF('OTTV Calculation'!$E$6="Buon Ma Thuot",'Beta Database'!AW94,IF('OTTV Calculation'!$E$6="HCMC",'Beta Database'!BN94))))</f>
        <v>0</v>
      </c>
      <c r="N94" s="68" t="b">
        <f>IF('OTTV Calculation'!$E$6="Hanoi",'Beta Database'!P94,IF('OTTV Calculation'!$E$6="Da Nang",'Beta Database'!AG94,IF('OTTV Calculation'!$E$6="Buon Ma Thuot",'Beta Database'!AX94,IF('OTTV Calculation'!$E$6="HCMC",'Beta Database'!BO94))))</f>
        <v>0</v>
      </c>
      <c r="O94" s="68" t="b">
        <f>IF('OTTV Calculation'!$E$6="Hanoi",'Beta Database'!Q94,IF('OTTV Calculation'!$E$6="Da Nang",'Beta Database'!AH94,IF('OTTV Calculation'!$E$6="Buon Ma Thuot",'Beta Database'!AY94,IF('OTTV Calculation'!$E$6="HCMC",'Beta Database'!BP94))))</f>
        <v>0</v>
      </c>
      <c r="P94" s="68" t="b">
        <f>IF('OTTV Calculation'!$E$6="Hanoi",'Beta Database'!R94,IF('OTTV Calculation'!$E$6="Da Nang",'Beta Database'!AI94,IF('OTTV Calculation'!$E$6="Buon Ma Thuot",'Beta Database'!AZ94,IF('OTTV Calculation'!$E$6="HCMC",'Beta Database'!BQ94))))</f>
        <v>0</v>
      </c>
      <c r="Q94" s="68" t="b">
        <f>IF('OTTV Calculation'!$E$6="Hanoi",'Beta Database'!S94,IF('OTTV Calculation'!$E$6="Da Nang",'Beta Database'!AJ94,IF('OTTV Calculation'!$E$6="Buon Ma Thuot",'Beta Database'!BA94,IF('OTTV Calculation'!$E$6="HCMC",'Beta Database'!BR94))))</f>
        <v>0</v>
      </c>
      <c r="R94" s="57">
        <v>1.7</v>
      </c>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row>
    <row r="95" spans="1:64" x14ac:dyDescent="0.25">
      <c r="A95" s="67">
        <v>1.4</v>
      </c>
      <c r="B95" s="68" t="b">
        <f>IF('OTTV Calculation'!$E$6="Hanoi",'Beta Database'!D95,IF('OTTV Calculation'!$E$6="Da Nang",'Beta Database'!U95,IF('OTTV Calculation'!$E$6="Buon Ma Thuot",'Beta Database'!AL95,IF('OTTV Calculation'!$E$6="HCMC",'Beta Database'!BC95))))</f>
        <v>0</v>
      </c>
      <c r="C95" s="68" t="b">
        <f>IF('OTTV Calculation'!$E$6="Hanoi",'Beta Database'!E95,IF('OTTV Calculation'!$E$6="Da Nang",'Beta Database'!V95,IF('OTTV Calculation'!$E$6="Buon Ma Thuot",'Beta Database'!AM95,IF('OTTV Calculation'!$E$6="HCMC",'Beta Database'!BD95))))</f>
        <v>0</v>
      </c>
      <c r="D95" s="68" t="b">
        <f>IF('OTTV Calculation'!$E$6="Hanoi",'Beta Database'!F95,IF('OTTV Calculation'!$E$6="Da Nang",'Beta Database'!W95,IF('OTTV Calculation'!$E$6="Buon Ma Thuot",'Beta Database'!AN95,IF('OTTV Calculation'!$E$6="HCMC",'Beta Database'!BE95))))</f>
        <v>0</v>
      </c>
      <c r="E95" s="68" t="b">
        <f>IF('OTTV Calculation'!$E$6="Hanoi",'Beta Database'!G95,IF('OTTV Calculation'!$E$6="Da Nang",'Beta Database'!X95,IF('OTTV Calculation'!$E$6="Buon Ma Thuot",'Beta Database'!AO95,IF('OTTV Calculation'!$E$6="HCMC",'Beta Database'!BF95))))</f>
        <v>0</v>
      </c>
      <c r="F95" s="73" t="b">
        <f>IF('OTTV Calculation'!$E$6="Hanoi",'Beta Database'!H95,IF('OTTV Calculation'!$E$6="Da Nang",'Beta Database'!Y95,IF('OTTV Calculation'!$E$6="Buon Ma Thuot",'Beta Database'!AP95,IF('OTTV Calculation'!$E$6="HCMC",'Beta Database'!BG95))))</f>
        <v>0</v>
      </c>
      <c r="G95" s="68" t="b">
        <f>IF('OTTV Calculation'!$E$6="Hanoi",'Beta Database'!I95,IF('OTTV Calculation'!$E$6="Da Nang",'Beta Database'!Z95,IF('OTTV Calculation'!$E$6="Buon Ma Thuot",'Beta Database'!AQ95,IF('OTTV Calculation'!$E$6="HCMC",'Beta Database'!BH95))))</f>
        <v>0</v>
      </c>
      <c r="H95" s="68" t="b">
        <f>IF('OTTV Calculation'!$E$6="Hanoi",'Beta Database'!J95,IF('OTTV Calculation'!$E$6="Da Nang",'Beta Database'!AA95,IF('OTTV Calculation'!$E$6="Buon Ma Thuot",'Beta Database'!AR95,IF('OTTV Calculation'!$E$6="HCMC",'Beta Database'!BI95))))</f>
        <v>0</v>
      </c>
      <c r="I95" s="68" t="b">
        <f>IF('OTTV Calculation'!$E$6="Hanoi",'Beta Database'!K95,IF('OTTV Calculation'!$E$6="Da Nang",'Beta Database'!AB95,IF('OTTV Calculation'!$E$6="Buon Ma Thuot",'Beta Database'!AS95,IF('OTTV Calculation'!$E$6="HCMC",'Beta Database'!BJ95))))</f>
        <v>0</v>
      </c>
      <c r="J95" s="68" t="b">
        <f>IF('OTTV Calculation'!$E$6="Hanoi",'Beta Database'!L95,IF('OTTV Calculation'!$E$6="Da Nang",'Beta Database'!AC95,IF('OTTV Calculation'!$E$6="Buon Ma Thuot",'Beta Database'!AT95,IF('OTTV Calculation'!$E$6="HCMC",'Beta Database'!BK95))))</f>
        <v>0</v>
      </c>
      <c r="K95" s="68" t="b">
        <f>IF('OTTV Calculation'!$E$6="Hanoi",'Beta Database'!M95,IF('OTTV Calculation'!$E$6="Da Nang",'Beta Database'!AD95,IF('OTTV Calculation'!$E$6="Buon Ma Thuot",'Beta Database'!AU95,IF('OTTV Calculation'!$E$6="HCMC",'Beta Database'!BL95))))</f>
        <v>0</v>
      </c>
      <c r="L95" s="68" t="b">
        <f>IF('OTTV Calculation'!$E$6="Hanoi",'Beta Database'!N95,IF('OTTV Calculation'!$E$6="Da Nang",'Beta Database'!AE95,IF('OTTV Calculation'!$E$6="Buon Ma Thuot",'Beta Database'!AV95,IF('OTTV Calculation'!$E$6="HCMC",'Beta Database'!BM95))))</f>
        <v>0</v>
      </c>
      <c r="M95" s="68" t="b">
        <f>IF('OTTV Calculation'!$E$6="Hanoi",'Beta Database'!O95,IF('OTTV Calculation'!$E$6="Da Nang",'Beta Database'!AF95,IF('OTTV Calculation'!$E$6="Buon Ma Thuot",'Beta Database'!AW95,IF('OTTV Calculation'!$E$6="HCMC",'Beta Database'!BN95))))</f>
        <v>0</v>
      </c>
      <c r="N95" s="68" t="b">
        <f>IF('OTTV Calculation'!$E$6="Hanoi",'Beta Database'!P95,IF('OTTV Calculation'!$E$6="Da Nang",'Beta Database'!AG95,IF('OTTV Calculation'!$E$6="Buon Ma Thuot",'Beta Database'!AX95,IF('OTTV Calculation'!$E$6="HCMC",'Beta Database'!BO95))))</f>
        <v>0</v>
      </c>
      <c r="O95" s="68" t="b">
        <f>IF('OTTV Calculation'!$E$6="Hanoi",'Beta Database'!Q95,IF('OTTV Calculation'!$E$6="Da Nang",'Beta Database'!AH95,IF('OTTV Calculation'!$E$6="Buon Ma Thuot",'Beta Database'!AY95,IF('OTTV Calculation'!$E$6="HCMC",'Beta Database'!BP95))))</f>
        <v>0</v>
      </c>
      <c r="P95" s="68" t="b">
        <f>IF('OTTV Calculation'!$E$6="Hanoi",'Beta Database'!R95,IF('OTTV Calculation'!$E$6="Da Nang",'Beta Database'!AI95,IF('OTTV Calculation'!$E$6="Buon Ma Thuot",'Beta Database'!AZ95,IF('OTTV Calculation'!$E$6="HCMC",'Beta Database'!BQ95))))</f>
        <v>0</v>
      </c>
      <c r="Q95" s="68" t="b">
        <f>IF('OTTV Calculation'!$E$6="Hanoi",'Beta Database'!S95,IF('OTTV Calculation'!$E$6="Da Nang",'Beta Database'!AJ95,IF('OTTV Calculation'!$E$6="Buon Ma Thuot",'Beta Database'!BA95,IF('OTTV Calculation'!$E$6="HCMC",'Beta Database'!BR95))))</f>
        <v>0</v>
      </c>
      <c r="R95" s="57">
        <v>1.65</v>
      </c>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row>
    <row r="96" spans="1:64" x14ac:dyDescent="0.25">
      <c r="A96" s="67">
        <v>1.45</v>
      </c>
      <c r="B96" s="68" t="b">
        <f>IF('OTTV Calculation'!$E$6="Hanoi",'Beta Database'!D96,IF('OTTV Calculation'!$E$6="Da Nang",'Beta Database'!U96,IF('OTTV Calculation'!$E$6="Buon Ma Thuot",'Beta Database'!AL96,IF('OTTV Calculation'!$E$6="HCMC",'Beta Database'!BC96))))</f>
        <v>0</v>
      </c>
      <c r="C96" s="68" t="b">
        <f>IF('OTTV Calculation'!$E$6="Hanoi",'Beta Database'!E96,IF('OTTV Calculation'!$E$6="Da Nang",'Beta Database'!V96,IF('OTTV Calculation'!$E$6="Buon Ma Thuot",'Beta Database'!AM96,IF('OTTV Calculation'!$E$6="HCMC",'Beta Database'!BD96))))</f>
        <v>0</v>
      </c>
      <c r="D96" s="68" t="b">
        <f>IF('OTTV Calculation'!$E$6="Hanoi",'Beta Database'!F96,IF('OTTV Calculation'!$E$6="Da Nang",'Beta Database'!W96,IF('OTTV Calculation'!$E$6="Buon Ma Thuot",'Beta Database'!AN96,IF('OTTV Calculation'!$E$6="HCMC",'Beta Database'!BE96))))</f>
        <v>0</v>
      </c>
      <c r="E96" s="68" t="b">
        <f>IF('OTTV Calculation'!$E$6="Hanoi",'Beta Database'!G96,IF('OTTV Calculation'!$E$6="Da Nang",'Beta Database'!X96,IF('OTTV Calculation'!$E$6="Buon Ma Thuot",'Beta Database'!AO96,IF('OTTV Calculation'!$E$6="HCMC",'Beta Database'!BF96))))</f>
        <v>0</v>
      </c>
      <c r="F96" s="73" t="b">
        <f>IF('OTTV Calculation'!$E$6="Hanoi",'Beta Database'!H96,IF('OTTV Calculation'!$E$6="Da Nang",'Beta Database'!Y96,IF('OTTV Calculation'!$E$6="Buon Ma Thuot",'Beta Database'!AP96,IF('OTTV Calculation'!$E$6="HCMC",'Beta Database'!BG96))))</f>
        <v>0</v>
      </c>
      <c r="G96" s="68" t="b">
        <f>IF('OTTV Calculation'!$E$6="Hanoi",'Beta Database'!I96,IF('OTTV Calculation'!$E$6="Da Nang",'Beta Database'!Z96,IF('OTTV Calculation'!$E$6="Buon Ma Thuot",'Beta Database'!AQ96,IF('OTTV Calculation'!$E$6="HCMC",'Beta Database'!BH96))))</f>
        <v>0</v>
      </c>
      <c r="H96" s="68" t="b">
        <f>IF('OTTV Calculation'!$E$6="Hanoi",'Beta Database'!J96,IF('OTTV Calculation'!$E$6="Da Nang",'Beta Database'!AA96,IF('OTTV Calculation'!$E$6="Buon Ma Thuot",'Beta Database'!AR96,IF('OTTV Calculation'!$E$6="HCMC",'Beta Database'!BI96))))</f>
        <v>0</v>
      </c>
      <c r="I96" s="68" t="b">
        <f>IF('OTTV Calculation'!$E$6="Hanoi",'Beta Database'!K96,IF('OTTV Calculation'!$E$6="Da Nang",'Beta Database'!AB96,IF('OTTV Calculation'!$E$6="Buon Ma Thuot",'Beta Database'!AS96,IF('OTTV Calculation'!$E$6="HCMC",'Beta Database'!BJ96))))</f>
        <v>0</v>
      </c>
      <c r="J96" s="68" t="b">
        <f>IF('OTTV Calculation'!$E$6="Hanoi",'Beta Database'!L96,IF('OTTV Calculation'!$E$6="Da Nang",'Beta Database'!AC96,IF('OTTV Calculation'!$E$6="Buon Ma Thuot",'Beta Database'!AT96,IF('OTTV Calculation'!$E$6="HCMC",'Beta Database'!BK96))))</f>
        <v>0</v>
      </c>
      <c r="K96" s="68" t="b">
        <f>IF('OTTV Calculation'!$E$6="Hanoi",'Beta Database'!M96,IF('OTTV Calculation'!$E$6="Da Nang",'Beta Database'!AD96,IF('OTTV Calculation'!$E$6="Buon Ma Thuot",'Beta Database'!AU96,IF('OTTV Calculation'!$E$6="HCMC",'Beta Database'!BL96))))</f>
        <v>0</v>
      </c>
      <c r="L96" s="68" t="b">
        <f>IF('OTTV Calculation'!$E$6="Hanoi",'Beta Database'!N96,IF('OTTV Calculation'!$E$6="Da Nang",'Beta Database'!AE96,IF('OTTV Calculation'!$E$6="Buon Ma Thuot",'Beta Database'!AV96,IF('OTTV Calculation'!$E$6="HCMC",'Beta Database'!BM96))))</f>
        <v>0</v>
      </c>
      <c r="M96" s="68" t="b">
        <f>IF('OTTV Calculation'!$E$6="Hanoi",'Beta Database'!O96,IF('OTTV Calculation'!$E$6="Da Nang",'Beta Database'!AF96,IF('OTTV Calculation'!$E$6="Buon Ma Thuot",'Beta Database'!AW96,IF('OTTV Calculation'!$E$6="HCMC",'Beta Database'!BN96))))</f>
        <v>0</v>
      </c>
      <c r="N96" s="68" t="b">
        <f>IF('OTTV Calculation'!$E$6="Hanoi",'Beta Database'!P96,IF('OTTV Calculation'!$E$6="Da Nang",'Beta Database'!AG96,IF('OTTV Calculation'!$E$6="Buon Ma Thuot",'Beta Database'!AX96,IF('OTTV Calculation'!$E$6="HCMC",'Beta Database'!BO96))))</f>
        <v>0</v>
      </c>
      <c r="O96" s="68" t="b">
        <f>IF('OTTV Calculation'!$E$6="Hanoi",'Beta Database'!Q96,IF('OTTV Calculation'!$E$6="Da Nang",'Beta Database'!AH96,IF('OTTV Calculation'!$E$6="Buon Ma Thuot",'Beta Database'!AY96,IF('OTTV Calculation'!$E$6="HCMC",'Beta Database'!BP96))))</f>
        <v>0</v>
      </c>
      <c r="P96" s="68" t="b">
        <f>IF('OTTV Calculation'!$E$6="Hanoi",'Beta Database'!R96,IF('OTTV Calculation'!$E$6="Da Nang",'Beta Database'!AI96,IF('OTTV Calculation'!$E$6="Buon Ma Thuot",'Beta Database'!AZ96,IF('OTTV Calculation'!$E$6="HCMC",'Beta Database'!BQ96))))</f>
        <v>0</v>
      </c>
      <c r="Q96" s="68" t="b">
        <f>IF('OTTV Calculation'!$E$6="Hanoi",'Beta Database'!S96,IF('OTTV Calculation'!$E$6="Da Nang",'Beta Database'!AJ96,IF('OTTV Calculation'!$E$6="Buon Ma Thuot",'Beta Database'!BA96,IF('OTTV Calculation'!$E$6="HCMC",'Beta Database'!BR96))))</f>
        <v>0</v>
      </c>
      <c r="R96" s="57">
        <v>1.6</v>
      </c>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row>
    <row r="97" spans="1:64" x14ac:dyDescent="0.25">
      <c r="A97" s="67">
        <v>1.5</v>
      </c>
      <c r="B97" s="68" t="b">
        <f>IF('OTTV Calculation'!$E$6="Hanoi",'Beta Database'!D97,IF('OTTV Calculation'!$E$6="Da Nang",'Beta Database'!U97,IF('OTTV Calculation'!$E$6="Buon Ma Thuot",'Beta Database'!AL97,IF('OTTV Calculation'!$E$6="HCMC",'Beta Database'!BC97))))</f>
        <v>0</v>
      </c>
      <c r="C97" s="68" t="b">
        <f>IF('OTTV Calculation'!$E$6="Hanoi",'Beta Database'!E97,IF('OTTV Calculation'!$E$6="Da Nang",'Beta Database'!V97,IF('OTTV Calculation'!$E$6="Buon Ma Thuot",'Beta Database'!AM97,IF('OTTV Calculation'!$E$6="HCMC",'Beta Database'!BD97))))</f>
        <v>0</v>
      </c>
      <c r="D97" s="68" t="b">
        <f>IF('OTTV Calculation'!$E$6="Hanoi",'Beta Database'!F97,IF('OTTV Calculation'!$E$6="Da Nang",'Beta Database'!W97,IF('OTTV Calculation'!$E$6="Buon Ma Thuot",'Beta Database'!AN97,IF('OTTV Calculation'!$E$6="HCMC",'Beta Database'!BE97))))</f>
        <v>0</v>
      </c>
      <c r="E97" s="68" t="b">
        <f>IF('OTTV Calculation'!$E$6="Hanoi",'Beta Database'!G97,IF('OTTV Calculation'!$E$6="Da Nang",'Beta Database'!X97,IF('OTTV Calculation'!$E$6="Buon Ma Thuot",'Beta Database'!AO97,IF('OTTV Calculation'!$E$6="HCMC",'Beta Database'!BF97))))</f>
        <v>0</v>
      </c>
      <c r="F97" s="73" t="b">
        <f>IF('OTTV Calculation'!$E$6="Hanoi",'Beta Database'!H97,IF('OTTV Calculation'!$E$6="Da Nang",'Beta Database'!Y97,IF('OTTV Calculation'!$E$6="Buon Ma Thuot",'Beta Database'!AP97,IF('OTTV Calculation'!$E$6="HCMC",'Beta Database'!BG97))))</f>
        <v>0</v>
      </c>
      <c r="G97" s="68" t="b">
        <f>IF('OTTV Calculation'!$E$6="Hanoi",'Beta Database'!I97,IF('OTTV Calculation'!$E$6="Da Nang",'Beta Database'!Z97,IF('OTTV Calculation'!$E$6="Buon Ma Thuot",'Beta Database'!AQ97,IF('OTTV Calculation'!$E$6="HCMC",'Beta Database'!BH97))))</f>
        <v>0</v>
      </c>
      <c r="H97" s="68" t="b">
        <f>IF('OTTV Calculation'!$E$6="Hanoi",'Beta Database'!J97,IF('OTTV Calculation'!$E$6="Da Nang",'Beta Database'!AA97,IF('OTTV Calculation'!$E$6="Buon Ma Thuot",'Beta Database'!AR97,IF('OTTV Calculation'!$E$6="HCMC",'Beta Database'!BI97))))</f>
        <v>0</v>
      </c>
      <c r="I97" s="68" t="b">
        <f>IF('OTTV Calculation'!$E$6="Hanoi",'Beta Database'!K97,IF('OTTV Calculation'!$E$6="Da Nang",'Beta Database'!AB97,IF('OTTV Calculation'!$E$6="Buon Ma Thuot",'Beta Database'!AS97,IF('OTTV Calculation'!$E$6="HCMC",'Beta Database'!BJ97))))</f>
        <v>0</v>
      </c>
      <c r="J97" s="68" t="b">
        <f>IF('OTTV Calculation'!$E$6="Hanoi",'Beta Database'!L97,IF('OTTV Calculation'!$E$6="Da Nang",'Beta Database'!AC97,IF('OTTV Calculation'!$E$6="Buon Ma Thuot",'Beta Database'!AT97,IF('OTTV Calculation'!$E$6="HCMC",'Beta Database'!BK97))))</f>
        <v>0</v>
      </c>
      <c r="K97" s="68" t="b">
        <f>IF('OTTV Calculation'!$E$6="Hanoi",'Beta Database'!M97,IF('OTTV Calculation'!$E$6="Da Nang",'Beta Database'!AD97,IF('OTTV Calculation'!$E$6="Buon Ma Thuot",'Beta Database'!AU97,IF('OTTV Calculation'!$E$6="HCMC",'Beta Database'!BL97))))</f>
        <v>0</v>
      </c>
      <c r="L97" s="68" t="b">
        <f>IF('OTTV Calculation'!$E$6="Hanoi",'Beta Database'!N97,IF('OTTV Calculation'!$E$6="Da Nang",'Beta Database'!AE97,IF('OTTV Calculation'!$E$6="Buon Ma Thuot",'Beta Database'!AV97,IF('OTTV Calculation'!$E$6="HCMC",'Beta Database'!BM97))))</f>
        <v>0</v>
      </c>
      <c r="M97" s="68" t="b">
        <f>IF('OTTV Calculation'!$E$6="Hanoi",'Beta Database'!O97,IF('OTTV Calculation'!$E$6="Da Nang",'Beta Database'!AF97,IF('OTTV Calculation'!$E$6="Buon Ma Thuot",'Beta Database'!AW97,IF('OTTV Calculation'!$E$6="HCMC",'Beta Database'!BN97))))</f>
        <v>0</v>
      </c>
      <c r="N97" s="68" t="b">
        <f>IF('OTTV Calculation'!$E$6="Hanoi",'Beta Database'!P97,IF('OTTV Calculation'!$E$6="Da Nang",'Beta Database'!AG97,IF('OTTV Calculation'!$E$6="Buon Ma Thuot",'Beta Database'!AX97,IF('OTTV Calculation'!$E$6="HCMC",'Beta Database'!BO97))))</f>
        <v>0</v>
      </c>
      <c r="O97" s="68" t="b">
        <f>IF('OTTV Calculation'!$E$6="Hanoi",'Beta Database'!Q97,IF('OTTV Calculation'!$E$6="Da Nang",'Beta Database'!AH97,IF('OTTV Calculation'!$E$6="Buon Ma Thuot",'Beta Database'!AY97,IF('OTTV Calculation'!$E$6="HCMC",'Beta Database'!BP97))))</f>
        <v>0</v>
      </c>
      <c r="P97" s="68" t="b">
        <f>IF('OTTV Calculation'!$E$6="Hanoi",'Beta Database'!R97,IF('OTTV Calculation'!$E$6="Da Nang",'Beta Database'!AI97,IF('OTTV Calculation'!$E$6="Buon Ma Thuot",'Beta Database'!AZ97,IF('OTTV Calculation'!$E$6="HCMC",'Beta Database'!BQ97))))</f>
        <v>0</v>
      </c>
      <c r="Q97" s="68" t="b">
        <f>IF('OTTV Calculation'!$E$6="Hanoi",'Beta Database'!S97,IF('OTTV Calculation'!$E$6="Da Nang",'Beta Database'!AJ97,IF('OTTV Calculation'!$E$6="Buon Ma Thuot",'Beta Database'!BA97,IF('OTTV Calculation'!$E$6="HCMC",'Beta Database'!BR97))))</f>
        <v>0</v>
      </c>
      <c r="R97" s="57">
        <v>1.55000000000001</v>
      </c>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row>
    <row r="98" spans="1:64" x14ac:dyDescent="0.25">
      <c r="A98" s="67">
        <v>1.55</v>
      </c>
      <c r="B98" s="68" t="b">
        <f>IF('OTTV Calculation'!$E$6="Hanoi",'Beta Database'!D98,IF('OTTV Calculation'!$E$6="Da Nang",'Beta Database'!U98,IF('OTTV Calculation'!$E$6="Buon Ma Thuot",'Beta Database'!AL98,IF('OTTV Calculation'!$E$6="HCMC",'Beta Database'!BC98))))</f>
        <v>0</v>
      </c>
      <c r="C98" s="68" t="b">
        <f>IF('OTTV Calculation'!$E$6="Hanoi",'Beta Database'!E98,IF('OTTV Calculation'!$E$6="Da Nang",'Beta Database'!V98,IF('OTTV Calculation'!$E$6="Buon Ma Thuot",'Beta Database'!AM98,IF('OTTV Calculation'!$E$6="HCMC",'Beta Database'!BD98))))</f>
        <v>0</v>
      </c>
      <c r="D98" s="68" t="b">
        <f>IF('OTTV Calculation'!$E$6="Hanoi",'Beta Database'!F98,IF('OTTV Calculation'!$E$6="Da Nang",'Beta Database'!W98,IF('OTTV Calculation'!$E$6="Buon Ma Thuot",'Beta Database'!AN98,IF('OTTV Calculation'!$E$6="HCMC",'Beta Database'!BE98))))</f>
        <v>0</v>
      </c>
      <c r="E98" s="68" t="b">
        <f>IF('OTTV Calculation'!$E$6="Hanoi",'Beta Database'!G98,IF('OTTV Calculation'!$E$6="Da Nang",'Beta Database'!X98,IF('OTTV Calculation'!$E$6="Buon Ma Thuot",'Beta Database'!AO98,IF('OTTV Calculation'!$E$6="HCMC",'Beta Database'!BF98))))</f>
        <v>0</v>
      </c>
      <c r="F98" s="73" t="b">
        <f>IF('OTTV Calculation'!$E$6="Hanoi",'Beta Database'!H98,IF('OTTV Calculation'!$E$6="Da Nang",'Beta Database'!Y98,IF('OTTV Calculation'!$E$6="Buon Ma Thuot",'Beta Database'!AP98,IF('OTTV Calculation'!$E$6="HCMC",'Beta Database'!BG98))))</f>
        <v>0</v>
      </c>
      <c r="G98" s="68" t="b">
        <f>IF('OTTV Calculation'!$E$6="Hanoi",'Beta Database'!I98,IF('OTTV Calculation'!$E$6="Da Nang",'Beta Database'!Z98,IF('OTTV Calculation'!$E$6="Buon Ma Thuot",'Beta Database'!AQ98,IF('OTTV Calculation'!$E$6="HCMC",'Beta Database'!BH98))))</f>
        <v>0</v>
      </c>
      <c r="H98" s="68" t="b">
        <f>IF('OTTV Calculation'!$E$6="Hanoi",'Beta Database'!J98,IF('OTTV Calculation'!$E$6="Da Nang",'Beta Database'!AA98,IF('OTTV Calculation'!$E$6="Buon Ma Thuot",'Beta Database'!AR98,IF('OTTV Calculation'!$E$6="HCMC",'Beta Database'!BI98))))</f>
        <v>0</v>
      </c>
      <c r="I98" s="68" t="b">
        <f>IF('OTTV Calculation'!$E$6="Hanoi",'Beta Database'!K98,IF('OTTV Calculation'!$E$6="Da Nang",'Beta Database'!AB98,IF('OTTV Calculation'!$E$6="Buon Ma Thuot",'Beta Database'!AS98,IF('OTTV Calculation'!$E$6="HCMC",'Beta Database'!BJ98))))</f>
        <v>0</v>
      </c>
      <c r="J98" s="68" t="b">
        <f>IF('OTTV Calculation'!$E$6="Hanoi",'Beta Database'!L98,IF('OTTV Calculation'!$E$6="Da Nang",'Beta Database'!AC98,IF('OTTV Calculation'!$E$6="Buon Ma Thuot",'Beta Database'!AT98,IF('OTTV Calculation'!$E$6="HCMC",'Beta Database'!BK98))))</f>
        <v>0</v>
      </c>
      <c r="K98" s="68" t="b">
        <f>IF('OTTV Calculation'!$E$6="Hanoi",'Beta Database'!M98,IF('OTTV Calculation'!$E$6="Da Nang",'Beta Database'!AD98,IF('OTTV Calculation'!$E$6="Buon Ma Thuot",'Beta Database'!AU98,IF('OTTV Calculation'!$E$6="HCMC",'Beta Database'!BL98))))</f>
        <v>0</v>
      </c>
      <c r="L98" s="68" t="b">
        <f>IF('OTTV Calculation'!$E$6="Hanoi",'Beta Database'!N98,IF('OTTV Calculation'!$E$6="Da Nang",'Beta Database'!AE98,IF('OTTV Calculation'!$E$6="Buon Ma Thuot",'Beta Database'!AV98,IF('OTTV Calculation'!$E$6="HCMC",'Beta Database'!BM98))))</f>
        <v>0</v>
      </c>
      <c r="M98" s="68" t="b">
        <f>IF('OTTV Calculation'!$E$6="Hanoi",'Beta Database'!O98,IF('OTTV Calculation'!$E$6="Da Nang",'Beta Database'!AF98,IF('OTTV Calculation'!$E$6="Buon Ma Thuot",'Beta Database'!AW98,IF('OTTV Calculation'!$E$6="HCMC",'Beta Database'!BN98))))</f>
        <v>0</v>
      </c>
      <c r="N98" s="68" t="b">
        <f>IF('OTTV Calculation'!$E$6="Hanoi",'Beta Database'!P98,IF('OTTV Calculation'!$E$6="Da Nang",'Beta Database'!AG98,IF('OTTV Calculation'!$E$6="Buon Ma Thuot",'Beta Database'!AX98,IF('OTTV Calculation'!$E$6="HCMC",'Beta Database'!BO98))))</f>
        <v>0</v>
      </c>
      <c r="O98" s="68" t="b">
        <f>IF('OTTV Calculation'!$E$6="Hanoi",'Beta Database'!Q98,IF('OTTV Calculation'!$E$6="Da Nang",'Beta Database'!AH98,IF('OTTV Calculation'!$E$6="Buon Ma Thuot",'Beta Database'!AY98,IF('OTTV Calculation'!$E$6="HCMC",'Beta Database'!BP98))))</f>
        <v>0</v>
      </c>
      <c r="P98" s="68" t="b">
        <f>IF('OTTV Calculation'!$E$6="Hanoi",'Beta Database'!R98,IF('OTTV Calculation'!$E$6="Da Nang",'Beta Database'!AI98,IF('OTTV Calculation'!$E$6="Buon Ma Thuot",'Beta Database'!AZ98,IF('OTTV Calculation'!$E$6="HCMC",'Beta Database'!BQ98))))</f>
        <v>0</v>
      </c>
      <c r="Q98" s="68" t="b">
        <f>IF('OTTV Calculation'!$E$6="Hanoi",'Beta Database'!S98,IF('OTTV Calculation'!$E$6="Da Nang",'Beta Database'!AJ98,IF('OTTV Calculation'!$E$6="Buon Ma Thuot",'Beta Database'!BA98,IF('OTTV Calculation'!$E$6="HCMC",'Beta Database'!BR98))))</f>
        <v>0</v>
      </c>
      <c r="R98" s="57">
        <v>1.50000000000001</v>
      </c>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row>
    <row r="99" spans="1:64" x14ac:dyDescent="0.25">
      <c r="A99" s="67">
        <v>1.6</v>
      </c>
      <c r="B99" s="68" t="b">
        <f>IF('OTTV Calculation'!$E$6="Hanoi",'Beta Database'!D99,IF('OTTV Calculation'!$E$6="Da Nang",'Beta Database'!U99,IF('OTTV Calculation'!$E$6="Buon Ma Thuot",'Beta Database'!AL99,IF('OTTV Calculation'!$E$6="HCMC",'Beta Database'!BC99))))</f>
        <v>0</v>
      </c>
      <c r="C99" s="68" t="b">
        <f>IF('OTTV Calculation'!$E$6="Hanoi",'Beta Database'!E99,IF('OTTV Calculation'!$E$6="Da Nang",'Beta Database'!V99,IF('OTTV Calculation'!$E$6="Buon Ma Thuot",'Beta Database'!AM99,IF('OTTV Calculation'!$E$6="HCMC",'Beta Database'!BD99))))</f>
        <v>0</v>
      </c>
      <c r="D99" s="68" t="b">
        <f>IF('OTTV Calculation'!$E$6="Hanoi",'Beta Database'!F99,IF('OTTV Calculation'!$E$6="Da Nang",'Beta Database'!W99,IF('OTTV Calculation'!$E$6="Buon Ma Thuot",'Beta Database'!AN99,IF('OTTV Calculation'!$E$6="HCMC",'Beta Database'!BE99))))</f>
        <v>0</v>
      </c>
      <c r="E99" s="68" t="b">
        <f>IF('OTTV Calculation'!$E$6="Hanoi",'Beta Database'!G99,IF('OTTV Calculation'!$E$6="Da Nang",'Beta Database'!X99,IF('OTTV Calculation'!$E$6="Buon Ma Thuot",'Beta Database'!AO99,IF('OTTV Calculation'!$E$6="HCMC",'Beta Database'!BF99))))</f>
        <v>0</v>
      </c>
      <c r="F99" s="73" t="b">
        <f>IF('OTTV Calculation'!$E$6="Hanoi",'Beta Database'!H99,IF('OTTV Calculation'!$E$6="Da Nang",'Beta Database'!Y99,IF('OTTV Calculation'!$E$6="Buon Ma Thuot",'Beta Database'!AP99,IF('OTTV Calculation'!$E$6="HCMC",'Beta Database'!BG99))))</f>
        <v>0</v>
      </c>
      <c r="G99" s="68" t="b">
        <f>IF('OTTV Calculation'!$E$6="Hanoi",'Beta Database'!I99,IF('OTTV Calculation'!$E$6="Da Nang",'Beta Database'!Z99,IF('OTTV Calculation'!$E$6="Buon Ma Thuot",'Beta Database'!AQ99,IF('OTTV Calculation'!$E$6="HCMC",'Beta Database'!BH99))))</f>
        <v>0</v>
      </c>
      <c r="H99" s="68" t="b">
        <f>IF('OTTV Calculation'!$E$6="Hanoi",'Beta Database'!J99,IF('OTTV Calculation'!$E$6="Da Nang",'Beta Database'!AA99,IF('OTTV Calculation'!$E$6="Buon Ma Thuot",'Beta Database'!AR99,IF('OTTV Calculation'!$E$6="HCMC",'Beta Database'!BI99))))</f>
        <v>0</v>
      </c>
      <c r="I99" s="68" t="b">
        <f>IF('OTTV Calculation'!$E$6="Hanoi",'Beta Database'!K99,IF('OTTV Calculation'!$E$6="Da Nang",'Beta Database'!AB99,IF('OTTV Calculation'!$E$6="Buon Ma Thuot",'Beta Database'!AS99,IF('OTTV Calculation'!$E$6="HCMC",'Beta Database'!BJ99))))</f>
        <v>0</v>
      </c>
      <c r="J99" s="68" t="b">
        <f>IF('OTTV Calculation'!$E$6="Hanoi",'Beta Database'!L99,IF('OTTV Calculation'!$E$6="Da Nang",'Beta Database'!AC99,IF('OTTV Calculation'!$E$6="Buon Ma Thuot",'Beta Database'!AT99,IF('OTTV Calculation'!$E$6="HCMC",'Beta Database'!BK99))))</f>
        <v>0</v>
      </c>
      <c r="K99" s="68" t="b">
        <f>IF('OTTV Calculation'!$E$6="Hanoi",'Beta Database'!M99,IF('OTTV Calculation'!$E$6="Da Nang",'Beta Database'!AD99,IF('OTTV Calculation'!$E$6="Buon Ma Thuot",'Beta Database'!AU99,IF('OTTV Calculation'!$E$6="HCMC",'Beta Database'!BL99))))</f>
        <v>0</v>
      </c>
      <c r="L99" s="68" t="b">
        <f>IF('OTTV Calculation'!$E$6="Hanoi",'Beta Database'!N99,IF('OTTV Calculation'!$E$6="Da Nang",'Beta Database'!AE99,IF('OTTV Calculation'!$E$6="Buon Ma Thuot",'Beta Database'!AV99,IF('OTTV Calculation'!$E$6="HCMC",'Beta Database'!BM99))))</f>
        <v>0</v>
      </c>
      <c r="M99" s="68" t="b">
        <f>IF('OTTV Calculation'!$E$6="Hanoi",'Beta Database'!O99,IF('OTTV Calculation'!$E$6="Da Nang",'Beta Database'!AF99,IF('OTTV Calculation'!$E$6="Buon Ma Thuot",'Beta Database'!AW99,IF('OTTV Calculation'!$E$6="HCMC",'Beta Database'!BN99))))</f>
        <v>0</v>
      </c>
      <c r="N99" s="68" t="b">
        <f>IF('OTTV Calculation'!$E$6="Hanoi",'Beta Database'!P99,IF('OTTV Calculation'!$E$6="Da Nang",'Beta Database'!AG99,IF('OTTV Calculation'!$E$6="Buon Ma Thuot",'Beta Database'!AX99,IF('OTTV Calculation'!$E$6="HCMC",'Beta Database'!BO99))))</f>
        <v>0</v>
      </c>
      <c r="O99" s="68" t="b">
        <f>IF('OTTV Calculation'!$E$6="Hanoi",'Beta Database'!Q99,IF('OTTV Calculation'!$E$6="Da Nang",'Beta Database'!AH99,IF('OTTV Calculation'!$E$6="Buon Ma Thuot",'Beta Database'!AY99,IF('OTTV Calculation'!$E$6="HCMC",'Beta Database'!BP99))))</f>
        <v>0</v>
      </c>
      <c r="P99" s="68" t="b">
        <f>IF('OTTV Calculation'!$E$6="Hanoi",'Beta Database'!R99,IF('OTTV Calculation'!$E$6="Da Nang",'Beta Database'!AI99,IF('OTTV Calculation'!$E$6="Buon Ma Thuot",'Beta Database'!AZ99,IF('OTTV Calculation'!$E$6="HCMC",'Beta Database'!BQ99))))</f>
        <v>0</v>
      </c>
      <c r="Q99" s="68" t="b">
        <f>IF('OTTV Calculation'!$E$6="Hanoi",'Beta Database'!S99,IF('OTTV Calculation'!$E$6="Da Nang",'Beta Database'!AJ99,IF('OTTV Calculation'!$E$6="Buon Ma Thuot",'Beta Database'!BA99,IF('OTTV Calculation'!$E$6="HCMC",'Beta Database'!BR99))))</f>
        <v>0</v>
      </c>
      <c r="R99" s="57">
        <v>1.4500000000000099</v>
      </c>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row>
    <row r="100" spans="1:64" x14ac:dyDescent="0.25">
      <c r="A100" s="67">
        <v>1.65</v>
      </c>
      <c r="B100" s="68" t="b">
        <f>IF('OTTV Calculation'!$E$6="Hanoi",'Beta Database'!D100,IF('OTTV Calculation'!$E$6="Da Nang",'Beta Database'!U100,IF('OTTV Calculation'!$E$6="Buon Ma Thuot",'Beta Database'!AL100,IF('OTTV Calculation'!$E$6="HCMC",'Beta Database'!BC100))))</f>
        <v>0</v>
      </c>
      <c r="C100" s="68" t="b">
        <f>IF('OTTV Calculation'!$E$6="Hanoi",'Beta Database'!E100,IF('OTTV Calculation'!$E$6="Da Nang",'Beta Database'!V100,IF('OTTV Calculation'!$E$6="Buon Ma Thuot",'Beta Database'!AM100,IF('OTTV Calculation'!$E$6="HCMC",'Beta Database'!BD100))))</f>
        <v>0</v>
      </c>
      <c r="D100" s="68" t="b">
        <f>IF('OTTV Calculation'!$E$6="Hanoi",'Beta Database'!F100,IF('OTTV Calculation'!$E$6="Da Nang",'Beta Database'!W100,IF('OTTV Calculation'!$E$6="Buon Ma Thuot",'Beta Database'!AN100,IF('OTTV Calculation'!$E$6="HCMC",'Beta Database'!BE100))))</f>
        <v>0</v>
      </c>
      <c r="E100" s="68" t="b">
        <f>IF('OTTV Calculation'!$E$6="Hanoi",'Beta Database'!G100,IF('OTTV Calculation'!$E$6="Da Nang",'Beta Database'!X100,IF('OTTV Calculation'!$E$6="Buon Ma Thuot",'Beta Database'!AO100,IF('OTTV Calculation'!$E$6="HCMC",'Beta Database'!BF100))))</f>
        <v>0</v>
      </c>
      <c r="F100" s="73" t="b">
        <f>IF('OTTV Calculation'!$E$6="Hanoi",'Beta Database'!H100,IF('OTTV Calculation'!$E$6="Da Nang",'Beta Database'!Y100,IF('OTTV Calculation'!$E$6="Buon Ma Thuot",'Beta Database'!AP100,IF('OTTV Calculation'!$E$6="HCMC",'Beta Database'!BG100))))</f>
        <v>0</v>
      </c>
      <c r="G100" s="68" t="b">
        <f>IF('OTTV Calculation'!$E$6="Hanoi",'Beta Database'!I100,IF('OTTV Calculation'!$E$6="Da Nang",'Beta Database'!Z100,IF('OTTV Calculation'!$E$6="Buon Ma Thuot",'Beta Database'!AQ100,IF('OTTV Calculation'!$E$6="HCMC",'Beta Database'!BH100))))</f>
        <v>0</v>
      </c>
      <c r="H100" s="68" t="b">
        <f>IF('OTTV Calculation'!$E$6="Hanoi",'Beta Database'!J100,IF('OTTV Calculation'!$E$6="Da Nang",'Beta Database'!AA100,IF('OTTV Calculation'!$E$6="Buon Ma Thuot",'Beta Database'!AR100,IF('OTTV Calculation'!$E$6="HCMC",'Beta Database'!BI100))))</f>
        <v>0</v>
      </c>
      <c r="I100" s="68" t="b">
        <f>IF('OTTV Calculation'!$E$6="Hanoi",'Beta Database'!K100,IF('OTTV Calculation'!$E$6="Da Nang",'Beta Database'!AB100,IF('OTTV Calculation'!$E$6="Buon Ma Thuot",'Beta Database'!AS100,IF('OTTV Calculation'!$E$6="HCMC",'Beta Database'!BJ100))))</f>
        <v>0</v>
      </c>
      <c r="J100" s="68" t="b">
        <f>IF('OTTV Calculation'!$E$6="Hanoi",'Beta Database'!L100,IF('OTTV Calculation'!$E$6="Da Nang",'Beta Database'!AC100,IF('OTTV Calculation'!$E$6="Buon Ma Thuot",'Beta Database'!AT100,IF('OTTV Calculation'!$E$6="HCMC",'Beta Database'!BK100))))</f>
        <v>0</v>
      </c>
      <c r="K100" s="68" t="b">
        <f>IF('OTTV Calculation'!$E$6="Hanoi",'Beta Database'!M100,IF('OTTV Calculation'!$E$6="Da Nang",'Beta Database'!AD100,IF('OTTV Calculation'!$E$6="Buon Ma Thuot",'Beta Database'!AU100,IF('OTTV Calculation'!$E$6="HCMC",'Beta Database'!BL100))))</f>
        <v>0</v>
      </c>
      <c r="L100" s="68" t="b">
        <f>IF('OTTV Calculation'!$E$6="Hanoi",'Beta Database'!N100,IF('OTTV Calculation'!$E$6="Da Nang",'Beta Database'!AE100,IF('OTTV Calculation'!$E$6="Buon Ma Thuot",'Beta Database'!AV100,IF('OTTV Calculation'!$E$6="HCMC",'Beta Database'!BM100))))</f>
        <v>0</v>
      </c>
      <c r="M100" s="68" t="b">
        <f>IF('OTTV Calculation'!$E$6="Hanoi",'Beta Database'!O100,IF('OTTV Calculation'!$E$6="Da Nang",'Beta Database'!AF100,IF('OTTV Calculation'!$E$6="Buon Ma Thuot",'Beta Database'!AW100,IF('OTTV Calculation'!$E$6="HCMC",'Beta Database'!BN100))))</f>
        <v>0</v>
      </c>
      <c r="N100" s="68" t="b">
        <f>IF('OTTV Calculation'!$E$6="Hanoi",'Beta Database'!P100,IF('OTTV Calculation'!$E$6="Da Nang",'Beta Database'!AG100,IF('OTTV Calculation'!$E$6="Buon Ma Thuot",'Beta Database'!AX100,IF('OTTV Calculation'!$E$6="HCMC",'Beta Database'!BO100))))</f>
        <v>0</v>
      </c>
      <c r="O100" s="68" t="b">
        <f>IF('OTTV Calculation'!$E$6="Hanoi",'Beta Database'!Q100,IF('OTTV Calculation'!$E$6="Da Nang",'Beta Database'!AH100,IF('OTTV Calculation'!$E$6="Buon Ma Thuot",'Beta Database'!AY100,IF('OTTV Calculation'!$E$6="HCMC",'Beta Database'!BP100))))</f>
        <v>0</v>
      </c>
      <c r="P100" s="68" t="b">
        <f>IF('OTTV Calculation'!$E$6="Hanoi",'Beta Database'!R100,IF('OTTV Calculation'!$E$6="Da Nang",'Beta Database'!AI100,IF('OTTV Calculation'!$E$6="Buon Ma Thuot",'Beta Database'!AZ100,IF('OTTV Calculation'!$E$6="HCMC",'Beta Database'!BQ100))))</f>
        <v>0</v>
      </c>
      <c r="Q100" s="68" t="b">
        <f>IF('OTTV Calculation'!$E$6="Hanoi",'Beta Database'!S100,IF('OTTV Calculation'!$E$6="Da Nang",'Beta Database'!AJ100,IF('OTTV Calculation'!$E$6="Buon Ma Thuot",'Beta Database'!BA100,IF('OTTV Calculation'!$E$6="HCMC",'Beta Database'!BR100))))</f>
        <v>0</v>
      </c>
      <c r="R100" s="57">
        <v>1.4000000000000099</v>
      </c>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row>
    <row r="101" spans="1:64" x14ac:dyDescent="0.25">
      <c r="A101" s="67">
        <v>1.7</v>
      </c>
      <c r="B101" s="68" t="b">
        <f>IF('OTTV Calculation'!$E$6="Hanoi",'Beta Database'!D101,IF('OTTV Calculation'!$E$6="Da Nang",'Beta Database'!U101,IF('OTTV Calculation'!$E$6="Buon Ma Thuot",'Beta Database'!AL101,IF('OTTV Calculation'!$E$6="HCMC",'Beta Database'!BC101))))</f>
        <v>0</v>
      </c>
      <c r="C101" s="68" t="b">
        <f>IF('OTTV Calculation'!$E$6="Hanoi",'Beta Database'!E101,IF('OTTV Calculation'!$E$6="Da Nang",'Beta Database'!V101,IF('OTTV Calculation'!$E$6="Buon Ma Thuot",'Beta Database'!AM101,IF('OTTV Calculation'!$E$6="HCMC",'Beta Database'!BD101))))</f>
        <v>0</v>
      </c>
      <c r="D101" s="68" t="b">
        <f>IF('OTTV Calculation'!$E$6="Hanoi",'Beta Database'!F101,IF('OTTV Calculation'!$E$6="Da Nang",'Beta Database'!W101,IF('OTTV Calculation'!$E$6="Buon Ma Thuot",'Beta Database'!AN101,IF('OTTV Calculation'!$E$6="HCMC",'Beta Database'!BE101))))</f>
        <v>0</v>
      </c>
      <c r="E101" s="68" t="b">
        <f>IF('OTTV Calculation'!$E$6="Hanoi",'Beta Database'!G101,IF('OTTV Calculation'!$E$6="Da Nang",'Beta Database'!X101,IF('OTTV Calculation'!$E$6="Buon Ma Thuot",'Beta Database'!AO101,IF('OTTV Calculation'!$E$6="HCMC",'Beta Database'!BF101))))</f>
        <v>0</v>
      </c>
      <c r="F101" s="73" t="b">
        <f>IF('OTTV Calculation'!$E$6="Hanoi",'Beta Database'!H101,IF('OTTV Calculation'!$E$6="Da Nang",'Beta Database'!Y101,IF('OTTV Calculation'!$E$6="Buon Ma Thuot",'Beta Database'!AP101,IF('OTTV Calculation'!$E$6="HCMC",'Beta Database'!BG101))))</f>
        <v>0</v>
      </c>
      <c r="G101" s="68" t="b">
        <f>IF('OTTV Calculation'!$E$6="Hanoi",'Beta Database'!I101,IF('OTTV Calculation'!$E$6="Da Nang",'Beta Database'!Z101,IF('OTTV Calculation'!$E$6="Buon Ma Thuot",'Beta Database'!AQ101,IF('OTTV Calculation'!$E$6="HCMC",'Beta Database'!BH101))))</f>
        <v>0</v>
      </c>
      <c r="H101" s="68" t="b">
        <f>IF('OTTV Calculation'!$E$6="Hanoi",'Beta Database'!J101,IF('OTTV Calculation'!$E$6="Da Nang",'Beta Database'!AA101,IF('OTTV Calculation'!$E$6="Buon Ma Thuot",'Beta Database'!AR101,IF('OTTV Calculation'!$E$6="HCMC",'Beta Database'!BI101))))</f>
        <v>0</v>
      </c>
      <c r="I101" s="68" t="b">
        <f>IF('OTTV Calculation'!$E$6="Hanoi",'Beta Database'!K101,IF('OTTV Calculation'!$E$6="Da Nang",'Beta Database'!AB101,IF('OTTV Calculation'!$E$6="Buon Ma Thuot",'Beta Database'!AS101,IF('OTTV Calculation'!$E$6="HCMC",'Beta Database'!BJ101))))</f>
        <v>0</v>
      </c>
      <c r="J101" s="68" t="b">
        <f>IF('OTTV Calculation'!$E$6="Hanoi",'Beta Database'!L101,IF('OTTV Calculation'!$E$6="Da Nang",'Beta Database'!AC101,IF('OTTV Calculation'!$E$6="Buon Ma Thuot",'Beta Database'!AT101,IF('OTTV Calculation'!$E$6="HCMC",'Beta Database'!BK101))))</f>
        <v>0</v>
      </c>
      <c r="K101" s="68" t="b">
        <f>IF('OTTV Calculation'!$E$6="Hanoi",'Beta Database'!M101,IF('OTTV Calculation'!$E$6="Da Nang",'Beta Database'!AD101,IF('OTTV Calculation'!$E$6="Buon Ma Thuot",'Beta Database'!AU101,IF('OTTV Calculation'!$E$6="HCMC",'Beta Database'!BL101))))</f>
        <v>0</v>
      </c>
      <c r="L101" s="68" t="b">
        <f>IF('OTTV Calculation'!$E$6="Hanoi",'Beta Database'!N101,IF('OTTV Calculation'!$E$6="Da Nang",'Beta Database'!AE101,IF('OTTV Calculation'!$E$6="Buon Ma Thuot",'Beta Database'!AV101,IF('OTTV Calculation'!$E$6="HCMC",'Beta Database'!BM101))))</f>
        <v>0</v>
      </c>
      <c r="M101" s="68" t="b">
        <f>IF('OTTV Calculation'!$E$6="Hanoi",'Beta Database'!O101,IF('OTTV Calculation'!$E$6="Da Nang",'Beta Database'!AF101,IF('OTTV Calculation'!$E$6="Buon Ma Thuot",'Beta Database'!AW101,IF('OTTV Calculation'!$E$6="HCMC",'Beta Database'!BN101))))</f>
        <v>0</v>
      </c>
      <c r="N101" s="68" t="b">
        <f>IF('OTTV Calculation'!$E$6="Hanoi",'Beta Database'!P101,IF('OTTV Calculation'!$E$6="Da Nang",'Beta Database'!AG101,IF('OTTV Calculation'!$E$6="Buon Ma Thuot",'Beta Database'!AX101,IF('OTTV Calculation'!$E$6="HCMC",'Beta Database'!BO101))))</f>
        <v>0</v>
      </c>
      <c r="O101" s="68" t="b">
        <f>IF('OTTV Calculation'!$E$6="Hanoi",'Beta Database'!Q101,IF('OTTV Calculation'!$E$6="Da Nang",'Beta Database'!AH101,IF('OTTV Calculation'!$E$6="Buon Ma Thuot",'Beta Database'!AY101,IF('OTTV Calculation'!$E$6="HCMC",'Beta Database'!BP101))))</f>
        <v>0</v>
      </c>
      <c r="P101" s="68" t="b">
        <f>IF('OTTV Calculation'!$E$6="Hanoi",'Beta Database'!R101,IF('OTTV Calculation'!$E$6="Da Nang",'Beta Database'!AI101,IF('OTTV Calculation'!$E$6="Buon Ma Thuot",'Beta Database'!AZ101,IF('OTTV Calculation'!$E$6="HCMC",'Beta Database'!BQ101))))</f>
        <v>0</v>
      </c>
      <c r="Q101" s="68" t="b">
        <f>IF('OTTV Calculation'!$E$6="Hanoi",'Beta Database'!S101,IF('OTTV Calculation'!$E$6="Da Nang",'Beta Database'!AJ101,IF('OTTV Calculation'!$E$6="Buon Ma Thuot",'Beta Database'!BA101,IF('OTTV Calculation'!$E$6="HCMC",'Beta Database'!BR101))))</f>
        <v>0</v>
      </c>
      <c r="R101" s="57">
        <v>1.3500000000000101</v>
      </c>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row>
    <row r="102" spans="1:64" x14ac:dyDescent="0.25">
      <c r="A102" s="67">
        <v>1.75</v>
      </c>
      <c r="B102" s="68" t="b">
        <f>IF('OTTV Calculation'!$E$6="Hanoi",'Beta Database'!D102,IF('OTTV Calculation'!$E$6="Da Nang",'Beta Database'!U102,IF('OTTV Calculation'!$E$6="Buon Ma Thuot",'Beta Database'!AL102,IF('OTTV Calculation'!$E$6="HCMC",'Beta Database'!BC102))))</f>
        <v>0</v>
      </c>
      <c r="C102" s="68" t="b">
        <f>IF('OTTV Calculation'!$E$6="Hanoi",'Beta Database'!E102,IF('OTTV Calculation'!$E$6="Da Nang",'Beta Database'!V102,IF('OTTV Calculation'!$E$6="Buon Ma Thuot",'Beta Database'!AM102,IF('OTTV Calculation'!$E$6="HCMC",'Beta Database'!BD102))))</f>
        <v>0</v>
      </c>
      <c r="D102" s="68" t="b">
        <f>IF('OTTV Calculation'!$E$6="Hanoi",'Beta Database'!F102,IF('OTTV Calculation'!$E$6="Da Nang",'Beta Database'!W102,IF('OTTV Calculation'!$E$6="Buon Ma Thuot",'Beta Database'!AN102,IF('OTTV Calculation'!$E$6="HCMC",'Beta Database'!BE102))))</f>
        <v>0</v>
      </c>
      <c r="E102" s="68" t="b">
        <f>IF('OTTV Calculation'!$E$6="Hanoi",'Beta Database'!G102,IF('OTTV Calculation'!$E$6="Da Nang",'Beta Database'!X102,IF('OTTV Calculation'!$E$6="Buon Ma Thuot",'Beta Database'!AO102,IF('OTTV Calculation'!$E$6="HCMC",'Beta Database'!BF102))))</f>
        <v>0</v>
      </c>
      <c r="F102" s="73" t="b">
        <f>IF('OTTV Calculation'!$E$6="Hanoi",'Beta Database'!H102,IF('OTTV Calculation'!$E$6="Da Nang",'Beta Database'!Y102,IF('OTTV Calculation'!$E$6="Buon Ma Thuot",'Beta Database'!AP102,IF('OTTV Calculation'!$E$6="HCMC",'Beta Database'!BG102))))</f>
        <v>0</v>
      </c>
      <c r="G102" s="68" t="b">
        <f>IF('OTTV Calculation'!$E$6="Hanoi",'Beta Database'!I102,IF('OTTV Calculation'!$E$6="Da Nang",'Beta Database'!Z102,IF('OTTV Calculation'!$E$6="Buon Ma Thuot",'Beta Database'!AQ102,IF('OTTV Calculation'!$E$6="HCMC",'Beta Database'!BH102))))</f>
        <v>0</v>
      </c>
      <c r="H102" s="68" t="b">
        <f>IF('OTTV Calculation'!$E$6="Hanoi",'Beta Database'!J102,IF('OTTV Calculation'!$E$6="Da Nang",'Beta Database'!AA102,IF('OTTV Calculation'!$E$6="Buon Ma Thuot",'Beta Database'!AR102,IF('OTTV Calculation'!$E$6="HCMC",'Beta Database'!BI102))))</f>
        <v>0</v>
      </c>
      <c r="I102" s="68" t="b">
        <f>IF('OTTV Calculation'!$E$6="Hanoi",'Beta Database'!K102,IF('OTTV Calculation'!$E$6="Da Nang",'Beta Database'!AB102,IF('OTTV Calculation'!$E$6="Buon Ma Thuot",'Beta Database'!AS102,IF('OTTV Calculation'!$E$6="HCMC",'Beta Database'!BJ102))))</f>
        <v>0</v>
      </c>
      <c r="J102" s="68" t="b">
        <f>IF('OTTV Calculation'!$E$6="Hanoi",'Beta Database'!L102,IF('OTTV Calculation'!$E$6="Da Nang",'Beta Database'!AC102,IF('OTTV Calculation'!$E$6="Buon Ma Thuot",'Beta Database'!AT102,IF('OTTV Calculation'!$E$6="HCMC",'Beta Database'!BK102))))</f>
        <v>0</v>
      </c>
      <c r="K102" s="68" t="b">
        <f>IF('OTTV Calculation'!$E$6="Hanoi",'Beta Database'!M102,IF('OTTV Calculation'!$E$6="Da Nang",'Beta Database'!AD102,IF('OTTV Calculation'!$E$6="Buon Ma Thuot",'Beta Database'!AU102,IF('OTTV Calculation'!$E$6="HCMC",'Beta Database'!BL102))))</f>
        <v>0</v>
      </c>
      <c r="L102" s="68" t="b">
        <f>IF('OTTV Calculation'!$E$6="Hanoi",'Beta Database'!N102,IF('OTTV Calculation'!$E$6="Da Nang",'Beta Database'!AE102,IF('OTTV Calculation'!$E$6="Buon Ma Thuot",'Beta Database'!AV102,IF('OTTV Calculation'!$E$6="HCMC",'Beta Database'!BM102))))</f>
        <v>0</v>
      </c>
      <c r="M102" s="68" t="b">
        <f>IF('OTTV Calculation'!$E$6="Hanoi",'Beta Database'!O102,IF('OTTV Calculation'!$E$6="Da Nang",'Beta Database'!AF102,IF('OTTV Calculation'!$E$6="Buon Ma Thuot",'Beta Database'!AW102,IF('OTTV Calculation'!$E$6="HCMC",'Beta Database'!BN102))))</f>
        <v>0</v>
      </c>
      <c r="N102" s="68" t="b">
        <f>IF('OTTV Calculation'!$E$6="Hanoi",'Beta Database'!P102,IF('OTTV Calculation'!$E$6="Da Nang",'Beta Database'!AG102,IF('OTTV Calculation'!$E$6="Buon Ma Thuot",'Beta Database'!AX102,IF('OTTV Calculation'!$E$6="HCMC",'Beta Database'!BO102))))</f>
        <v>0</v>
      </c>
      <c r="O102" s="68" t="b">
        <f>IF('OTTV Calculation'!$E$6="Hanoi",'Beta Database'!Q102,IF('OTTV Calculation'!$E$6="Da Nang",'Beta Database'!AH102,IF('OTTV Calculation'!$E$6="Buon Ma Thuot",'Beta Database'!AY102,IF('OTTV Calculation'!$E$6="HCMC",'Beta Database'!BP102))))</f>
        <v>0</v>
      </c>
      <c r="P102" s="68" t="b">
        <f>IF('OTTV Calculation'!$E$6="Hanoi",'Beta Database'!R102,IF('OTTV Calculation'!$E$6="Da Nang",'Beta Database'!AI102,IF('OTTV Calculation'!$E$6="Buon Ma Thuot",'Beta Database'!AZ102,IF('OTTV Calculation'!$E$6="HCMC",'Beta Database'!BQ102))))</f>
        <v>0</v>
      </c>
      <c r="Q102" s="68" t="b">
        <f>IF('OTTV Calculation'!$E$6="Hanoi",'Beta Database'!S102,IF('OTTV Calculation'!$E$6="Da Nang",'Beta Database'!AJ102,IF('OTTV Calculation'!$E$6="Buon Ma Thuot",'Beta Database'!BA102,IF('OTTV Calculation'!$E$6="HCMC",'Beta Database'!BR102))))</f>
        <v>0</v>
      </c>
      <c r="R102" s="57">
        <v>1.30000000000001</v>
      </c>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row>
    <row r="103" spans="1:64" x14ac:dyDescent="0.25">
      <c r="A103" s="67">
        <v>1.8</v>
      </c>
      <c r="B103" s="68" t="b">
        <f>IF('OTTV Calculation'!$E$6="Hanoi",'Beta Database'!D103,IF('OTTV Calculation'!$E$6="Da Nang",'Beta Database'!U103,IF('OTTV Calculation'!$E$6="Buon Ma Thuot",'Beta Database'!AL103,IF('OTTV Calculation'!$E$6="HCMC",'Beta Database'!BC103))))</f>
        <v>0</v>
      </c>
      <c r="C103" s="68" t="b">
        <f>IF('OTTV Calculation'!$E$6="Hanoi",'Beta Database'!E103,IF('OTTV Calculation'!$E$6="Da Nang",'Beta Database'!V103,IF('OTTV Calculation'!$E$6="Buon Ma Thuot",'Beta Database'!AM103,IF('OTTV Calculation'!$E$6="HCMC",'Beta Database'!BD103))))</f>
        <v>0</v>
      </c>
      <c r="D103" s="68" t="b">
        <f>IF('OTTV Calculation'!$E$6="Hanoi",'Beta Database'!F103,IF('OTTV Calculation'!$E$6="Da Nang",'Beta Database'!W103,IF('OTTV Calculation'!$E$6="Buon Ma Thuot",'Beta Database'!AN103,IF('OTTV Calculation'!$E$6="HCMC",'Beta Database'!BE103))))</f>
        <v>0</v>
      </c>
      <c r="E103" s="68" t="b">
        <f>IF('OTTV Calculation'!$E$6="Hanoi",'Beta Database'!G103,IF('OTTV Calculation'!$E$6="Da Nang",'Beta Database'!X103,IF('OTTV Calculation'!$E$6="Buon Ma Thuot",'Beta Database'!AO103,IF('OTTV Calculation'!$E$6="HCMC",'Beta Database'!BF103))))</f>
        <v>0</v>
      </c>
      <c r="F103" s="73" t="b">
        <f>IF('OTTV Calculation'!$E$6="Hanoi",'Beta Database'!H103,IF('OTTV Calculation'!$E$6="Da Nang",'Beta Database'!Y103,IF('OTTV Calculation'!$E$6="Buon Ma Thuot",'Beta Database'!AP103,IF('OTTV Calculation'!$E$6="HCMC",'Beta Database'!BG103))))</f>
        <v>0</v>
      </c>
      <c r="G103" s="68" t="b">
        <f>IF('OTTV Calculation'!$E$6="Hanoi",'Beta Database'!I103,IF('OTTV Calculation'!$E$6="Da Nang",'Beta Database'!Z103,IF('OTTV Calculation'!$E$6="Buon Ma Thuot",'Beta Database'!AQ103,IF('OTTV Calculation'!$E$6="HCMC",'Beta Database'!BH103))))</f>
        <v>0</v>
      </c>
      <c r="H103" s="68" t="b">
        <f>IF('OTTV Calculation'!$E$6="Hanoi",'Beta Database'!J103,IF('OTTV Calculation'!$E$6="Da Nang",'Beta Database'!AA103,IF('OTTV Calculation'!$E$6="Buon Ma Thuot",'Beta Database'!AR103,IF('OTTV Calculation'!$E$6="HCMC",'Beta Database'!BI103))))</f>
        <v>0</v>
      </c>
      <c r="I103" s="68" t="b">
        <f>IF('OTTV Calculation'!$E$6="Hanoi",'Beta Database'!K103,IF('OTTV Calculation'!$E$6="Da Nang",'Beta Database'!AB103,IF('OTTV Calculation'!$E$6="Buon Ma Thuot",'Beta Database'!AS103,IF('OTTV Calculation'!$E$6="HCMC",'Beta Database'!BJ103))))</f>
        <v>0</v>
      </c>
      <c r="J103" s="68" t="b">
        <f>IF('OTTV Calculation'!$E$6="Hanoi",'Beta Database'!L103,IF('OTTV Calculation'!$E$6="Da Nang",'Beta Database'!AC103,IF('OTTV Calculation'!$E$6="Buon Ma Thuot",'Beta Database'!AT103,IF('OTTV Calculation'!$E$6="HCMC",'Beta Database'!BK103))))</f>
        <v>0</v>
      </c>
      <c r="K103" s="68" t="b">
        <f>IF('OTTV Calculation'!$E$6="Hanoi",'Beta Database'!M103,IF('OTTV Calculation'!$E$6="Da Nang",'Beta Database'!AD103,IF('OTTV Calculation'!$E$6="Buon Ma Thuot",'Beta Database'!AU103,IF('OTTV Calculation'!$E$6="HCMC",'Beta Database'!BL103))))</f>
        <v>0</v>
      </c>
      <c r="L103" s="68" t="b">
        <f>IF('OTTV Calculation'!$E$6="Hanoi",'Beta Database'!N103,IF('OTTV Calculation'!$E$6="Da Nang",'Beta Database'!AE103,IF('OTTV Calculation'!$E$6="Buon Ma Thuot",'Beta Database'!AV103,IF('OTTV Calculation'!$E$6="HCMC",'Beta Database'!BM103))))</f>
        <v>0</v>
      </c>
      <c r="M103" s="68" t="b">
        <f>IF('OTTV Calculation'!$E$6="Hanoi",'Beta Database'!O103,IF('OTTV Calculation'!$E$6="Da Nang",'Beta Database'!AF103,IF('OTTV Calculation'!$E$6="Buon Ma Thuot",'Beta Database'!AW103,IF('OTTV Calculation'!$E$6="HCMC",'Beta Database'!BN103))))</f>
        <v>0</v>
      </c>
      <c r="N103" s="68" t="b">
        <f>IF('OTTV Calculation'!$E$6="Hanoi",'Beta Database'!P103,IF('OTTV Calculation'!$E$6="Da Nang",'Beta Database'!AG103,IF('OTTV Calculation'!$E$6="Buon Ma Thuot",'Beta Database'!AX103,IF('OTTV Calculation'!$E$6="HCMC",'Beta Database'!BO103))))</f>
        <v>0</v>
      </c>
      <c r="O103" s="68" t="b">
        <f>IF('OTTV Calculation'!$E$6="Hanoi",'Beta Database'!Q103,IF('OTTV Calculation'!$E$6="Da Nang",'Beta Database'!AH103,IF('OTTV Calculation'!$E$6="Buon Ma Thuot",'Beta Database'!AY103,IF('OTTV Calculation'!$E$6="HCMC",'Beta Database'!BP103))))</f>
        <v>0</v>
      </c>
      <c r="P103" s="68" t="b">
        <f>IF('OTTV Calculation'!$E$6="Hanoi",'Beta Database'!R103,IF('OTTV Calculation'!$E$6="Da Nang",'Beta Database'!AI103,IF('OTTV Calculation'!$E$6="Buon Ma Thuot",'Beta Database'!AZ103,IF('OTTV Calculation'!$E$6="HCMC",'Beta Database'!BQ103))))</f>
        <v>0</v>
      </c>
      <c r="Q103" s="68" t="b">
        <f>IF('OTTV Calculation'!$E$6="Hanoi",'Beta Database'!S103,IF('OTTV Calculation'!$E$6="Da Nang",'Beta Database'!AJ103,IF('OTTV Calculation'!$E$6="Buon Ma Thuot",'Beta Database'!BA103,IF('OTTV Calculation'!$E$6="HCMC",'Beta Database'!BR103))))</f>
        <v>0</v>
      </c>
      <c r="R103" s="57">
        <v>1.25000000000001</v>
      </c>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row>
    <row r="104" spans="1:64" x14ac:dyDescent="0.25">
      <c r="A104" s="67">
        <v>1.85</v>
      </c>
      <c r="B104" s="68" t="b">
        <f>IF('OTTV Calculation'!$E$6="Hanoi",'Beta Database'!D104,IF('OTTV Calculation'!$E$6="Da Nang",'Beta Database'!U104,IF('OTTV Calculation'!$E$6="Buon Ma Thuot",'Beta Database'!AL104,IF('OTTV Calculation'!$E$6="HCMC",'Beta Database'!BC104))))</f>
        <v>0</v>
      </c>
      <c r="C104" s="68" t="b">
        <f>IF('OTTV Calculation'!$E$6="Hanoi",'Beta Database'!E104,IF('OTTV Calculation'!$E$6="Da Nang",'Beta Database'!V104,IF('OTTV Calculation'!$E$6="Buon Ma Thuot",'Beta Database'!AM104,IF('OTTV Calculation'!$E$6="HCMC",'Beta Database'!BD104))))</f>
        <v>0</v>
      </c>
      <c r="D104" s="68" t="b">
        <f>IF('OTTV Calculation'!$E$6="Hanoi",'Beta Database'!F104,IF('OTTV Calculation'!$E$6="Da Nang",'Beta Database'!W104,IF('OTTV Calculation'!$E$6="Buon Ma Thuot",'Beta Database'!AN104,IF('OTTV Calculation'!$E$6="HCMC",'Beta Database'!BE104))))</f>
        <v>0</v>
      </c>
      <c r="E104" s="68" t="b">
        <f>IF('OTTV Calculation'!$E$6="Hanoi",'Beta Database'!G104,IF('OTTV Calculation'!$E$6="Da Nang",'Beta Database'!X104,IF('OTTV Calculation'!$E$6="Buon Ma Thuot",'Beta Database'!AO104,IF('OTTV Calculation'!$E$6="HCMC",'Beta Database'!BF104))))</f>
        <v>0</v>
      </c>
      <c r="F104" s="73" t="b">
        <f>IF('OTTV Calculation'!$E$6="Hanoi",'Beta Database'!H104,IF('OTTV Calculation'!$E$6="Da Nang",'Beta Database'!Y104,IF('OTTV Calculation'!$E$6="Buon Ma Thuot",'Beta Database'!AP104,IF('OTTV Calculation'!$E$6="HCMC",'Beta Database'!BG104))))</f>
        <v>0</v>
      </c>
      <c r="G104" s="68" t="b">
        <f>IF('OTTV Calculation'!$E$6="Hanoi",'Beta Database'!I104,IF('OTTV Calculation'!$E$6="Da Nang",'Beta Database'!Z104,IF('OTTV Calculation'!$E$6="Buon Ma Thuot",'Beta Database'!AQ104,IF('OTTV Calculation'!$E$6="HCMC",'Beta Database'!BH104))))</f>
        <v>0</v>
      </c>
      <c r="H104" s="68" t="b">
        <f>IF('OTTV Calculation'!$E$6="Hanoi",'Beta Database'!J104,IF('OTTV Calculation'!$E$6="Da Nang",'Beta Database'!AA104,IF('OTTV Calculation'!$E$6="Buon Ma Thuot",'Beta Database'!AR104,IF('OTTV Calculation'!$E$6="HCMC",'Beta Database'!BI104))))</f>
        <v>0</v>
      </c>
      <c r="I104" s="68" t="b">
        <f>IF('OTTV Calculation'!$E$6="Hanoi",'Beta Database'!K104,IF('OTTV Calculation'!$E$6="Da Nang",'Beta Database'!AB104,IF('OTTV Calculation'!$E$6="Buon Ma Thuot",'Beta Database'!AS104,IF('OTTV Calculation'!$E$6="HCMC",'Beta Database'!BJ104))))</f>
        <v>0</v>
      </c>
      <c r="J104" s="68" t="b">
        <f>IF('OTTV Calculation'!$E$6="Hanoi",'Beta Database'!L104,IF('OTTV Calculation'!$E$6="Da Nang",'Beta Database'!AC104,IF('OTTV Calculation'!$E$6="Buon Ma Thuot",'Beta Database'!AT104,IF('OTTV Calculation'!$E$6="HCMC",'Beta Database'!BK104))))</f>
        <v>0</v>
      </c>
      <c r="K104" s="68" t="b">
        <f>IF('OTTV Calculation'!$E$6="Hanoi",'Beta Database'!M104,IF('OTTV Calculation'!$E$6="Da Nang",'Beta Database'!AD104,IF('OTTV Calculation'!$E$6="Buon Ma Thuot",'Beta Database'!AU104,IF('OTTV Calculation'!$E$6="HCMC",'Beta Database'!BL104))))</f>
        <v>0</v>
      </c>
      <c r="L104" s="68" t="b">
        <f>IF('OTTV Calculation'!$E$6="Hanoi",'Beta Database'!N104,IF('OTTV Calculation'!$E$6="Da Nang",'Beta Database'!AE104,IF('OTTV Calculation'!$E$6="Buon Ma Thuot",'Beta Database'!AV104,IF('OTTV Calculation'!$E$6="HCMC",'Beta Database'!BM104))))</f>
        <v>0</v>
      </c>
      <c r="M104" s="68" t="b">
        <f>IF('OTTV Calculation'!$E$6="Hanoi",'Beta Database'!O104,IF('OTTV Calculation'!$E$6="Da Nang",'Beta Database'!AF104,IF('OTTV Calculation'!$E$6="Buon Ma Thuot",'Beta Database'!AW104,IF('OTTV Calculation'!$E$6="HCMC",'Beta Database'!BN104))))</f>
        <v>0</v>
      </c>
      <c r="N104" s="68" t="b">
        <f>IF('OTTV Calculation'!$E$6="Hanoi",'Beta Database'!P104,IF('OTTV Calculation'!$E$6="Da Nang",'Beta Database'!AG104,IF('OTTV Calculation'!$E$6="Buon Ma Thuot",'Beta Database'!AX104,IF('OTTV Calculation'!$E$6="HCMC",'Beta Database'!BO104))))</f>
        <v>0</v>
      </c>
      <c r="O104" s="68" t="b">
        <f>IF('OTTV Calculation'!$E$6="Hanoi",'Beta Database'!Q104,IF('OTTV Calculation'!$E$6="Da Nang",'Beta Database'!AH104,IF('OTTV Calculation'!$E$6="Buon Ma Thuot",'Beta Database'!AY104,IF('OTTV Calculation'!$E$6="HCMC",'Beta Database'!BP104))))</f>
        <v>0</v>
      </c>
      <c r="P104" s="68" t="b">
        <f>IF('OTTV Calculation'!$E$6="Hanoi",'Beta Database'!R104,IF('OTTV Calculation'!$E$6="Da Nang",'Beta Database'!AI104,IF('OTTV Calculation'!$E$6="Buon Ma Thuot",'Beta Database'!AZ104,IF('OTTV Calculation'!$E$6="HCMC",'Beta Database'!BQ104))))</f>
        <v>0</v>
      </c>
      <c r="Q104" s="68" t="b">
        <f>IF('OTTV Calculation'!$E$6="Hanoi",'Beta Database'!S104,IF('OTTV Calculation'!$E$6="Da Nang",'Beta Database'!AJ104,IF('OTTV Calculation'!$E$6="Buon Ma Thuot",'Beta Database'!BA104,IF('OTTV Calculation'!$E$6="HCMC",'Beta Database'!BR104))))</f>
        <v>0</v>
      </c>
      <c r="R104" s="57">
        <v>1.2000000000000099</v>
      </c>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row>
    <row r="105" spans="1:64" x14ac:dyDescent="0.25">
      <c r="A105" s="67">
        <v>1.9</v>
      </c>
      <c r="B105" s="68" t="b">
        <f>IF('OTTV Calculation'!$E$6="Hanoi",'Beta Database'!D105,IF('OTTV Calculation'!$E$6="Da Nang",'Beta Database'!U105,IF('OTTV Calculation'!$E$6="Buon Ma Thuot",'Beta Database'!AL105,IF('OTTV Calculation'!$E$6="HCMC",'Beta Database'!BC105))))</f>
        <v>0</v>
      </c>
      <c r="C105" s="68" t="b">
        <f>IF('OTTV Calculation'!$E$6="Hanoi",'Beta Database'!E105,IF('OTTV Calculation'!$E$6="Da Nang",'Beta Database'!V105,IF('OTTV Calculation'!$E$6="Buon Ma Thuot",'Beta Database'!AM105,IF('OTTV Calculation'!$E$6="HCMC",'Beta Database'!BD105))))</f>
        <v>0</v>
      </c>
      <c r="D105" s="68" t="b">
        <f>IF('OTTV Calculation'!$E$6="Hanoi",'Beta Database'!F105,IF('OTTV Calculation'!$E$6="Da Nang",'Beta Database'!W105,IF('OTTV Calculation'!$E$6="Buon Ma Thuot",'Beta Database'!AN105,IF('OTTV Calculation'!$E$6="HCMC",'Beta Database'!BE105))))</f>
        <v>0</v>
      </c>
      <c r="E105" s="68" t="b">
        <f>IF('OTTV Calculation'!$E$6="Hanoi",'Beta Database'!G105,IF('OTTV Calculation'!$E$6="Da Nang",'Beta Database'!X105,IF('OTTV Calculation'!$E$6="Buon Ma Thuot",'Beta Database'!AO105,IF('OTTV Calculation'!$E$6="HCMC",'Beta Database'!BF105))))</f>
        <v>0</v>
      </c>
      <c r="F105" s="73" t="b">
        <f>IF('OTTV Calculation'!$E$6="Hanoi",'Beta Database'!H105,IF('OTTV Calculation'!$E$6="Da Nang",'Beta Database'!Y105,IF('OTTV Calculation'!$E$6="Buon Ma Thuot",'Beta Database'!AP105,IF('OTTV Calculation'!$E$6="HCMC",'Beta Database'!BG105))))</f>
        <v>0</v>
      </c>
      <c r="G105" s="68" t="b">
        <f>IF('OTTV Calculation'!$E$6="Hanoi",'Beta Database'!I105,IF('OTTV Calculation'!$E$6="Da Nang",'Beta Database'!Z105,IF('OTTV Calculation'!$E$6="Buon Ma Thuot",'Beta Database'!AQ105,IF('OTTV Calculation'!$E$6="HCMC",'Beta Database'!BH105))))</f>
        <v>0</v>
      </c>
      <c r="H105" s="68" t="b">
        <f>IF('OTTV Calculation'!$E$6="Hanoi",'Beta Database'!J105,IF('OTTV Calculation'!$E$6="Da Nang",'Beta Database'!AA105,IF('OTTV Calculation'!$E$6="Buon Ma Thuot",'Beta Database'!AR105,IF('OTTV Calculation'!$E$6="HCMC",'Beta Database'!BI105))))</f>
        <v>0</v>
      </c>
      <c r="I105" s="68" t="b">
        <f>IF('OTTV Calculation'!$E$6="Hanoi",'Beta Database'!K105,IF('OTTV Calculation'!$E$6="Da Nang",'Beta Database'!AB105,IF('OTTV Calculation'!$E$6="Buon Ma Thuot",'Beta Database'!AS105,IF('OTTV Calculation'!$E$6="HCMC",'Beta Database'!BJ105))))</f>
        <v>0</v>
      </c>
      <c r="J105" s="68" t="b">
        <f>IF('OTTV Calculation'!$E$6="Hanoi",'Beta Database'!L105,IF('OTTV Calculation'!$E$6="Da Nang",'Beta Database'!AC105,IF('OTTV Calculation'!$E$6="Buon Ma Thuot",'Beta Database'!AT105,IF('OTTV Calculation'!$E$6="HCMC",'Beta Database'!BK105))))</f>
        <v>0</v>
      </c>
      <c r="K105" s="68" t="b">
        <f>IF('OTTV Calculation'!$E$6="Hanoi",'Beta Database'!M105,IF('OTTV Calculation'!$E$6="Da Nang",'Beta Database'!AD105,IF('OTTV Calculation'!$E$6="Buon Ma Thuot",'Beta Database'!AU105,IF('OTTV Calculation'!$E$6="HCMC",'Beta Database'!BL105))))</f>
        <v>0</v>
      </c>
      <c r="L105" s="68" t="b">
        <f>IF('OTTV Calculation'!$E$6="Hanoi",'Beta Database'!N105,IF('OTTV Calculation'!$E$6="Da Nang",'Beta Database'!AE105,IF('OTTV Calculation'!$E$6="Buon Ma Thuot",'Beta Database'!AV105,IF('OTTV Calculation'!$E$6="HCMC",'Beta Database'!BM105))))</f>
        <v>0</v>
      </c>
      <c r="M105" s="68" t="b">
        <f>IF('OTTV Calculation'!$E$6="Hanoi",'Beta Database'!O105,IF('OTTV Calculation'!$E$6="Da Nang",'Beta Database'!AF105,IF('OTTV Calculation'!$E$6="Buon Ma Thuot",'Beta Database'!AW105,IF('OTTV Calculation'!$E$6="HCMC",'Beta Database'!BN105))))</f>
        <v>0</v>
      </c>
      <c r="N105" s="68" t="b">
        <f>IF('OTTV Calculation'!$E$6="Hanoi",'Beta Database'!P105,IF('OTTV Calculation'!$E$6="Da Nang",'Beta Database'!AG105,IF('OTTV Calculation'!$E$6="Buon Ma Thuot",'Beta Database'!AX105,IF('OTTV Calculation'!$E$6="HCMC",'Beta Database'!BO105))))</f>
        <v>0</v>
      </c>
      <c r="O105" s="68" t="b">
        <f>IF('OTTV Calculation'!$E$6="Hanoi",'Beta Database'!Q105,IF('OTTV Calculation'!$E$6="Da Nang",'Beta Database'!AH105,IF('OTTV Calculation'!$E$6="Buon Ma Thuot",'Beta Database'!AY105,IF('OTTV Calculation'!$E$6="HCMC",'Beta Database'!BP105))))</f>
        <v>0</v>
      </c>
      <c r="P105" s="68" t="b">
        <f>IF('OTTV Calculation'!$E$6="Hanoi",'Beta Database'!R105,IF('OTTV Calculation'!$E$6="Da Nang",'Beta Database'!AI105,IF('OTTV Calculation'!$E$6="Buon Ma Thuot",'Beta Database'!AZ105,IF('OTTV Calculation'!$E$6="HCMC",'Beta Database'!BQ105))))</f>
        <v>0</v>
      </c>
      <c r="Q105" s="68" t="b">
        <f>IF('OTTV Calculation'!$E$6="Hanoi",'Beta Database'!S105,IF('OTTV Calculation'!$E$6="Da Nang",'Beta Database'!AJ105,IF('OTTV Calculation'!$E$6="Buon Ma Thuot",'Beta Database'!BA105,IF('OTTV Calculation'!$E$6="HCMC",'Beta Database'!BR105))))</f>
        <v>0</v>
      </c>
      <c r="R105" s="57">
        <v>1.1500000000000099</v>
      </c>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row>
    <row r="106" spans="1:64" x14ac:dyDescent="0.25">
      <c r="A106" s="67">
        <v>1.95</v>
      </c>
      <c r="B106" s="68" t="b">
        <f>IF('OTTV Calculation'!$E$6="Hanoi",'Beta Database'!D106,IF('OTTV Calculation'!$E$6="Da Nang",'Beta Database'!U106,IF('OTTV Calculation'!$E$6="Buon Ma Thuot",'Beta Database'!AL106,IF('OTTV Calculation'!$E$6="HCMC",'Beta Database'!BC106))))</f>
        <v>0</v>
      </c>
      <c r="C106" s="68" t="b">
        <f>IF('OTTV Calculation'!$E$6="Hanoi",'Beta Database'!E106,IF('OTTV Calculation'!$E$6="Da Nang",'Beta Database'!V106,IF('OTTV Calculation'!$E$6="Buon Ma Thuot",'Beta Database'!AM106,IF('OTTV Calculation'!$E$6="HCMC",'Beta Database'!BD106))))</f>
        <v>0</v>
      </c>
      <c r="D106" s="68" t="b">
        <f>IF('OTTV Calculation'!$E$6="Hanoi",'Beta Database'!F106,IF('OTTV Calculation'!$E$6="Da Nang",'Beta Database'!W106,IF('OTTV Calculation'!$E$6="Buon Ma Thuot",'Beta Database'!AN106,IF('OTTV Calculation'!$E$6="HCMC",'Beta Database'!BE106))))</f>
        <v>0</v>
      </c>
      <c r="E106" s="68" t="b">
        <f>IF('OTTV Calculation'!$E$6="Hanoi",'Beta Database'!G106,IF('OTTV Calculation'!$E$6="Da Nang",'Beta Database'!X106,IF('OTTV Calculation'!$E$6="Buon Ma Thuot",'Beta Database'!AO106,IF('OTTV Calculation'!$E$6="HCMC",'Beta Database'!BF106))))</f>
        <v>0</v>
      </c>
      <c r="F106" s="73" t="b">
        <f>IF('OTTV Calculation'!$E$6="Hanoi",'Beta Database'!H106,IF('OTTV Calculation'!$E$6="Da Nang",'Beta Database'!Y106,IF('OTTV Calculation'!$E$6="Buon Ma Thuot",'Beta Database'!AP106,IF('OTTV Calculation'!$E$6="HCMC",'Beta Database'!BG106))))</f>
        <v>0</v>
      </c>
      <c r="G106" s="68" t="b">
        <f>IF('OTTV Calculation'!$E$6="Hanoi",'Beta Database'!I106,IF('OTTV Calculation'!$E$6="Da Nang",'Beta Database'!Z106,IF('OTTV Calculation'!$E$6="Buon Ma Thuot",'Beta Database'!AQ106,IF('OTTV Calculation'!$E$6="HCMC",'Beta Database'!BH106))))</f>
        <v>0</v>
      </c>
      <c r="H106" s="68" t="b">
        <f>IF('OTTV Calculation'!$E$6="Hanoi",'Beta Database'!J106,IF('OTTV Calculation'!$E$6="Da Nang",'Beta Database'!AA106,IF('OTTV Calculation'!$E$6="Buon Ma Thuot",'Beta Database'!AR106,IF('OTTV Calculation'!$E$6="HCMC",'Beta Database'!BI106))))</f>
        <v>0</v>
      </c>
      <c r="I106" s="68" t="b">
        <f>IF('OTTV Calculation'!$E$6="Hanoi",'Beta Database'!K106,IF('OTTV Calculation'!$E$6="Da Nang",'Beta Database'!AB106,IF('OTTV Calculation'!$E$6="Buon Ma Thuot",'Beta Database'!AS106,IF('OTTV Calculation'!$E$6="HCMC",'Beta Database'!BJ106))))</f>
        <v>0</v>
      </c>
      <c r="J106" s="68" t="b">
        <f>IF('OTTV Calculation'!$E$6="Hanoi",'Beta Database'!L106,IF('OTTV Calculation'!$E$6="Da Nang",'Beta Database'!AC106,IF('OTTV Calculation'!$E$6="Buon Ma Thuot",'Beta Database'!AT106,IF('OTTV Calculation'!$E$6="HCMC",'Beta Database'!BK106))))</f>
        <v>0</v>
      </c>
      <c r="K106" s="68" t="b">
        <f>IF('OTTV Calculation'!$E$6="Hanoi",'Beta Database'!M106,IF('OTTV Calculation'!$E$6="Da Nang",'Beta Database'!AD106,IF('OTTV Calculation'!$E$6="Buon Ma Thuot",'Beta Database'!AU106,IF('OTTV Calculation'!$E$6="HCMC",'Beta Database'!BL106))))</f>
        <v>0</v>
      </c>
      <c r="L106" s="68" t="b">
        <f>IF('OTTV Calculation'!$E$6="Hanoi",'Beta Database'!N106,IF('OTTV Calculation'!$E$6="Da Nang",'Beta Database'!AE106,IF('OTTV Calculation'!$E$6="Buon Ma Thuot",'Beta Database'!AV106,IF('OTTV Calculation'!$E$6="HCMC",'Beta Database'!BM106))))</f>
        <v>0</v>
      </c>
      <c r="M106" s="68" t="b">
        <f>IF('OTTV Calculation'!$E$6="Hanoi",'Beta Database'!O106,IF('OTTV Calculation'!$E$6="Da Nang",'Beta Database'!AF106,IF('OTTV Calculation'!$E$6="Buon Ma Thuot",'Beta Database'!AW106,IF('OTTV Calculation'!$E$6="HCMC",'Beta Database'!BN106))))</f>
        <v>0</v>
      </c>
      <c r="N106" s="68" t="b">
        <f>IF('OTTV Calculation'!$E$6="Hanoi",'Beta Database'!P106,IF('OTTV Calculation'!$E$6="Da Nang",'Beta Database'!AG106,IF('OTTV Calculation'!$E$6="Buon Ma Thuot",'Beta Database'!AX106,IF('OTTV Calculation'!$E$6="HCMC",'Beta Database'!BO106))))</f>
        <v>0</v>
      </c>
      <c r="O106" s="68" t="b">
        <f>IF('OTTV Calculation'!$E$6="Hanoi",'Beta Database'!Q106,IF('OTTV Calculation'!$E$6="Da Nang",'Beta Database'!AH106,IF('OTTV Calculation'!$E$6="Buon Ma Thuot",'Beta Database'!AY106,IF('OTTV Calculation'!$E$6="HCMC",'Beta Database'!BP106))))</f>
        <v>0</v>
      </c>
      <c r="P106" s="68" t="b">
        <f>IF('OTTV Calculation'!$E$6="Hanoi",'Beta Database'!R106,IF('OTTV Calculation'!$E$6="Da Nang",'Beta Database'!AI106,IF('OTTV Calculation'!$E$6="Buon Ma Thuot",'Beta Database'!AZ106,IF('OTTV Calculation'!$E$6="HCMC",'Beta Database'!BQ106))))</f>
        <v>0</v>
      </c>
      <c r="Q106" s="68" t="b">
        <f>IF('OTTV Calculation'!$E$6="Hanoi",'Beta Database'!S106,IF('OTTV Calculation'!$E$6="Da Nang",'Beta Database'!AJ106,IF('OTTV Calculation'!$E$6="Buon Ma Thuot",'Beta Database'!BA106,IF('OTTV Calculation'!$E$6="HCMC",'Beta Database'!BR106))))</f>
        <v>0</v>
      </c>
      <c r="R106" s="57">
        <v>1.1000000000000101</v>
      </c>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row>
    <row r="107" spans="1:64" x14ac:dyDescent="0.25">
      <c r="A107" s="67">
        <v>2</v>
      </c>
      <c r="B107" s="68" t="b">
        <f>IF('OTTV Calculation'!$E$6="Hanoi",'Beta Database'!D107,IF('OTTV Calculation'!$E$6="Da Nang",'Beta Database'!U107,IF('OTTV Calculation'!$E$6="Buon Ma Thuot",'Beta Database'!AL107,IF('OTTV Calculation'!$E$6="HCMC",'Beta Database'!BC107))))</f>
        <v>0</v>
      </c>
      <c r="C107" s="68" t="b">
        <f>IF('OTTV Calculation'!$E$6="Hanoi",'Beta Database'!E107,IF('OTTV Calculation'!$E$6="Da Nang",'Beta Database'!V107,IF('OTTV Calculation'!$E$6="Buon Ma Thuot",'Beta Database'!AM107,IF('OTTV Calculation'!$E$6="HCMC",'Beta Database'!BD107))))</f>
        <v>0</v>
      </c>
      <c r="D107" s="68" t="b">
        <f>IF('OTTV Calculation'!$E$6="Hanoi",'Beta Database'!F107,IF('OTTV Calculation'!$E$6="Da Nang",'Beta Database'!W107,IF('OTTV Calculation'!$E$6="Buon Ma Thuot",'Beta Database'!AN107,IF('OTTV Calculation'!$E$6="HCMC",'Beta Database'!BE107))))</f>
        <v>0</v>
      </c>
      <c r="E107" s="68" t="b">
        <f>IF('OTTV Calculation'!$E$6="Hanoi",'Beta Database'!G107,IF('OTTV Calculation'!$E$6="Da Nang",'Beta Database'!X107,IF('OTTV Calculation'!$E$6="Buon Ma Thuot",'Beta Database'!AO107,IF('OTTV Calculation'!$E$6="HCMC",'Beta Database'!BF107))))</f>
        <v>0</v>
      </c>
      <c r="F107" s="73" t="b">
        <f>IF('OTTV Calculation'!$E$6="Hanoi",'Beta Database'!H107,IF('OTTV Calculation'!$E$6="Da Nang",'Beta Database'!Y107,IF('OTTV Calculation'!$E$6="Buon Ma Thuot",'Beta Database'!AP107,IF('OTTV Calculation'!$E$6="HCMC",'Beta Database'!BG107))))</f>
        <v>0</v>
      </c>
      <c r="G107" s="68" t="b">
        <f>IF('OTTV Calculation'!$E$6="Hanoi",'Beta Database'!I107,IF('OTTV Calculation'!$E$6="Da Nang",'Beta Database'!Z107,IF('OTTV Calculation'!$E$6="Buon Ma Thuot",'Beta Database'!AQ107,IF('OTTV Calculation'!$E$6="HCMC",'Beta Database'!BH107))))</f>
        <v>0</v>
      </c>
      <c r="H107" s="68" t="b">
        <f>IF('OTTV Calculation'!$E$6="Hanoi",'Beta Database'!J107,IF('OTTV Calculation'!$E$6="Da Nang",'Beta Database'!AA107,IF('OTTV Calculation'!$E$6="Buon Ma Thuot",'Beta Database'!AR107,IF('OTTV Calculation'!$E$6="HCMC",'Beta Database'!BI107))))</f>
        <v>0</v>
      </c>
      <c r="I107" s="68" t="b">
        <f>IF('OTTV Calculation'!$E$6="Hanoi",'Beta Database'!K107,IF('OTTV Calculation'!$E$6="Da Nang",'Beta Database'!AB107,IF('OTTV Calculation'!$E$6="Buon Ma Thuot",'Beta Database'!AS107,IF('OTTV Calculation'!$E$6="HCMC",'Beta Database'!BJ107))))</f>
        <v>0</v>
      </c>
      <c r="J107" s="68" t="b">
        <f>IF('OTTV Calculation'!$E$6="Hanoi",'Beta Database'!L107,IF('OTTV Calculation'!$E$6="Da Nang",'Beta Database'!AC107,IF('OTTV Calculation'!$E$6="Buon Ma Thuot",'Beta Database'!AT107,IF('OTTV Calculation'!$E$6="HCMC",'Beta Database'!BK107))))</f>
        <v>0</v>
      </c>
      <c r="K107" s="68" t="b">
        <f>IF('OTTV Calculation'!$E$6="Hanoi",'Beta Database'!M107,IF('OTTV Calculation'!$E$6="Da Nang",'Beta Database'!AD107,IF('OTTV Calculation'!$E$6="Buon Ma Thuot",'Beta Database'!AU107,IF('OTTV Calculation'!$E$6="HCMC",'Beta Database'!BL107))))</f>
        <v>0</v>
      </c>
      <c r="L107" s="68" t="b">
        <f>IF('OTTV Calculation'!$E$6="Hanoi",'Beta Database'!N107,IF('OTTV Calculation'!$E$6="Da Nang",'Beta Database'!AE107,IF('OTTV Calculation'!$E$6="Buon Ma Thuot",'Beta Database'!AV107,IF('OTTV Calculation'!$E$6="HCMC",'Beta Database'!BM107))))</f>
        <v>0</v>
      </c>
      <c r="M107" s="68" t="b">
        <f>IF('OTTV Calculation'!$E$6="Hanoi",'Beta Database'!O107,IF('OTTV Calculation'!$E$6="Da Nang",'Beta Database'!AF107,IF('OTTV Calculation'!$E$6="Buon Ma Thuot",'Beta Database'!AW107,IF('OTTV Calculation'!$E$6="HCMC",'Beta Database'!BN107))))</f>
        <v>0</v>
      </c>
      <c r="N107" s="68" t="b">
        <f>IF('OTTV Calculation'!$E$6="Hanoi",'Beta Database'!P107,IF('OTTV Calculation'!$E$6="Da Nang",'Beta Database'!AG107,IF('OTTV Calculation'!$E$6="Buon Ma Thuot",'Beta Database'!AX107,IF('OTTV Calculation'!$E$6="HCMC",'Beta Database'!BO107))))</f>
        <v>0</v>
      </c>
      <c r="O107" s="68" t="b">
        <f>IF('OTTV Calculation'!$E$6="Hanoi",'Beta Database'!Q107,IF('OTTV Calculation'!$E$6="Da Nang",'Beta Database'!AH107,IF('OTTV Calculation'!$E$6="Buon Ma Thuot",'Beta Database'!AY107,IF('OTTV Calculation'!$E$6="HCMC",'Beta Database'!BP107))))</f>
        <v>0</v>
      </c>
      <c r="P107" s="68" t="b">
        <f>IF('OTTV Calculation'!$E$6="Hanoi",'Beta Database'!R107,IF('OTTV Calculation'!$E$6="Da Nang",'Beta Database'!AI107,IF('OTTV Calculation'!$E$6="Buon Ma Thuot",'Beta Database'!AZ107,IF('OTTV Calculation'!$E$6="HCMC",'Beta Database'!BQ107))))</f>
        <v>0</v>
      </c>
      <c r="Q107" s="68" t="b">
        <f>IF('OTTV Calculation'!$E$6="Hanoi",'Beta Database'!S107,IF('OTTV Calculation'!$E$6="Da Nang",'Beta Database'!AJ107,IF('OTTV Calculation'!$E$6="Buon Ma Thuot",'Beta Database'!BA107,IF('OTTV Calculation'!$E$6="HCMC",'Beta Database'!BR107))))</f>
        <v>0</v>
      </c>
      <c r="R107" s="57">
        <v>1.05000000000001</v>
      </c>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row>
    <row r="108" spans="1:64" x14ac:dyDescent="0.25">
      <c r="A108" s="67">
        <v>2.0499999999999998</v>
      </c>
      <c r="B108" s="68" t="b">
        <f>IF('OTTV Calculation'!$E$6="Hanoi",'Beta Database'!D108,IF('OTTV Calculation'!$E$6="Da Nang",'Beta Database'!U108,IF('OTTV Calculation'!$E$6="Buon Ma Thuot",'Beta Database'!AL108,IF('OTTV Calculation'!$E$6="HCMC",'Beta Database'!BC108))))</f>
        <v>0</v>
      </c>
      <c r="C108" s="68" t="b">
        <f>IF('OTTV Calculation'!$E$6="Hanoi",'Beta Database'!E108,IF('OTTV Calculation'!$E$6="Da Nang",'Beta Database'!V108,IF('OTTV Calculation'!$E$6="Buon Ma Thuot",'Beta Database'!AM108,IF('OTTV Calculation'!$E$6="HCMC",'Beta Database'!BD108))))</f>
        <v>0</v>
      </c>
      <c r="D108" s="68" t="b">
        <f>IF('OTTV Calculation'!$E$6="Hanoi",'Beta Database'!F108,IF('OTTV Calculation'!$E$6="Da Nang",'Beta Database'!W108,IF('OTTV Calculation'!$E$6="Buon Ma Thuot",'Beta Database'!AN108,IF('OTTV Calculation'!$E$6="HCMC",'Beta Database'!BE108))))</f>
        <v>0</v>
      </c>
      <c r="E108" s="68" t="b">
        <f>IF('OTTV Calculation'!$E$6="Hanoi",'Beta Database'!G108,IF('OTTV Calculation'!$E$6="Da Nang",'Beta Database'!X108,IF('OTTV Calculation'!$E$6="Buon Ma Thuot",'Beta Database'!AO108,IF('OTTV Calculation'!$E$6="HCMC",'Beta Database'!BF108))))</f>
        <v>0</v>
      </c>
      <c r="F108" s="73" t="b">
        <f>IF('OTTV Calculation'!$E$6="Hanoi",'Beta Database'!H108,IF('OTTV Calculation'!$E$6="Da Nang",'Beta Database'!Y108,IF('OTTV Calculation'!$E$6="Buon Ma Thuot",'Beta Database'!AP108,IF('OTTV Calculation'!$E$6="HCMC",'Beta Database'!BG108))))</f>
        <v>0</v>
      </c>
      <c r="G108" s="68" t="b">
        <f>IF('OTTV Calculation'!$E$6="Hanoi",'Beta Database'!I108,IF('OTTV Calculation'!$E$6="Da Nang",'Beta Database'!Z108,IF('OTTV Calculation'!$E$6="Buon Ma Thuot",'Beta Database'!AQ108,IF('OTTV Calculation'!$E$6="HCMC",'Beta Database'!BH108))))</f>
        <v>0</v>
      </c>
      <c r="H108" s="68" t="b">
        <f>IF('OTTV Calculation'!$E$6="Hanoi",'Beta Database'!J108,IF('OTTV Calculation'!$E$6="Da Nang",'Beta Database'!AA108,IF('OTTV Calculation'!$E$6="Buon Ma Thuot",'Beta Database'!AR108,IF('OTTV Calculation'!$E$6="HCMC",'Beta Database'!BI108))))</f>
        <v>0</v>
      </c>
      <c r="I108" s="68" t="b">
        <f>IF('OTTV Calculation'!$E$6="Hanoi",'Beta Database'!K108,IF('OTTV Calculation'!$E$6="Da Nang",'Beta Database'!AB108,IF('OTTV Calculation'!$E$6="Buon Ma Thuot",'Beta Database'!AS108,IF('OTTV Calculation'!$E$6="HCMC",'Beta Database'!BJ108))))</f>
        <v>0</v>
      </c>
      <c r="J108" s="68" t="b">
        <f>IF('OTTV Calculation'!$E$6="Hanoi",'Beta Database'!L108,IF('OTTV Calculation'!$E$6="Da Nang",'Beta Database'!AC108,IF('OTTV Calculation'!$E$6="Buon Ma Thuot",'Beta Database'!AT108,IF('OTTV Calculation'!$E$6="HCMC",'Beta Database'!BK108))))</f>
        <v>0</v>
      </c>
      <c r="K108" s="68" t="b">
        <f>IF('OTTV Calculation'!$E$6="Hanoi",'Beta Database'!M108,IF('OTTV Calculation'!$E$6="Da Nang",'Beta Database'!AD108,IF('OTTV Calculation'!$E$6="Buon Ma Thuot",'Beta Database'!AU108,IF('OTTV Calculation'!$E$6="HCMC",'Beta Database'!BL108))))</f>
        <v>0</v>
      </c>
      <c r="L108" s="68" t="b">
        <f>IF('OTTV Calculation'!$E$6="Hanoi",'Beta Database'!N108,IF('OTTV Calculation'!$E$6="Da Nang",'Beta Database'!AE108,IF('OTTV Calculation'!$E$6="Buon Ma Thuot",'Beta Database'!AV108,IF('OTTV Calculation'!$E$6="HCMC",'Beta Database'!BM108))))</f>
        <v>0</v>
      </c>
      <c r="M108" s="68" t="b">
        <f>IF('OTTV Calculation'!$E$6="Hanoi",'Beta Database'!O108,IF('OTTV Calculation'!$E$6="Da Nang",'Beta Database'!AF108,IF('OTTV Calculation'!$E$6="Buon Ma Thuot",'Beta Database'!AW108,IF('OTTV Calculation'!$E$6="HCMC",'Beta Database'!BN108))))</f>
        <v>0</v>
      </c>
      <c r="N108" s="68" t="b">
        <f>IF('OTTV Calculation'!$E$6="Hanoi",'Beta Database'!P108,IF('OTTV Calculation'!$E$6="Da Nang",'Beta Database'!AG108,IF('OTTV Calculation'!$E$6="Buon Ma Thuot",'Beta Database'!AX108,IF('OTTV Calculation'!$E$6="HCMC",'Beta Database'!BO108))))</f>
        <v>0</v>
      </c>
      <c r="O108" s="68" t="b">
        <f>IF('OTTV Calculation'!$E$6="Hanoi",'Beta Database'!Q108,IF('OTTV Calculation'!$E$6="Da Nang",'Beta Database'!AH108,IF('OTTV Calculation'!$E$6="Buon Ma Thuot",'Beta Database'!AY108,IF('OTTV Calculation'!$E$6="HCMC",'Beta Database'!BP108))))</f>
        <v>0</v>
      </c>
      <c r="P108" s="68" t="b">
        <f>IF('OTTV Calculation'!$E$6="Hanoi",'Beta Database'!R108,IF('OTTV Calculation'!$E$6="Da Nang",'Beta Database'!AI108,IF('OTTV Calculation'!$E$6="Buon Ma Thuot",'Beta Database'!AZ108,IF('OTTV Calculation'!$E$6="HCMC",'Beta Database'!BQ108))))</f>
        <v>0</v>
      </c>
      <c r="Q108" s="68" t="b">
        <f>IF('OTTV Calculation'!$E$6="Hanoi",'Beta Database'!S108,IF('OTTV Calculation'!$E$6="Da Nang",'Beta Database'!AJ108,IF('OTTV Calculation'!$E$6="Buon Ma Thuot",'Beta Database'!BA108,IF('OTTV Calculation'!$E$6="HCMC",'Beta Database'!BR108))))</f>
        <v>0</v>
      </c>
      <c r="R108" s="57">
        <v>1.00000000000001</v>
      </c>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row>
    <row r="109" spans="1:64" x14ac:dyDescent="0.25">
      <c r="A109" s="67">
        <v>2.1</v>
      </c>
      <c r="B109" s="68" t="b">
        <f>IF('OTTV Calculation'!$E$6="Hanoi",'Beta Database'!D109,IF('OTTV Calculation'!$E$6="Da Nang",'Beta Database'!U109,IF('OTTV Calculation'!$E$6="Buon Ma Thuot",'Beta Database'!AL109,IF('OTTV Calculation'!$E$6="HCMC",'Beta Database'!BC109))))</f>
        <v>0</v>
      </c>
      <c r="C109" s="68" t="b">
        <f>IF('OTTV Calculation'!$E$6="Hanoi",'Beta Database'!E109,IF('OTTV Calculation'!$E$6="Da Nang",'Beta Database'!V109,IF('OTTV Calculation'!$E$6="Buon Ma Thuot",'Beta Database'!AM109,IF('OTTV Calculation'!$E$6="HCMC",'Beta Database'!BD109))))</f>
        <v>0</v>
      </c>
      <c r="D109" s="68" t="b">
        <f>IF('OTTV Calculation'!$E$6="Hanoi",'Beta Database'!F109,IF('OTTV Calculation'!$E$6="Da Nang",'Beta Database'!W109,IF('OTTV Calculation'!$E$6="Buon Ma Thuot",'Beta Database'!AN109,IF('OTTV Calculation'!$E$6="HCMC",'Beta Database'!BE109))))</f>
        <v>0</v>
      </c>
      <c r="E109" s="68" t="b">
        <f>IF('OTTV Calculation'!$E$6="Hanoi",'Beta Database'!G109,IF('OTTV Calculation'!$E$6="Da Nang",'Beta Database'!X109,IF('OTTV Calculation'!$E$6="Buon Ma Thuot",'Beta Database'!AO109,IF('OTTV Calculation'!$E$6="HCMC",'Beta Database'!BF109))))</f>
        <v>0</v>
      </c>
      <c r="F109" s="73" t="b">
        <f>IF('OTTV Calculation'!$E$6="Hanoi",'Beta Database'!H109,IF('OTTV Calculation'!$E$6="Da Nang",'Beta Database'!Y109,IF('OTTV Calculation'!$E$6="Buon Ma Thuot",'Beta Database'!AP109,IF('OTTV Calculation'!$E$6="HCMC",'Beta Database'!BG109))))</f>
        <v>0</v>
      </c>
      <c r="G109" s="68" t="b">
        <f>IF('OTTV Calculation'!$E$6="Hanoi",'Beta Database'!I109,IF('OTTV Calculation'!$E$6="Da Nang",'Beta Database'!Z109,IF('OTTV Calculation'!$E$6="Buon Ma Thuot",'Beta Database'!AQ109,IF('OTTV Calculation'!$E$6="HCMC",'Beta Database'!BH109))))</f>
        <v>0</v>
      </c>
      <c r="H109" s="68" t="b">
        <f>IF('OTTV Calculation'!$E$6="Hanoi",'Beta Database'!J109,IF('OTTV Calculation'!$E$6="Da Nang",'Beta Database'!AA109,IF('OTTV Calculation'!$E$6="Buon Ma Thuot",'Beta Database'!AR109,IF('OTTV Calculation'!$E$6="HCMC",'Beta Database'!BI109))))</f>
        <v>0</v>
      </c>
      <c r="I109" s="68" t="b">
        <f>IF('OTTV Calculation'!$E$6="Hanoi",'Beta Database'!K109,IF('OTTV Calculation'!$E$6="Da Nang",'Beta Database'!AB109,IF('OTTV Calculation'!$E$6="Buon Ma Thuot",'Beta Database'!AS109,IF('OTTV Calculation'!$E$6="HCMC",'Beta Database'!BJ109))))</f>
        <v>0</v>
      </c>
      <c r="J109" s="68" t="b">
        <f>IF('OTTV Calculation'!$E$6="Hanoi",'Beta Database'!L109,IF('OTTV Calculation'!$E$6="Da Nang",'Beta Database'!AC109,IF('OTTV Calculation'!$E$6="Buon Ma Thuot",'Beta Database'!AT109,IF('OTTV Calculation'!$E$6="HCMC",'Beta Database'!BK109))))</f>
        <v>0</v>
      </c>
      <c r="K109" s="68" t="b">
        <f>IF('OTTV Calculation'!$E$6="Hanoi",'Beta Database'!M109,IF('OTTV Calculation'!$E$6="Da Nang",'Beta Database'!AD109,IF('OTTV Calculation'!$E$6="Buon Ma Thuot",'Beta Database'!AU109,IF('OTTV Calculation'!$E$6="HCMC",'Beta Database'!BL109))))</f>
        <v>0</v>
      </c>
      <c r="L109" s="68" t="b">
        <f>IF('OTTV Calculation'!$E$6="Hanoi",'Beta Database'!N109,IF('OTTV Calculation'!$E$6="Da Nang",'Beta Database'!AE109,IF('OTTV Calculation'!$E$6="Buon Ma Thuot",'Beta Database'!AV109,IF('OTTV Calculation'!$E$6="HCMC",'Beta Database'!BM109))))</f>
        <v>0</v>
      </c>
      <c r="M109" s="68" t="b">
        <f>IF('OTTV Calculation'!$E$6="Hanoi",'Beta Database'!O109,IF('OTTV Calculation'!$E$6="Da Nang",'Beta Database'!AF109,IF('OTTV Calculation'!$E$6="Buon Ma Thuot",'Beta Database'!AW109,IF('OTTV Calculation'!$E$6="HCMC",'Beta Database'!BN109))))</f>
        <v>0</v>
      </c>
      <c r="N109" s="68" t="b">
        <f>IF('OTTV Calculation'!$E$6="Hanoi",'Beta Database'!P109,IF('OTTV Calculation'!$E$6="Da Nang",'Beta Database'!AG109,IF('OTTV Calculation'!$E$6="Buon Ma Thuot",'Beta Database'!AX109,IF('OTTV Calculation'!$E$6="HCMC",'Beta Database'!BO109))))</f>
        <v>0</v>
      </c>
      <c r="O109" s="68" t="b">
        <f>IF('OTTV Calculation'!$E$6="Hanoi",'Beta Database'!Q109,IF('OTTV Calculation'!$E$6="Da Nang",'Beta Database'!AH109,IF('OTTV Calculation'!$E$6="Buon Ma Thuot",'Beta Database'!AY109,IF('OTTV Calculation'!$E$6="HCMC",'Beta Database'!BP109))))</f>
        <v>0</v>
      </c>
      <c r="P109" s="68" t="b">
        <f>IF('OTTV Calculation'!$E$6="Hanoi",'Beta Database'!R109,IF('OTTV Calculation'!$E$6="Da Nang",'Beta Database'!AI109,IF('OTTV Calculation'!$E$6="Buon Ma Thuot",'Beta Database'!AZ109,IF('OTTV Calculation'!$E$6="HCMC",'Beta Database'!BQ109))))</f>
        <v>0</v>
      </c>
      <c r="Q109" s="68" t="b">
        <f>IF('OTTV Calculation'!$E$6="Hanoi",'Beta Database'!S109,IF('OTTV Calculation'!$E$6="Da Nang",'Beta Database'!AJ109,IF('OTTV Calculation'!$E$6="Buon Ma Thuot",'Beta Database'!BA109,IF('OTTV Calculation'!$E$6="HCMC",'Beta Database'!BR109))))</f>
        <v>0</v>
      </c>
      <c r="R109" s="57">
        <v>0.95000000000000995</v>
      </c>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row>
    <row r="110" spans="1:64" x14ac:dyDescent="0.25">
      <c r="A110" s="67">
        <v>2.15</v>
      </c>
      <c r="B110" s="68" t="b">
        <f>IF('OTTV Calculation'!$E$6="Hanoi",'Beta Database'!D110,IF('OTTV Calculation'!$E$6="Da Nang",'Beta Database'!U110,IF('OTTV Calculation'!$E$6="Buon Ma Thuot",'Beta Database'!AL110,IF('OTTV Calculation'!$E$6="HCMC",'Beta Database'!BC110))))</f>
        <v>0</v>
      </c>
      <c r="C110" s="68" t="b">
        <f>IF('OTTV Calculation'!$E$6="Hanoi",'Beta Database'!E110,IF('OTTV Calculation'!$E$6="Da Nang",'Beta Database'!V110,IF('OTTV Calculation'!$E$6="Buon Ma Thuot",'Beta Database'!AM110,IF('OTTV Calculation'!$E$6="HCMC",'Beta Database'!BD110))))</f>
        <v>0</v>
      </c>
      <c r="D110" s="68" t="b">
        <f>IF('OTTV Calculation'!$E$6="Hanoi",'Beta Database'!F110,IF('OTTV Calculation'!$E$6="Da Nang",'Beta Database'!W110,IF('OTTV Calculation'!$E$6="Buon Ma Thuot",'Beta Database'!AN110,IF('OTTV Calculation'!$E$6="HCMC",'Beta Database'!BE110))))</f>
        <v>0</v>
      </c>
      <c r="E110" s="68" t="b">
        <f>IF('OTTV Calculation'!$E$6="Hanoi",'Beta Database'!G110,IF('OTTV Calculation'!$E$6="Da Nang",'Beta Database'!X110,IF('OTTV Calculation'!$E$6="Buon Ma Thuot",'Beta Database'!AO110,IF('OTTV Calculation'!$E$6="HCMC",'Beta Database'!BF110))))</f>
        <v>0</v>
      </c>
      <c r="F110" s="73" t="b">
        <f>IF('OTTV Calculation'!$E$6="Hanoi",'Beta Database'!H110,IF('OTTV Calculation'!$E$6="Da Nang",'Beta Database'!Y110,IF('OTTV Calculation'!$E$6="Buon Ma Thuot",'Beta Database'!AP110,IF('OTTV Calculation'!$E$6="HCMC",'Beta Database'!BG110))))</f>
        <v>0</v>
      </c>
      <c r="G110" s="68" t="b">
        <f>IF('OTTV Calculation'!$E$6="Hanoi",'Beta Database'!I110,IF('OTTV Calculation'!$E$6="Da Nang",'Beta Database'!Z110,IF('OTTV Calculation'!$E$6="Buon Ma Thuot",'Beta Database'!AQ110,IF('OTTV Calculation'!$E$6="HCMC",'Beta Database'!BH110))))</f>
        <v>0</v>
      </c>
      <c r="H110" s="68" t="b">
        <f>IF('OTTV Calculation'!$E$6="Hanoi",'Beta Database'!J110,IF('OTTV Calculation'!$E$6="Da Nang",'Beta Database'!AA110,IF('OTTV Calculation'!$E$6="Buon Ma Thuot",'Beta Database'!AR110,IF('OTTV Calculation'!$E$6="HCMC",'Beta Database'!BI110))))</f>
        <v>0</v>
      </c>
      <c r="I110" s="68" t="b">
        <f>IF('OTTV Calculation'!$E$6="Hanoi",'Beta Database'!K110,IF('OTTV Calculation'!$E$6="Da Nang",'Beta Database'!AB110,IF('OTTV Calculation'!$E$6="Buon Ma Thuot",'Beta Database'!AS110,IF('OTTV Calculation'!$E$6="HCMC",'Beta Database'!BJ110))))</f>
        <v>0</v>
      </c>
      <c r="J110" s="68" t="b">
        <f>IF('OTTV Calculation'!$E$6="Hanoi",'Beta Database'!L110,IF('OTTV Calculation'!$E$6="Da Nang",'Beta Database'!AC110,IF('OTTV Calculation'!$E$6="Buon Ma Thuot",'Beta Database'!AT110,IF('OTTV Calculation'!$E$6="HCMC",'Beta Database'!BK110))))</f>
        <v>0</v>
      </c>
      <c r="K110" s="68" t="b">
        <f>IF('OTTV Calculation'!$E$6="Hanoi",'Beta Database'!M110,IF('OTTV Calculation'!$E$6="Da Nang",'Beta Database'!AD110,IF('OTTV Calculation'!$E$6="Buon Ma Thuot",'Beta Database'!AU110,IF('OTTV Calculation'!$E$6="HCMC",'Beta Database'!BL110))))</f>
        <v>0</v>
      </c>
      <c r="L110" s="68" t="b">
        <f>IF('OTTV Calculation'!$E$6="Hanoi",'Beta Database'!N110,IF('OTTV Calculation'!$E$6="Da Nang",'Beta Database'!AE110,IF('OTTV Calculation'!$E$6="Buon Ma Thuot",'Beta Database'!AV110,IF('OTTV Calculation'!$E$6="HCMC",'Beta Database'!BM110))))</f>
        <v>0</v>
      </c>
      <c r="M110" s="68" t="b">
        <f>IF('OTTV Calculation'!$E$6="Hanoi",'Beta Database'!O110,IF('OTTV Calculation'!$E$6="Da Nang",'Beta Database'!AF110,IF('OTTV Calculation'!$E$6="Buon Ma Thuot",'Beta Database'!AW110,IF('OTTV Calculation'!$E$6="HCMC",'Beta Database'!BN110))))</f>
        <v>0</v>
      </c>
      <c r="N110" s="68" t="b">
        <f>IF('OTTV Calculation'!$E$6="Hanoi",'Beta Database'!P110,IF('OTTV Calculation'!$E$6="Da Nang",'Beta Database'!AG110,IF('OTTV Calculation'!$E$6="Buon Ma Thuot",'Beta Database'!AX110,IF('OTTV Calculation'!$E$6="HCMC",'Beta Database'!BO110))))</f>
        <v>0</v>
      </c>
      <c r="O110" s="68" t="b">
        <f>IF('OTTV Calculation'!$E$6="Hanoi",'Beta Database'!Q110,IF('OTTV Calculation'!$E$6="Da Nang",'Beta Database'!AH110,IF('OTTV Calculation'!$E$6="Buon Ma Thuot",'Beta Database'!AY110,IF('OTTV Calculation'!$E$6="HCMC",'Beta Database'!BP110))))</f>
        <v>0</v>
      </c>
      <c r="P110" s="68" t="b">
        <f>IF('OTTV Calculation'!$E$6="Hanoi",'Beta Database'!R110,IF('OTTV Calculation'!$E$6="Da Nang",'Beta Database'!AI110,IF('OTTV Calculation'!$E$6="Buon Ma Thuot",'Beta Database'!AZ110,IF('OTTV Calculation'!$E$6="HCMC",'Beta Database'!BQ110))))</f>
        <v>0</v>
      </c>
      <c r="Q110" s="68" t="b">
        <f>IF('OTTV Calculation'!$E$6="Hanoi",'Beta Database'!S110,IF('OTTV Calculation'!$E$6="Da Nang",'Beta Database'!AJ110,IF('OTTV Calculation'!$E$6="Buon Ma Thuot",'Beta Database'!BA110,IF('OTTV Calculation'!$E$6="HCMC",'Beta Database'!BR110))))</f>
        <v>0</v>
      </c>
      <c r="R110" s="57">
        <v>0.90000000000001001</v>
      </c>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row>
    <row r="111" spans="1:64" x14ac:dyDescent="0.25">
      <c r="A111" s="67">
        <v>2.2000000000000002</v>
      </c>
      <c r="B111" s="68" t="b">
        <f>IF('OTTV Calculation'!$E$6="Hanoi",'Beta Database'!D111,IF('OTTV Calculation'!$E$6="Da Nang",'Beta Database'!U111,IF('OTTV Calculation'!$E$6="Buon Ma Thuot",'Beta Database'!AL111,IF('OTTV Calculation'!$E$6="HCMC",'Beta Database'!BC111))))</f>
        <v>0</v>
      </c>
      <c r="C111" s="68" t="b">
        <f>IF('OTTV Calculation'!$E$6="Hanoi",'Beta Database'!E111,IF('OTTV Calculation'!$E$6="Da Nang",'Beta Database'!V111,IF('OTTV Calculation'!$E$6="Buon Ma Thuot",'Beta Database'!AM111,IF('OTTV Calculation'!$E$6="HCMC",'Beta Database'!BD111))))</f>
        <v>0</v>
      </c>
      <c r="D111" s="68" t="b">
        <f>IF('OTTV Calculation'!$E$6="Hanoi",'Beta Database'!F111,IF('OTTV Calculation'!$E$6="Da Nang",'Beta Database'!W111,IF('OTTV Calculation'!$E$6="Buon Ma Thuot",'Beta Database'!AN111,IF('OTTV Calculation'!$E$6="HCMC",'Beta Database'!BE111))))</f>
        <v>0</v>
      </c>
      <c r="E111" s="68" t="b">
        <f>IF('OTTV Calculation'!$E$6="Hanoi",'Beta Database'!G111,IF('OTTV Calculation'!$E$6="Da Nang",'Beta Database'!X111,IF('OTTV Calculation'!$E$6="Buon Ma Thuot",'Beta Database'!AO111,IF('OTTV Calculation'!$E$6="HCMC",'Beta Database'!BF111))))</f>
        <v>0</v>
      </c>
      <c r="F111" s="73" t="b">
        <f>IF('OTTV Calculation'!$E$6="Hanoi",'Beta Database'!H111,IF('OTTV Calculation'!$E$6="Da Nang",'Beta Database'!Y111,IF('OTTV Calculation'!$E$6="Buon Ma Thuot",'Beta Database'!AP111,IF('OTTV Calculation'!$E$6="HCMC",'Beta Database'!BG111))))</f>
        <v>0</v>
      </c>
      <c r="G111" s="68" t="b">
        <f>IF('OTTV Calculation'!$E$6="Hanoi",'Beta Database'!I111,IF('OTTV Calculation'!$E$6="Da Nang",'Beta Database'!Z111,IF('OTTV Calculation'!$E$6="Buon Ma Thuot",'Beta Database'!AQ111,IF('OTTV Calculation'!$E$6="HCMC",'Beta Database'!BH111))))</f>
        <v>0</v>
      </c>
      <c r="H111" s="68" t="b">
        <f>IF('OTTV Calculation'!$E$6="Hanoi",'Beta Database'!J111,IF('OTTV Calculation'!$E$6="Da Nang",'Beta Database'!AA111,IF('OTTV Calculation'!$E$6="Buon Ma Thuot",'Beta Database'!AR111,IF('OTTV Calculation'!$E$6="HCMC",'Beta Database'!BI111))))</f>
        <v>0</v>
      </c>
      <c r="I111" s="68" t="b">
        <f>IF('OTTV Calculation'!$E$6="Hanoi",'Beta Database'!K111,IF('OTTV Calculation'!$E$6="Da Nang",'Beta Database'!AB111,IF('OTTV Calculation'!$E$6="Buon Ma Thuot",'Beta Database'!AS111,IF('OTTV Calculation'!$E$6="HCMC",'Beta Database'!BJ111))))</f>
        <v>0</v>
      </c>
      <c r="J111" s="68" t="b">
        <f>IF('OTTV Calculation'!$E$6="Hanoi",'Beta Database'!L111,IF('OTTV Calculation'!$E$6="Da Nang",'Beta Database'!AC111,IF('OTTV Calculation'!$E$6="Buon Ma Thuot",'Beta Database'!AT111,IF('OTTV Calculation'!$E$6="HCMC",'Beta Database'!BK111))))</f>
        <v>0</v>
      </c>
      <c r="K111" s="68" t="b">
        <f>IF('OTTV Calculation'!$E$6="Hanoi",'Beta Database'!M111,IF('OTTV Calculation'!$E$6="Da Nang",'Beta Database'!AD111,IF('OTTV Calculation'!$E$6="Buon Ma Thuot",'Beta Database'!AU111,IF('OTTV Calculation'!$E$6="HCMC",'Beta Database'!BL111))))</f>
        <v>0</v>
      </c>
      <c r="L111" s="68" t="b">
        <f>IF('OTTV Calculation'!$E$6="Hanoi",'Beta Database'!N111,IF('OTTV Calculation'!$E$6="Da Nang",'Beta Database'!AE111,IF('OTTV Calculation'!$E$6="Buon Ma Thuot",'Beta Database'!AV111,IF('OTTV Calculation'!$E$6="HCMC",'Beta Database'!BM111))))</f>
        <v>0</v>
      </c>
      <c r="M111" s="68" t="b">
        <f>IF('OTTV Calculation'!$E$6="Hanoi",'Beta Database'!O111,IF('OTTV Calculation'!$E$6="Da Nang",'Beta Database'!AF111,IF('OTTV Calculation'!$E$6="Buon Ma Thuot",'Beta Database'!AW111,IF('OTTV Calculation'!$E$6="HCMC",'Beta Database'!BN111))))</f>
        <v>0</v>
      </c>
      <c r="N111" s="68" t="b">
        <f>IF('OTTV Calculation'!$E$6="Hanoi",'Beta Database'!P111,IF('OTTV Calculation'!$E$6="Da Nang",'Beta Database'!AG111,IF('OTTV Calculation'!$E$6="Buon Ma Thuot",'Beta Database'!AX111,IF('OTTV Calculation'!$E$6="HCMC",'Beta Database'!BO111))))</f>
        <v>0</v>
      </c>
      <c r="O111" s="68" t="b">
        <f>IF('OTTV Calculation'!$E$6="Hanoi",'Beta Database'!Q111,IF('OTTV Calculation'!$E$6="Da Nang",'Beta Database'!AH111,IF('OTTV Calculation'!$E$6="Buon Ma Thuot",'Beta Database'!AY111,IF('OTTV Calculation'!$E$6="HCMC",'Beta Database'!BP111))))</f>
        <v>0</v>
      </c>
      <c r="P111" s="68" t="b">
        <f>IF('OTTV Calculation'!$E$6="Hanoi",'Beta Database'!R111,IF('OTTV Calculation'!$E$6="Da Nang",'Beta Database'!AI111,IF('OTTV Calculation'!$E$6="Buon Ma Thuot",'Beta Database'!AZ111,IF('OTTV Calculation'!$E$6="HCMC",'Beta Database'!BQ111))))</f>
        <v>0</v>
      </c>
      <c r="Q111" s="68" t="b">
        <f>IF('OTTV Calculation'!$E$6="Hanoi",'Beta Database'!S111,IF('OTTV Calculation'!$E$6="Da Nang",'Beta Database'!AJ111,IF('OTTV Calculation'!$E$6="Buon Ma Thuot",'Beta Database'!BA111,IF('OTTV Calculation'!$E$6="HCMC",'Beta Database'!BR111))))</f>
        <v>0</v>
      </c>
      <c r="R111" s="57">
        <v>0.85000000000000997</v>
      </c>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row>
    <row r="112" spans="1:64" x14ac:dyDescent="0.25">
      <c r="A112" s="67">
        <v>2.25</v>
      </c>
      <c r="B112" s="68" t="b">
        <f>IF('OTTV Calculation'!$E$6="Hanoi",'Beta Database'!D112,IF('OTTV Calculation'!$E$6="Da Nang",'Beta Database'!U112,IF('OTTV Calculation'!$E$6="Buon Ma Thuot",'Beta Database'!AL112,IF('OTTV Calculation'!$E$6="HCMC",'Beta Database'!BC112))))</f>
        <v>0</v>
      </c>
      <c r="C112" s="68" t="b">
        <f>IF('OTTV Calculation'!$E$6="Hanoi",'Beta Database'!E112,IF('OTTV Calculation'!$E$6="Da Nang",'Beta Database'!V112,IF('OTTV Calculation'!$E$6="Buon Ma Thuot",'Beta Database'!AM112,IF('OTTV Calculation'!$E$6="HCMC",'Beta Database'!BD112))))</f>
        <v>0</v>
      </c>
      <c r="D112" s="68" t="b">
        <f>IF('OTTV Calculation'!$E$6="Hanoi",'Beta Database'!F112,IF('OTTV Calculation'!$E$6="Da Nang",'Beta Database'!W112,IF('OTTV Calculation'!$E$6="Buon Ma Thuot",'Beta Database'!AN112,IF('OTTV Calculation'!$E$6="HCMC",'Beta Database'!BE112))))</f>
        <v>0</v>
      </c>
      <c r="E112" s="68" t="b">
        <f>IF('OTTV Calculation'!$E$6="Hanoi",'Beta Database'!G112,IF('OTTV Calculation'!$E$6="Da Nang",'Beta Database'!X112,IF('OTTV Calculation'!$E$6="Buon Ma Thuot",'Beta Database'!AO112,IF('OTTV Calculation'!$E$6="HCMC",'Beta Database'!BF112))))</f>
        <v>0</v>
      </c>
      <c r="F112" s="73" t="b">
        <f>IF('OTTV Calculation'!$E$6="Hanoi",'Beta Database'!H112,IF('OTTV Calculation'!$E$6="Da Nang",'Beta Database'!Y112,IF('OTTV Calculation'!$E$6="Buon Ma Thuot",'Beta Database'!AP112,IF('OTTV Calculation'!$E$6="HCMC",'Beta Database'!BG112))))</f>
        <v>0</v>
      </c>
      <c r="G112" s="68" t="b">
        <f>IF('OTTV Calculation'!$E$6="Hanoi",'Beta Database'!I112,IF('OTTV Calculation'!$E$6="Da Nang",'Beta Database'!Z112,IF('OTTV Calculation'!$E$6="Buon Ma Thuot",'Beta Database'!AQ112,IF('OTTV Calculation'!$E$6="HCMC",'Beta Database'!BH112))))</f>
        <v>0</v>
      </c>
      <c r="H112" s="68" t="b">
        <f>IF('OTTV Calculation'!$E$6="Hanoi",'Beta Database'!J112,IF('OTTV Calculation'!$E$6="Da Nang",'Beta Database'!AA112,IF('OTTV Calculation'!$E$6="Buon Ma Thuot",'Beta Database'!AR112,IF('OTTV Calculation'!$E$6="HCMC",'Beta Database'!BI112))))</f>
        <v>0</v>
      </c>
      <c r="I112" s="68" t="b">
        <f>IF('OTTV Calculation'!$E$6="Hanoi",'Beta Database'!K112,IF('OTTV Calculation'!$E$6="Da Nang",'Beta Database'!AB112,IF('OTTV Calculation'!$E$6="Buon Ma Thuot",'Beta Database'!AS112,IF('OTTV Calculation'!$E$6="HCMC",'Beta Database'!BJ112))))</f>
        <v>0</v>
      </c>
      <c r="J112" s="68" t="b">
        <f>IF('OTTV Calculation'!$E$6="Hanoi",'Beta Database'!L112,IF('OTTV Calculation'!$E$6="Da Nang",'Beta Database'!AC112,IF('OTTV Calculation'!$E$6="Buon Ma Thuot",'Beta Database'!AT112,IF('OTTV Calculation'!$E$6="HCMC",'Beta Database'!BK112))))</f>
        <v>0</v>
      </c>
      <c r="K112" s="68" t="b">
        <f>IF('OTTV Calculation'!$E$6="Hanoi",'Beta Database'!M112,IF('OTTV Calculation'!$E$6="Da Nang",'Beta Database'!AD112,IF('OTTV Calculation'!$E$6="Buon Ma Thuot",'Beta Database'!AU112,IF('OTTV Calculation'!$E$6="HCMC",'Beta Database'!BL112))))</f>
        <v>0</v>
      </c>
      <c r="L112" s="68" t="b">
        <f>IF('OTTV Calculation'!$E$6="Hanoi",'Beta Database'!N112,IF('OTTV Calculation'!$E$6="Da Nang",'Beta Database'!AE112,IF('OTTV Calculation'!$E$6="Buon Ma Thuot",'Beta Database'!AV112,IF('OTTV Calculation'!$E$6="HCMC",'Beta Database'!BM112))))</f>
        <v>0</v>
      </c>
      <c r="M112" s="68" t="b">
        <f>IF('OTTV Calculation'!$E$6="Hanoi",'Beta Database'!O112,IF('OTTV Calculation'!$E$6="Da Nang",'Beta Database'!AF112,IF('OTTV Calculation'!$E$6="Buon Ma Thuot",'Beta Database'!AW112,IF('OTTV Calculation'!$E$6="HCMC",'Beta Database'!BN112))))</f>
        <v>0</v>
      </c>
      <c r="N112" s="68" t="b">
        <f>IF('OTTV Calculation'!$E$6="Hanoi",'Beta Database'!P112,IF('OTTV Calculation'!$E$6="Da Nang",'Beta Database'!AG112,IF('OTTV Calculation'!$E$6="Buon Ma Thuot",'Beta Database'!AX112,IF('OTTV Calculation'!$E$6="HCMC",'Beta Database'!BO112))))</f>
        <v>0</v>
      </c>
      <c r="O112" s="68" t="b">
        <f>IF('OTTV Calculation'!$E$6="Hanoi",'Beta Database'!Q112,IF('OTTV Calculation'!$E$6="Da Nang",'Beta Database'!AH112,IF('OTTV Calculation'!$E$6="Buon Ma Thuot",'Beta Database'!AY112,IF('OTTV Calculation'!$E$6="HCMC",'Beta Database'!BP112))))</f>
        <v>0</v>
      </c>
      <c r="P112" s="68" t="b">
        <f>IF('OTTV Calculation'!$E$6="Hanoi",'Beta Database'!R112,IF('OTTV Calculation'!$E$6="Da Nang",'Beta Database'!AI112,IF('OTTV Calculation'!$E$6="Buon Ma Thuot",'Beta Database'!AZ112,IF('OTTV Calculation'!$E$6="HCMC",'Beta Database'!BQ112))))</f>
        <v>0</v>
      </c>
      <c r="Q112" s="68" t="b">
        <f>IF('OTTV Calculation'!$E$6="Hanoi",'Beta Database'!S112,IF('OTTV Calculation'!$E$6="Da Nang",'Beta Database'!AJ112,IF('OTTV Calculation'!$E$6="Buon Ma Thuot",'Beta Database'!BA112,IF('OTTV Calculation'!$E$6="HCMC",'Beta Database'!BR112))))</f>
        <v>0</v>
      </c>
      <c r="R112" s="57">
        <v>0.80000000000001004</v>
      </c>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row>
    <row r="113" spans="1:64" x14ac:dyDescent="0.25">
      <c r="A113" s="67">
        <v>2.2999999999999998</v>
      </c>
      <c r="B113" s="68" t="b">
        <f>IF('OTTV Calculation'!$E$6="Hanoi",'Beta Database'!D113,IF('OTTV Calculation'!$E$6="Da Nang",'Beta Database'!U113,IF('OTTV Calculation'!$E$6="Buon Ma Thuot",'Beta Database'!AL113,IF('OTTV Calculation'!$E$6="HCMC",'Beta Database'!BC113))))</f>
        <v>0</v>
      </c>
      <c r="C113" s="68" t="b">
        <f>IF('OTTV Calculation'!$E$6="Hanoi",'Beta Database'!E113,IF('OTTV Calculation'!$E$6="Da Nang",'Beta Database'!V113,IF('OTTV Calculation'!$E$6="Buon Ma Thuot",'Beta Database'!AM113,IF('OTTV Calculation'!$E$6="HCMC",'Beta Database'!BD113))))</f>
        <v>0</v>
      </c>
      <c r="D113" s="68" t="b">
        <f>IF('OTTV Calculation'!$E$6="Hanoi",'Beta Database'!F113,IF('OTTV Calculation'!$E$6="Da Nang",'Beta Database'!W113,IF('OTTV Calculation'!$E$6="Buon Ma Thuot",'Beta Database'!AN113,IF('OTTV Calculation'!$E$6="HCMC",'Beta Database'!BE113))))</f>
        <v>0</v>
      </c>
      <c r="E113" s="68" t="b">
        <f>IF('OTTV Calculation'!$E$6="Hanoi",'Beta Database'!G113,IF('OTTV Calculation'!$E$6="Da Nang",'Beta Database'!X113,IF('OTTV Calculation'!$E$6="Buon Ma Thuot",'Beta Database'!AO113,IF('OTTV Calculation'!$E$6="HCMC",'Beta Database'!BF113))))</f>
        <v>0</v>
      </c>
      <c r="F113" s="73" t="b">
        <f>IF('OTTV Calculation'!$E$6="Hanoi",'Beta Database'!H113,IF('OTTV Calculation'!$E$6="Da Nang",'Beta Database'!Y113,IF('OTTV Calculation'!$E$6="Buon Ma Thuot",'Beta Database'!AP113,IF('OTTV Calculation'!$E$6="HCMC",'Beta Database'!BG113))))</f>
        <v>0</v>
      </c>
      <c r="G113" s="68" t="b">
        <f>IF('OTTV Calculation'!$E$6="Hanoi",'Beta Database'!I113,IF('OTTV Calculation'!$E$6="Da Nang",'Beta Database'!Z113,IF('OTTV Calculation'!$E$6="Buon Ma Thuot",'Beta Database'!AQ113,IF('OTTV Calculation'!$E$6="HCMC",'Beta Database'!BH113))))</f>
        <v>0</v>
      </c>
      <c r="H113" s="68" t="b">
        <f>IF('OTTV Calculation'!$E$6="Hanoi",'Beta Database'!J113,IF('OTTV Calculation'!$E$6="Da Nang",'Beta Database'!AA113,IF('OTTV Calculation'!$E$6="Buon Ma Thuot",'Beta Database'!AR113,IF('OTTV Calculation'!$E$6="HCMC",'Beta Database'!BI113))))</f>
        <v>0</v>
      </c>
      <c r="I113" s="68" t="b">
        <f>IF('OTTV Calculation'!$E$6="Hanoi",'Beta Database'!K113,IF('OTTV Calculation'!$E$6="Da Nang",'Beta Database'!AB113,IF('OTTV Calculation'!$E$6="Buon Ma Thuot",'Beta Database'!AS113,IF('OTTV Calculation'!$E$6="HCMC",'Beta Database'!BJ113))))</f>
        <v>0</v>
      </c>
      <c r="J113" s="68" t="b">
        <f>IF('OTTV Calculation'!$E$6="Hanoi",'Beta Database'!L113,IF('OTTV Calculation'!$E$6="Da Nang",'Beta Database'!AC113,IF('OTTV Calculation'!$E$6="Buon Ma Thuot",'Beta Database'!AT113,IF('OTTV Calculation'!$E$6="HCMC",'Beta Database'!BK113))))</f>
        <v>0</v>
      </c>
      <c r="K113" s="68" t="b">
        <f>IF('OTTV Calculation'!$E$6="Hanoi",'Beta Database'!M113,IF('OTTV Calculation'!$E$6="Da Nang",'Beta Database'!AD113,IF('OTTV Calculation'!$E$6="Buon Ma Thuot",'Beta Database'!AU113,IF('OTTV Calculation'!$E$6="HCMC",'Beta Database'!BL113))))</f>
        <v>0</v>
      </c>
      <c r="L113" s="68" t="b">
        <f>IF('OTTV Calculation'!$E$6="Hanoi",'Beta Database'!N113,IF('OTTV Calculation'!$E$6="Da Nang",'Beta Database'!AE113,IF('OTTV Calculation'!$E$6="Buon Ma Thuot",'Beta Database'!AV113,IF('OTTV Calculation'!$E$6="HCMC",'Beta Database'!BM113))))</f>
        <v>0</v>
      </c>
      <c r="M113" s="68" t="b">
        <f>IF('OTTV Calculation'!$E$6="Hanoi",'Beta Database'!O113,IF('OTTV Calculation'!$E$6="Da Nang",'Beta Database'!AF113,IF('OTTV Calculation'!$E$6="Buon Ma Thuot",'Beta Database'!AW113,IF('OTTV Calculation'!$E$6="HCMC",'Beta Database'!BN113))))</f>
        <v>0</v>
      </c>
      <c r="N113" s="68" t="b">
        <f>IF('OTTV Calculation'!$E$6="Hanoi",'Beta Database'!P113,IF('OTTV Calculation'!$E$6="Da Nang",'Beta Database'!AG113,IF('OTTV Calculation'!$E$6="Buon Ma Thuot",'Beta Database'!AX113,IF('OTTV Calculation'!$E$6="HCMC",'Beta Database'!BO113))))</f>
        <v>0</v>
      </c>
      <c r="O113" s="68" t="b">
        <f>IF('OTTV Calculation'!$E$6="Hanoi",'Beta Database'!Q113,IF('OTTV Calculation'!$E$6="Da Nang",'Beta Database'!AH113,IF('OTTV Calculation'!$E$6="Buon Ma Thuot",'Beta Database'!AY113,IF('OTTV Calculation'!$E$6="HCMC",'Beta Database'!BP113))))</f>
        <v>0</v>
      </c>
      <c r="P113" s="68" t="b">
        <f>IF('OTTV Calculation'!$E$6="Hanoi",'Beta Database'!R113,IF('OTTV Calculation'!$E$6="Da Nang",'Beta Database'!AI113,IF('OTTV Calculation'!$E$6="Buon Ma Thuot",'Beta Database'!AZ113,IF('OTTV Calculation'!$E$6="HCMC",'Beta Database'!BQ113))))</f>
        <v>0</v>
      </c>
      <c r="Q113" s="68" t="b">
        <f>IF('OTTV Calculation'!$E$6="Hanoi",'Beta Database'!S113,IF('OTTV Calculation'!$E$6="Da Nang",'Beta Database'!AJ113,IF('OTTV Calculation'!$E$6="Buon Ma Thuot",'Beta Database'!BA113,IF('OTTV Calculation'!$E$6="HCMC",'Beta Database'!BR113))))</f>
        <v>0</v>
      </c>
      <c r="R113" s="57">
        <v>0.75000000000000999</v>
      </c>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row>
    <row r="114" spans="1:64" x14ac:dyDescent="0.25">
      <c r="A114" s="67">
        <v>2.35</v>
      </c>
      <c r="B114" s="68" t="b">
        <f>IF('OTTV Calculation'!$E$6="Hanoi",'Beta Database'!D114,IF('OTTV Calculation'!$E$6="Da Nang",'Beta Database'!U114,IF('OTTV Calculation'!$E$6="Buon Ma Thuot",'Beta Database'!AL114,IF('OTTV Calculation'!$E$6="HCMC",'Beta Database'!BC114))))</f>
        <v>0</v>
      </c>
      <c r="C114" s="68" t="b">
        <f>IF('OTTV Calculation'!$E$6="Hanoi",'Beta Database'!E114,IF('OTTV Calculation'!$E$6="Da Nang",'Beta Database'!V114,IF('OTTV Calculation'!$E$6="Buon Ma Thuot",'Beta Database'!AM114,IF('OTTV Calculation'!$E$6="HCMC",'Beta Database'!BD114))))</f>
        <v>0</v>
      </c>
      <c r="D114" s="68" t="b">
        <f>IF('OTTV Calculation'!$E$6="Hanoi",'Beta Database'!F114,IF('OTTV Calculation'!$E$6="Da Nang",'Beta Database'!W114,IF('OTTV Calculation'!$E$6="Buon Ma Thuot",'Beta Database'!AN114,IF('OTTV Calculation'!$E$6="HCMC",'Beta Database'!BE114))))</f>
        <v>0</v>
      </c>
      <c r="E114" s="68" t="b">
        <f>IF('OTTV Calculation'!$E$6="Hanoi",'Beta Database'!G114,IF('OTTV Calculation'!$E$6="Da Nang",'Beta Database'!X114,IF('OTTV Calculation'!$E$6="Buon Ma Thuot",'Beta Database'!AO114,IF('OTTV Calculation'!$E$6="HCMC",'Beta Database'!BF114))))</f>
        <v>0</v>
      </c>
      <c r="F114" s="73" t="b">
        <f>IF('OTTV Calculation'!$E$6="Hanoi",'Beta Database'!H114,IF('OTTV Calculation'!$E$6="Da Nang",'Beta Database'!Y114,IF('OTTV Calculation'!$E$6="Buon Ma Thuot",'Beta Database'!AP114,IF('OTTV Calculation'!$E$6="HCMC",'Beta Database'!BG114))))</f>
        <v>0</v>
      </c>
      <c r="G114" s="68" t="b">
        <f>IF('OTTV Calculation'!$E$6="Hanoi",'Beta Database'!I114,IF('OTTV Calculation'!$E$6="Da Nang",'Beta Database'!Z114,IF('OTTV Calculation'!$E$6="Buon Ma Thuot",'Beta Database'!AQ114,IF('OTTV Calculation'!$E$6="HCMC",'Beta Database'!BH114))))</f>
        <v>0</v>
      </c>
      <c r="H114" s="68" t="b">
        <f>IF('OTTV Calculation'!$E$6="Hanoi",'Beta Database'!J114,IF('OTTV Calculation'!$E$6="Da Nang",'Beta Database'!AA114,IF('OTTV Calculation'!$E$6="Buon Ma Thuot",'Beta Database'!AR114,IF('OTTV Calculation'!$E$6="HCMC",'Beta Database'!BI114))))</f>
        <v>0</v>
      </c>
      <c r="I114" s="68" t="b">
        <f>IF('OTTV Calculation'!$E$6="Hanoi",'Beta Database'!K114,IF('OTTV Calculation'!$E$6="Da Nang",'Beta Database'!AB114,IF('OTTV Calculation'!$E$6="Buon Ma Thuot",'Beta Database'!AS114,IF('OTTV Calculation'!$E$6="HCMC",'Beta Database'!BJ114))))</f>
        <v>0</v>
      </c>
      <c r="J114" s="68" t="b">
        <f>IF('OTTV Calculation'!$E$6="Hanoi",'Beta Database'!L114,IF('OTTV Calculation'!$E$6="Da Nang",'Beta Database'!AC114,IF('OTTV Calculation'!$E$6="Buon Ma Thuot",'Beta Database'!AT114,IF('OTTV Calculation'!$E$6="HCMC",'Beta Database'!BK114))))</f>
        <v>0</v>
      </c>
      <c r="K114" s="68" t="b">
        <f>IF('OTTV Calculation'!$E$6="Hanoi",'Beta Database'!M114,IF('OTTV Calculation'!$E$6="Da Nang",'Beta Database'!AD114,IF('OTTV Calculation'!$E$6="Buon Ma Thuot",'Beta Database'!AU114,IF('OTTV Calculation'!$E$6="HCMC",'Beta Database'!BL114))))</f>
        <v>0</v>
      </c>
      <c r="L114" s="68" t="b">
        <f>IF('OTTV Calculation'!$E$6="Hanoi",'Beta Database'!N114,IF('OTTV Calculation'!$E$6="Da Nang",'Beta Database'!AE114,IF('OTTV Calculation'!$E$6="Buon Ma Thuot",'Beta Database'!AV114,IF('OTTV Calculation'!$E$6="HCMC",'Beta Database'!BM114))))</f>
        <v>0</v>
      </c>
      <c r="M114" s="68" t="b">
        <f>IF('OTTV Calculation'!$E$6="Hanoi",'Beta Database'!O114,IF('OTTV Calculation'!$E$6="Da Nang",'Beta Database'!AF114,IF('OTTV Calculation'!$E$6="Buon Ma Thuot",'Beta Database'!AW114,IF('OTTV Calculation'!$E$6="HCMC",'Beta Database'!BN114))))</f>
        <v>0</v>
      </c>
      <c r="N114" s="68" t="b">
        <f>IF('OTTV Calculation'!$E$6="Hanoi",'Beta Database'!P114,IF('OTTV Calculation'!$E$6="Da Nang",'Beta Database'!AG114,IF('OTTV Calculation'!$E$6="Buon Ma Thuot",'Beta Database'!AX114,IF('OTTV Calculation'!$E$6="HCMC",'Beta Database'!BO114))))</f>
        <v>0</v>
      </c>
      <c r="O114" s="68" t="b">
        <f>IF('OTTV Calculation'!$E$6="Hanoi",'Beta Database'!Q114,IF('OTTV Calculation'!$E$6="Da Nang",'Beta Database'!AH114,IF('OTTV Calculation'!$E$6="Buon Ma Thuot",'Beta Database'!AY114,IF('OTTV Calculation'!$E$6="HCMC",'Beta Database'!BP114))))</f>
        <v>0</v>
      </c>
      <c r="P114" s="68" t="b">
        <f>IF('OTTV Calculation'!$E$6="Hanoi",'Beta Database'!R114,IF('OTTV Calculation'!$E$6="Da Nang",'Beta Database'!AI114,IF('OTTV Calculation'!$E$6="Buon Ma Thuot",'Beta Database'!AZ114,IF('OTTV Calculation'!$E$6="HCMC",'Beta Database'!BQ114))))</f>
        <v>0</v>
      </c>
      <c r="Q114" s="68" t="b">
        <f>IF('OTTV Calculation'!$E$6="Hanoi",'Beta Database'!S114,IF('OTTV Calculation'!$E$6="Da Nang",'Beta Database'!AJ114,IF('OTTV Calculation'!$E$6="Buon Ma Thuot",'Beta Database'!BA114,IF('OTTV Calculation'!$E$6="HCMC",'Beta Database'!BR114))))</f>
        <v>0</v>
      </c>
      <c r="R114" s="57">
        <v>0.70000000000000995</v>
      </c>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row>
    <row r="115" spans="1:64" x14ac:dyDescent="0.25">
      <c r="A115" s="67">
        <v>2.4</v>
      </c>
      <c r="B115" s="68" t="b">
        <f>IF('OTTV Calculation'!$E$6="Hanoi",'Beta Database'!D115,IF('OTTV Calculation'!$E$6="Da Nang",'Beta Database'!U115,IF('OTTV Calculation'!$E$6="Buon Ma Thuot",'Beta Database'!AL115,IF('OTTV Calculation'!$E$6="HCMC",'Beta Database'!BC115))))</f>
        <v>0</v>
      </c>
      <c r="C115" s="68" t="b">
        <f>IF('OTTV Calculation'!$E$6="Hanoi",'Beta Database'!E115,IF('OTTV Calculation'!$E$6="Da Nang",'Beta Database'!V115,IF('OTTV Calculation'!$E$6="Buon Ma Thuot",'Beta Database'!AM115,IF('OTTV Calculation'!$E$6="HCMC",'Beta Database'!BD115))))</f>
        <v>0</v>
      </c>
      <c r="D115" s="68" t="b">
        <f>IF('OTTV Calculation'!$E$6="Hanoi",'Beta Database'!F115,IF('OTTV Calculation'!$E$6="Da Nang",'Beta Database'!W115,IF('OTTV Calculation'!$E$6="Buon Ma Thuot",'Beta Database'!AN115,IF('OTTV Calculation'!$E$6="HCMC",'Beta Database'!BE115))))</f>
        <v>0</v>
      </c>
      <c r="E115" s="68" t="b">
        <f>IF('OTTV Calculation'!$E$6="Hanoi",'Beta Database'!G115,IF('OTTV Calculation'!$E$6="Da Nang",'Beta Database'!X115,IF('OTTV Calculation'!$E$6="Buon Ma Thuot",'Beta Database'!AO115,IF('OTTV Calculation'!$E$6="HCMC",'Beta Database'!BF115))))</f>
        <v>0</v>
      </c>
      <c r="F115" s="73" t="b">
        <f>IF('OTTV Calculation'!$E$6="Hanoi",'Beta Database'!H115,IF('OTTV Calculation'!$E$6="Da Nang",'Beta Database'!Y115,IF('OTTV Calculation'!$E$6="Buon Ma Thuot",'Beta Database'!AP115,IF('OTTV Calculation'!$E$6="HCMC",'Beta Database'!BG115))))</f>
        <v>0</v>
      </c>
      <c r="G115" s="68" t="b">
        <f>IF('OTTV Calculation'!$E$6="Hanoi",'Beta Database'!I115,IF('OTTV Calculation'!$E$6="Da Nang",'Beta Database'!Z115,IF('OTTV Calculation'!$E$6="Buon Ma Thuot",'Beta Database'!AQ115,IF('OTTV Calculation'!$E$6="HCMC",'Beta Database'!BH115))))</f>
        <v>0</v>
      </c>
      <c r="H115" s="68" t="b">
        <f>IF('OTTV Calculation'!$E$6="Hanoi",'Beta Database'!J115,IF('OTTV Calculation'!$E$6="Da Nang",'Beta Database'!AA115,IF('OTTV Calculation'!$E$6="Buon Ma Thuot",'Beta Database'!AR115,IF('OTTV Calculation'!$E$6="HCMC",'Beta Database'!BI115))))</f>
        <v>0</v>
      </c>
      <c r="I115" s="68" t="b">
        <f>IF('OTTV Calculation'!$E$6="Hanoi",'Beta Database'!K115,IF('OTTV Calculation'!$E$6="Da Nang",'Beta Database'!AB115,IF('OTTV Calculation'!$E$6="Buon Ma Thuot",'Beta Database'!AS115,IF('OTTV Calculation'!$E$6="HCMC",'Beta Database'!BJ115))))</f>
        <v>0</v>
      </c>
      <c r="J115" s="68" t="b">
        <f>IF('OTTV Calculation'!$E$6="Hanoi",'Beta Database'!L115,IF('OTTV Calculation'!$E$6="Da Nang",'Beta Database'!AC115,IF('OTTV Calculation'!$E$6="Buon Ma Thuot",'Beta Database'!AT115,IF('OTTV Calculation'!$E$6="HCMC",'Beta Database'!BK115))))</f>
        <v>0</v>
      </c>
      <c r="K115" s="68" t="b">
        <f>IF('OTTV Calculation'!$E$6="Hanoi",'Beta Database'!M115,IF('OTTV Calculation'!$E$6="Da Nang",'Beta Database'!AD115,IF('OTTV Calculation'!$E$6="Buon Ma Thuot",'Beta Database'!AU115,IF('OTTV Calculation'!$E$6="HCMC",'Beta Database'!BL115))))</f>
        <v>0</v>
      </c>
      <c r="L115" s="68" t="b">
        <f>IF('OTTV Calculation'!$E$6="Hanoi",'Beta Database'!N115,IF('OTTV Calculation'!$E$6="Da Nang",'Beta Database'!AE115,IF('OTTV Calculation'!$E$6="Buon Ma Thuot",'Beta Database'!AV115,IF('OTTV Calculation'!$E$6="HCMC",'Beta Database'!BM115))))</f>
        <v>0</v>
      </c>
      <c r="M115" s="68" t="b">
        <f>IF('OTTV Calculation'!$E$6="Hanoi",'Beta Database'!O115,IF('OTTV Calculation'!$E$6="Da Nang",'Beta Database'!AF115,IF('OTTV Calculation'!$E$6="Buon Ma Thuot",'Beta Database'!AW115,IF('OTTV Calculation'!$E$6="HCMC",'Beta Database'!BN115))))</f>
        <v>0</v>
      </c>
      <c r="N115" s="68" t="b">
        <f>IF('OTTV Calculation'!$E$6="Hanoi",'Beta Database'!P115,IF('OTTV Calculation'!$E$6="Da Nang",'Beta Database'!AG115,IF('OTTV Calculation'!$E$6="Buon Ma Thuot",'Beta Database'!AX115,IF('OTTV Calculation'!$E$6="HCMC",'Beta Database'!BO115))))</f>
        <v>0</v>
      </c>
      <c r="O115" s="68" t="b">
        <f>IF('OTTV Calculation'!$E$6="Hanoi",'Beta Database'!Q115,IF('OTTV Calculation'!$E$6="Da Nang",'Beta Database'!AH115,IF('OTTV Calculation'!$E$6="Buon Ma Thuot",'Beta Database'!AY115,IF('OTTV Calculation'!$E$6="HCMC",'Beta Database'!BP115))))</f>
        <v>0</v>
      </c>
      <c r="P115" s="68" t="b">
        <f>IF('OTTV Calculation'!$E$6="Hanoi",'Beta Database'!R115,IF('OTTV Calculation'!$E$6="Da Nang",'Beta Database'!AI115,IF('OTTV Calculation'!$E$6="Buon Ma Thuot",'Beta Database'!AZ115,IF('OTTV Calculation'!$E$6="HCMC",'Beta Database'!BQ115))))</f>
        <v>0</v>
      </c>
      <c r="Q115" s="68" t="b">
        <f>IF('OTTV Calculation'!$E$6="Hanoi",'Beta Database'!S115,IF('OTTV Calculation'!$E$6="Da Nang",'Beta Database'!AJ115,IF('OTTV Calculation'!$E$6="Buon Ma Thuot",'Beta Database'!BA115,IF('OTTV Calculation'!$E$6="HCMC",'Beta Database'!BR115))))</f>
        <v>0</v>
      </c>
      <c r="R115" s="57">
        <v>0.65000000000001001</v>
      </c>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row>
    <row r="116" spans="1:64" x14ac:dyDescent="0.25">
      <c r="A116" s="67">
        <v>2.4500000000000002</v>
      </c>
      <c r="B116" s="68" t="b">
        <f>IF('OTTV Calculation'!$E$6="Hanoi",'Beta Database'!D116,IF('OTTV Calculation'!$E$6="Da Nang",'Beta Database'!U116,IF('OTTV Calculation'!$E$6="Buon Ma Thuot",'Beta Database'!AL116,IF('OTTV Calculation'!$E$6="HCMC",'Beta Database'!BC116))))</f>
        <v>0</v>
      </c>
      <c r="C116" s="68" t="b">
        <f>IF('OTTV Calculation'!$E$6="Hanoi",'Beta Database'!E116,IF('OTTV Calculation'!$E$6="Da Nang",'Beta Database'!V116,IF('OTTV Calculation'!$E$6="Buon Ma Thuot",'Beta Database'!AM116,IF('OTTV Calculation'!$E$6="HCMC",'Beta Database'!BD116))))</f>
        <v>0</v>
      </c>
      <c r="D116" s="68" t="b">
        <f>IF('OTTV Calculation'!$E$6="Hanoi",'Beta Database'!F116,IF('OTTV Calculation'!$E$6="Da Nang",'Beta Database'!W116,IF('OTTV Calculation'!$E$6="Buon Ma Thuot",'Beta Database'!AN116,IF('OTTV Calculation'!$E$6="HCMC",'Beta Database'!BE116))))</f>
        <v>0</v>
      </c>
      <c r="E116" s="68" t="b">
        <f>IF('OTTV Calculation'!$E$6="Hanoi",'Beta Database'!G116,IF('OTTV Calculation'!$E$6="Da Nang",'Beta Database'!X116,IF('OTTV Calculation'!$E$6="Buon Ma Thuot",'Beta Database'!AO116,IF('OTTV Calculation'!$E$6="HCMC",'Beta Database'!BF116))))</f>
        <v>0</v>
      </c>
      <c r="F116" s="73" t="b">
        <f>IF('OTTV Calculation'!$E$6="Hanoi",'Beta Database'!H116,IF('OTTV Calculation'!$E$6="Da Nang",'Beta Database'!Y116,IF('OTTV Calculation'!$E$6="Buon Ma Thuot",'Beta Database'!AP116,IF('OTTV Calculation'!$E$6="HCMC",'Beta Database'!BG116))))</f>
        <v>0</v>
      </c>
      <c r="G116" s="68" t="b">
        <f>IF('OTTV Calculation'!$E$6="Hanoi",'Beta Database'!I116,IF('OTTV Calculation'!$E$6="Da Nang",'Beta Database'!Z116,IF('OTTV Calculation'!$E$6="Buon Ma Thuot",'Beta Database'!AQ116,IF('OTTV Calculation'!$E$6="HCMC",'Beta Database'!BH116))))</f>
        <v>0</v>
      </c>
      <c r="H116" s="68" t="b">
        <f>IF('OTTV Calculation'!$E$6="Hanoi",'Beta Database'!J116,IF('OTTV Calculation'!$E$6="Da Nang",'Beta Database'!AA116,IF('OTTV Calculation'!$E$6="Buon Ma Thuot",'Beta Database'!AR116,IF('OTTV Calculation'!$E$6="HCMC",'Beta Database'!BI116))))</f>
        <v>0</v>
      </c>
      <c r="I116" s="68" t="b">
        <f>IF('OTTV Calculation'!$E$6="Hanoi",'Beta Database'!K116,IF('OTTV Calculation'!$E$6="Da Nang",'Beta Database'!AB116,IF('OTTV Calculation'!$E$6="Buon Ma Thuot",'Beta Database'!AS116,IF('OTTV Calculation'!$E$6="HCMC",'Beta Database'!BJ116))))</f>
        <v>0</v>
      </c>
      <c r="J116" s="68" t="b">
        <f>IF('OTTV Calculation'!$E$6="Hanoi",'Beta Database'!L116,IF('OTTV Calculation'!$E$6="Da Nang",'Beta Database'!AC116,IF('OTTV Calculation'!$E$6="Buon Ma Thuot",'Beta Database'!AT116,IF('OTTV Calculation'!$E$6="HCMC",'Beta Database'!BK116))))</f>
        <v>0</v>
      </c>
      <c r="K116" s="68" t="b">
        <f>IF('OTTV Calculation'!$E$6="Hanoi",'Beta Database'!M116,IF('OTTV Calculation'!$E$6="Da Nang",'Beta Database'!AD116,IF('OTTV Calculation'!$E$6="Buon Ma Thuot",'Beta Database'!AU116,IF('OTTV Calculation'!$E$6="HCMC",'Beta Database'!BL116))))</f>
        <v>0</v>
      </c>
      <c r="L116" s="68" t="b">
        <f>IF('OTTV Calculation'!$E$6="Hanoi",'Beta Database'!N116,IF('OTTV Calculation'!$E$6="Da Nang",'Beta Database'!AE116,IF('OTTV Calculation'!$E$6="Buon Ma Thuot",'Beta Database'!AV116,IF('OTTV Calculation'!$E$6="HCMC",'Beta Database'!BM116))))</f>
        <v>0</v>
      </c>
      <c r="M116" s="68" t="b">
        <f>IF('OTTV Calculation'!$E$6="Hanoi",'Beta Database'!O116,IF('OTTV Calculation'!$E$6="Da Nang",'Beta Database'!AF116,IF('OTTV Calculation'!$E$6="Buon Ma Thuot",'Beta Database'!AW116,IF('OTTV Calculation'!$E$6="HCMC",'Beta Database'!BN116))))</f>
        <v>0</v>
      </c>
      <c r="N116" s="68" t="b">
        <f>IF('OTTV Calculation'!$E$6="Hanoi",'Beta Database'!P116,IF('OTTV Calculation'!$E$6="Da Nang",'Beta Database'!AG116,IF('OTTV Calculation'!$E$6="Buon Ma Thuot",'Beta Database'!AX116,IF('OTTV Calculation'!$E$6="HCMC",'Beta Database'!BO116))))</f>
        <v>0</v>
      </c>
      <c r="O116" s="68" t="b">
        <f>IF('OTTV Calculation'!$E$6="Hanoi",'Beta Database'!Q116,IF('OTTV Calculation'!$E$6="Da Nang",'Beta Database'!AH116,IF('OTTV Calculation'!$E$6="Buon Ma Thuot",'Beta Database'!AY116,IF('OTTV Calculation'!$E$6="HCMC",'Beta Database'!BP116))))</f>
        <v>0</v>
      </c>
      <c r="P116" s="68" t="b">
        <f>IF('OTTV Calculation'!$E$6="Hanoi",'Beta Database'!R116,IF('OTTV Calculation'!$E$6="Da Nang",'Beta Database'!AI116,IF('OTTV Calculation'!$E$6="Buon Ma Thuot",'Beta Database'!AZ116,IF('OTTV Calculation'!$E$6="HCMC",'Beta Database'!BQ116))))</f>
        <v>0</v>
      </c>
      <c r="Q116" s="68" t="b">
        <f>IF('OTTV Calculation'!$E$6="Hanoi",'Beta Database'!S116,IF('OTTV Calculation'!$E$6="Da Nang",'Beta Database'!AJ116,IF('OTTV Calculation'!$E$6="Buon Ma Thuot",'Beta Database'!BA116,IF('OTTV Calculation'!$E$6="HCMC",'Beta Database'!BR116))))</f>
        <v>0</v>
      </c>
      <c r="R116" s="57">
        <v>0.60000000000000997</v>
      </c>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row>
    <row r="117" spans="1:64" x14ac:dyDescent="0.25">
      <c r="A117" s="67">
        <v>2.5</v>
      </c>
      <c r="B117" s="68" t="b">
        <f>IF('OTTV Calculation'!$E$6="Hanoi",'Beta Database'!D117,IF('OTTV Calculation'!$E$6="Da Nang",'Beta Database'!U117,IF('OTTV Calculation'!$E$6="Buon Ma Thuot",'Beta Database'!AL117,IF('OTTV Calculation'!$E$6="HCMC",'Beta Database'!BC117))))</f>
        <v>0</v>
      </c>
      <c r="C117" s="68" t="b">
        <f>IF('OTTV Calculation'!$E$6="Hanoi",'Beta Database'!E117,IF('OTTV Calculation'!$E$6="Da Nang",'Beta Database'!V117,IF('OTTV Calculation'!$E$6="Buon Ma Thuot",'Beta Database'!AM117,IF('OTTV Calculation'!$E$6="HCMC",'Beta Database'!BD117))))</f>
        <v>0</v>
      </c>
      <c r="D117" s="68" t="b">
        <f>IF('OTTV Calculation'!$E$6="Hanoi",'Beta Database'!F117,IF('OTTV Calculation'!$E$6="Da Nang",'Beta Database'!W117,IF('OTTV Calculation'!$E$6="Buon Ma Thuot",'Beta Database'!AN117,IF('OTTV Calculation'!$E$6="HCMC",'Beta Database'!BE117))))</f>
        <v>0</v>
      </c>
      <c r="E117" s="68" t="b">
        <f>IF('OTTV Calculation'!$E$6="Hanoi",'Beta Database'!G117,IF('OTTV Calculation'!$E$6="Da Nang",'Beta Database'!X117,IF('OTTV Calculation'!$E$6="Buon Ma Thuot",'Beta Database'!AO117,IF('OTTV Calculation'!$E$6="HCMC",'Beta Database'!BF117))))</f>
        <v>0</v>
      </c>
      <c r="F117" s="73" t="b">
        <f>IF('OTTV Calculation'!$E$6="Hanoi",'Beta Database'!H117,IF('OTTV Calculation'!$E$6="Da Nang",'Beta Database'!Y117,IF('OTTV Calculation'!$E$6="Buon Ma Thuot",'Beta Database'!AP117,IF('OTTV Calculation'!$E$6="HCMC",'Beta Database'!BG117))))</f>
        <v>0</v>
      </c>
      <c r="G117" s="68" t="b">
        <f>IF('OTTV Calculation'!$E$6="Hanoi",'Beta Database'!I117,IF('OTTV Calculation'!$E$6="Da Nang",'Beta Database'!Z117,IF('OTTV Calculation'!$E$6="Buon Ma Thuot",'Beta Database'!AQ117,IF('OTTV Calculation'!$E$6="HCMC",'Beta Database'!BH117))))</f>
        <v>0</v>
      </c>
      <c r="H117" s="68" t="b">
        <f>IF('OTTV Calculation'!$E$6="Hanoi",'Beta Database'!J117,IF('OTTV Calculation'!$E$6="Da Nang",'Beta Database'!AA117,IF('OTTV Calculation'!$E$6="Buon Ma Thuot",'Beta Database'!AR117,IF('OTTV Calculation'!$E$6="HCMC",'Beta Database'!BI117))))</f>
        <v>0</v>
      </c>
      <c r="I117" s="68" t="b">
        <f>IF('OTTV Calculation'!$E$6="Hanoi",'Beta Database'!K117,IF('OTTV Calculation'!$E$6="Da Nang",'Beta Database'!AB117,IF('OTTV Calculation'!$E$6="Buon Ma Thuot",'Beta Database'!AS117,IF('OTTV Calculation'!$E$6="HCMC",'Beta Database'!BJ117))))</f>
        <v>0</v>
      </c>
      <c r="J117" s="68" t="b">
        <f>IF('OTTV Calculation'!$E$6="Hanoi",'Beta Database'!L117,IF('OTTV Calculation'!$E$6="Da Nang",'Beta Database'!AC117,IF('OTTV Calculation'!$E$6="Buon Ma Thuot",'Beta Database'!AT117,IF('OTTV Calculation'!$E$6="HCMC",'Beta Database'!BK117))))</f>
        <v>0</v>
      </c>
      <c r="K117" s="68" t="b">
        <f>IF('OTTV Calculation'!$E$6="Hanoi",'Beta Database'!M117,IF('OTTV Calculation'!$E$6="Da Nang",'Beta Database'!AD117,IF('OTTV Calculation'!$E$6="Buon Ma Thuot",'Beta Database'!AU117,IF('OTTV Calculation'!$E$6="HCMC",'Beta Database'!BL117))))</f>
        <v>0</v>
      </c>
      <c r="L117" s="68" t="b">
        <f>IF('OTTV Calculation'!$E$6="Hanoi",'Beta Database'!N117,IF('OTTV Calculation'!$E$6="Da Nang",'Beta Database'!AE117,IF('OTTV Calculation'!$E$6="Buon Ma Thuot",'Beta Database'!AV117,IF('OTTV Calculation'!$E$6="HCMC",'Beta Database'!BM117))))</f>
        <v>0</v>
      </c>
      <c r="M117" s="68" t="b">
        <f>IF('OTTV Calculation'!$E$6="Hanoi",'Beta Database'!O117,IF('OTTV Calculation'!$E$6="Da Nang",'Beta Database'!AF117,IF('OTTV Calculation'!$E$6="Buon Ma Thuot",'Beta Database'!AW117,IF('OTTV Calculation'!$E$6="HCMC",'Beta Database'!BN117))))</f>
        <v>0</v>
      </c>
      <c r="N117" s="68" t="b">
        <f>IF('OTTV Calculation'!$E$6="Hanoi",'Beta Database'!P117,IF('OTTV Calculation'!$E$6="Da Nang",'Beta Database'!AG117,IF('OTTV Calculation'!$E$6="Buon Ma Thuot",'Beta Database'!AX117,IF('OTTV Calculation'!$E$6="HCMC",'Beta Database'!BO117))))</f>
        <v>0</v>
      </c>
      <c r="O117" s="68" t="b">
        <f>IF('OTTV Calculation'!$E$6="Hanoi",'Beta Database'!Q117,IF('OTTV Calculation'!$E$6="Da Nang",'Beta Database'!AH117,IF('OTTV Calculation'!$E$6="Buon Ma Thuot",'Beta Database'!AY117,IF('OTTV Calculation'!$E$6="HCMC",'Beta Database'!BP117))))</f>
        <v>0</v>
      </c>
      <c r="P117" s="68" t="b">
        <f>IF('OTTV Calculation'!$E$6="Hanoi",'Beta Database'!R117,IF('OTTV Calculation'!$E$6="Da Nang",'Beta Database'!AI117,IF('OTTV Calculation'!$E$6="Buon Ma Thuot",'Beta Database'!AZ117,IF('OTTV Calculation'!$E$6="HCMC",'Beta Database'!BQ117))))</f>
        <v>0</v>
      </c>
      <c r="Q117" s="68" t="b">
        <f>IF('OTTV Calculation'!$E$6="Hanoi",'Beta Database'!S117,IF('OTTV Calculation'!$E$6="Da Nang",'Beta Database'!AJ117,IF('OTTV Calculation'!$E$6="Buon Ma Thuot",'Beta Database'!BA117,IF('OTTV Calculation'!$E$6="HCMC",'Beta Database'!BR117))))</f>
        <v>0</v>
      </c>
      <c r="R117" s="57">
        <v>0.55000000000001004</v>
      </c>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row>
    <row r="118" spans="1:64" x14ac:dyDescent="0.25">
      <c r="A118" s="67">
        <v>2.5499999999999998</v>
      </c>
      <c r="B118" s="68" t="b">
        <f>IF('OTTV Calculation'!$E$6="Hanoi",'Beta Database'!D118,IF('OTTV Calculation'!$E$6="Da Nang",'Beta Database'!U118,IF('OTTV Calculation'!$E$6="Buon Ma Thuot",'Beta Database'!AL118,IF('OTTV Calculation'!$E$6="HCMC",'Beta Database'!BC118))))</f>
        <v>0</v>
      </c>
      <c r="C118" s="68" t="b">
        <f>IF('OTTV Calculation'!$E$6="Hanoi",'Beta Database'!E118,IF('OTTV Calculation'!$E$6="Da Nang",'Beta Database'!V118,IF('OTTV Calculation'!$E$6="Buon Ma Thuot",'Beta Database'!AM118,IF('OTTV Calculation'!$E$6="HCMC",'Beta Database'!BD118))))</f>
        <v>0</v>
      </c>
      <c r="D118" s="68" t="b">
        <f>IF('OTTV Calculation'!$E$6="Hanoi",'Beta Database'!F118,IF('OTTV Calculation'!$E$6="Da Nang",'Beta Database'!W118,IF('OTTV Calculation'!$E$6="Buon Ma Thuot",'Beta Database'!AN118,IF('OTTV Calculation'!$E$6="HCMC",'Beta Database'!BE118))))</f>
        <v>0</v>
      </c>
      <c r="E118" s="68" t="b">
        <f>IF('OTTV Calculation'!$E$6="Hanoi",'Beta Database'!G118,IF('OTTV Calculation'!$E$6="Da Nang",'Beta Database'!X118,IF('OTTV Calculation'!$E$6="Buon Ma Thuot",'Beta Database'!AO118,IF('OTTV Calculation'!$E$6="HCMC",'Beta Database'!BF118))))</f>
        <v>0</v>
      </c>
      <c r="F118" s="73" t="b">
        <f>IF('OTTV Calculation'!$E$6="Hanoi",'Beta Database'!H118,IF('OTTV Calculation'!$E$6="Da Nang",'Beta Database'!Y118,IF('OTTV Calculation'!$E$6="Buon Ma Thuot",'Beta Database'!AP118,IF('OTTV Calculation'!$E$6="HCMC",'Beta Database'!BG118))))</f>
        <v>0</v>
      </c>
      <c r="G118" s="68" t="b">
        <f>IF('OTTV Calculation'!$E$6="Hanoi",'Beta Database'!I118,IF('OTTV Calculation'!$E$6="Da Nang",'Beta Database'!Z118,IF('OTTV Calculation'!$E$6="Buon Ma Thuot",'Beta Database'!AQ118,IF('OTTV Calculation'!$E$6="HCMC",'Beta Database'!BH118))))</f>
        <v>0</v>
      </c>
      <c r="H118" s="68" t="b">
        <f>IF('OTTV Calculation'!$E$6="Hanoi",'Beta Database'!J118,IF('OTTV Calculation'!$E$6="Da Nang",'Beta Database'!AA118,IF('OTTV Calculation'!$E$6="Buon Ma Thuot",'Beta Database'!AR118,IF('OTTV Calculation'!$E$6="HCMC",'Beta Database'!BI118))))</f>
        <v>0</v>
      </c>
      <c r="I118" s="68" t="b">
        <f>IF('OTTV Calculation'!$E$6="Hanoi",'Beta Database'!K118,IF('OTTV Calculation'!$E$6="Da Nang",'Beta Database'!AB118,IF('OTTV Calculation'!$E$6="Buon Ma Thuot",'Beta Database'!AS118,IF('OTTV Calculation'!$E$6="HCMC",'Beta Database'!BJ118))))</f>
        <v>0</v>
      </c>
      <c r="J118" s="68" t="b">
        <f>IF('OTTV Calculation'!$E$6="Hanoi",'Beta Database'!L118,IF('OTTV Calculation'!$E$6="Da Nang",'Beta Database'!AC118,IF('OTTV Calculation'!$E$6="Buon Ma Thuot",'Beta Database'!AT118,IF('OTTV Calculation'!$E$6="HCMC",'Beta Database'!BK118))))</f>
        <v>0</v>
      </c>
      <c r="K118" s="68" t="b">
        <f>IF('OTTV Calculation'!$E$6="Hanoi",'Beta Database'!M118,IF('OTTV Calculation'!$E$6="Da Nang",'Beta Database'!AD118,IF('OTTV Calculation'!$E$6="Buon Ma Thuot",'Beta Database'!AU118,IF('OTTV Calculation'!$E$6="HCMC",'Beta Database'!BL118))))</f>
        <v>0</v>
      </c>
      <c r="L118" s="68" t="b">
        <f>IF('OTTV Calculation'!$E$6="Hanoi",'Beta Database'!N118,IF('OTTV Calculation'!$E$6="Da Nang",'Beta Database'!AE118,IF('OTTV Calculation'!$E$6="Buon Ma Thuot",'Beta Database'!AV118,IF('OTTV Calculation'!$E$6="HCMC",'Beta Database'!BM118))))</f>
        <v>0</v>
      </c>
      <c r="M118" s="68" t="b">
        <f>IF('OTTV Calculation'!$E$6="Hanoi",'Beta Database'!O118,IF('OTTV Calculation'!$E$6="Da Nang",'Beta Database'!AF118,IF('OTTV Calculation'!$E$6="Buon Ma Thuot",'Beta Database'!AW118,IF('OTTV Calculation'!$E$6="HCMC",'Beta Database'!BN118))))</f>
        <v>0</v>
      </c>
      <c r="N118" s="68" t="b">
        <f>IF('OTTV Calculation'!$E$6="Hanoi",'Beta Database'!P118,IF('OTTV Calculation'!$E$6="Da Nang",'Beta Database'!AG118,IF('OTTV Calculation'!$E$6="Buon Ma Thuot",'Beta Database'!AX118,IF('OTTV Calculation'!$E$6="HCMC",'Beta Database'!BO118))))</f>
        <v>0</v>
      </c>
      <c r="O118" s="68" t="b">
        <f>IF('OTTV Calculation'!$E$6="Hanoi",'Beta Database'!Q118,IF('OTTV Calculation'!$E$6="Da Nang",'Beta Database'!AH118,IF('OTTV Calculation'!$E$6="Buon Ma Thuot",'Beta Database'!AY118,IF('OTTV Calculation'!$E$6="HCMC",'Beta Database'!BP118))))</f>
        <v>0</v>
      </c>
      <c r="P118" s="68" t="b">
        <f>IF('OTTV Calculation'!$E$6="Hanoi",'Beta Database'!R118,IF('OTTV Calculation'!$E$6="Da Nang",'Beta Database'!AI118,IF('OTTV Calculation'!$E$6="Buon Ma Thuot",'Beta Database'!AZ118,IF('OTTV Calculation'!$E$6="HCMC",'Beta Database'!BQ118))))</f>
        <v>0</v>
      </c>
      <c r="Q118" s="68" t="b">
        <f>IF('OTTV Calculation'!$E$6="Hanoi",'Beta Database'!S118,IF('OTTV Calculation'!$E$6="Da Nang",'Beta Database'!AJ118,IF('OTTV Calculation'!$E$6="Buon Ma Thuot",'Beta Database'!BA118,IF('OTTV Calculation'!$E$6="HCMC",'Beta Database'!BR118))))</f>
        <v>0</v>
      </c>
      <c r="R118" s="57">
        <v>0.50000000000000999</v>
      </c>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row>
    <row r="119" spans="1:64" x14ac:dyDescent="0.25">
      <c r="A119" s="67">
        <v>2.6</v>
      </c>
      <c r="B119" s="68" t="b">
        <f>IF('OTTV Calculation'!$E$6="Hanoi",'Beta Database'!D119,IF('OTTV Calculation'!$E$6="Da Nang",'Beta Database'!U119,IF('OTTV Calculation'!$E$6="Buon Ma Thuot",'Beta Database'!AL119,IF('OTTV Calculation'!$E$6="HCMC",'Beta Database'!BC119))))</f>
        <v>0</v>
      </c>
      <c r="C119" s="68" t="b">
        <f>IF('OTTV Calculation'!$E$6="Hanoi",'Beta Database'!E119,IF('OTTV Calculation'!$E$6="Da Nang",'Beta Database'!V119,IF('OTTV Calculation'!$E$6="Buon Ma Thuot",'Beta Database'!AM119,IF('OTTV Calculation'!$E$6="HCMC",'Beta Database'!BD119))))</f>
        <v>0</v>
      </c>
      <c r="D119" s="68" t="b">
        <f>IF('OTTV Calculation'!$E$6="Hanoi",'Beta Database'!F119,IF('OTTV Calculation'!$E$6="Da Nang",'Beta Database'!W119,IF('OTTV Calculation'!$E$6="Buon Ma Thuot",'Beta Database'!AN119,IF('OTTV Calculation'!$E$6="HCMC",'Beta Database'!BE119))))</f>
        <v>0</v>
      </c>
      <c r="E119" s="68" t="b">
        <f>IF('OTTV Calculation'!$E$6="Hanoi",'Beta Database'!G119,IF('OTTV Calculation'!$E$6="Da Nang",'Beta Database'!X119,IF('OTTV Calculation'!$E$6="Buon Ma Thuot",'Beta Database'!AO119,IF('OTTV Calculation'!$E$6="HCMC",'Beta Database'!BF119))))</f>
        <v>0</v>
      </c>
      <c r="F119" s="73" t="b">
        <f>IF('OTTV Calculation'!$E$6="Hanoi",'Beta Database'!H119,IF('OTTV Calculation'!$E$6="Da Nang",'Beta Database'!Y119,IF('OTTV Calculation'!$E$6="Buon Ma Thuot",'Beta Database'!AP119,IF('OTTV Calculation'!$E$6="HCMC",'Beta Database'!BG119))))</f>
        <v>0</v>
      </c>
      <c r="G119" s="68" t="b">
        <f>IF('OTTV Calculation'!$E$6="Hanoi",'Beta Database'!I119,IF('OTTV Calculation'!$E$6="Da Nang",'Beta Database'!Z119,IF('OTTV Calculation'!$E$6="Buon Ma Thuot",'Beta Database'!AQ119,IF('OTTV Calculation'!$E$6="HCMC",'Beta Database'!BH119))))</f>
        <v>0</v>
      </c>
      <c r="H119" s="68" t="b">
        <f>IF('OTTV Calculation'!$E$6="Hanoi",'Beta Database'!J119,IF('OTTV Calculation'!$E$6="Da Nang",'Beta Database'!AA119,IF('OTTV Calculation'!$E$6="Buon Ma Thuot",'Beta Database'!AR119,IF('OTTV Calculation'!$E$6="HCMC",'Beta Database'!BI119))))</f>
        <v>0</v>
      </c>
      <c r="I119" s="68" t="b">
        <f>IF('OTTV Calculation'!$E$6="Hanoi",'Beta Database'!K119,IF('OTTV Calculation'!$E$6="Da Nang",'Beta Database'!AB119,IF('OTTV Calculation'!$E$6="Buon Ma Thuot",'Beta Database'!AS119,IF('OTTV Calculation'!$E$6="HCMC",'Beta Database'!BJ119))))</f>
        <v>0</v>
      </c>
      <c r="J119" s="68" t="b">
        <f>IF('OTTV Calculation'!$E$6="Hanoi",'Beta Database'!L119,IF('OTTV Calculation'!$E$6="Da Nang",'Beta Database'!AC119,IF('OTTV Calculation'!$E$6="Buon Ma Thuot",'Beta Database'!AT119,IF('OTTV Calculation'!$E$6="HCMC",'Beta Database'!BK119))))</f>
        <v>0</v>
      </c>
      <c r="K119" s="68" t="b">
        <f>IF('OTTV Calculation'!$E$6="Hanoi",'Beta Database'!M119,IF('OTTV Calculation'!$E$6="Da Nang",'Beta Database'!AD119,IF('OTTV Calculation'!$E$6="Buon Ma Thuot",'Beta Database'!AU119,IF('OTTV Calculation'!$E$6="HCMC",'Beta Database'!BL119))))</f>
        <v>0</v>
      </c>
      <c r="L119" s="68" t="b">
        <f>IF('OTTV Calculation'!$E$6="Hanoi",'Beta Database'!N119,IF('OTTV Calculation'!$E$6="Da Nang",'Beta Database'!AE119,IF('OTTV Calculation'!$E$6="Buon Ma Thuot",'Beta Database'!AV119,IF('OTTV Calculation'!$E$6="HCMC",'Beta Database'!BM119))))</f>
        <v>0</v>
      </c>
      <c r="M119" s="68" t="b">
        <f>IF('OTTV Calculation'!$E$6="Hanoi",'Beta Database'!O119,IF('OTTV Calculation'!$E$6="Da Nang",'Beta Database'!AF119,IF('OTTV Calculation'!$E$6="Buon Ma Thuot",'Beta Database'!AW119,IF('OTTV Calculation'!$E$6="HCMC",'Beta Database'!BN119))))</f>
        <v>0</v>
      </c>
      <c r="N119" s="68" t="b">
        <f>IF('OTTV Calculation'!$E$6="Hanoi",'Beta Database'!P119,IF('OTTV Calculation'!$E$6="Da Nang",'Beta Database'!AG119,IF('OTTV Calculation'!$E$6="Buon Ma Thuot",'Beta Database'!AX119,IF('OTTV Calculation'!$E$6="HCMC",'Beta Database'!BO119))))</f>
        <v>0</v>
      </c>
      <c r="O119" s="68" t="b">
        <f>IF('OTTV Calculation'!$E$6="Hanoi",'Beta Database'!Q119,IF('OTTV Calculation'!$E$6="Da Nang",'Beta Database'!AH119,IF('OTTV Calculation'!$E$6="Buon Ma Thuot",'Beta Database'!AY119,IF('OTTV Calculation'!$E$6="HCMC",'Beta Database'!BP119))))</f>
        <v>0</v>
      </c>
      <c r="P119" s="68" t="b">
        <f>IF('OTTV Calculation'!$E$6="Hanoi",'Beta Database'!R119,IF('OTTV Calculation'!$E$6="Da Nang",'Beta Database'!AI119,IF('OTTV Calculation'!$E$6="Buon Ma Thuot",'Beta Database'!AZ119,IF('OTTV Calculation'!$E$6="HCMC",'Beta Database'!BQ119))))</f>
        <v>0</v>
      </c>
      <c r="Q119" s="68" t="b">
        <f>IF('OTTV Calculation'!$E$6="Hanoi",'Beta Database'!S119,IF('OTTV Calculation'!$E$6="Da Nang",'Beta Database'!AJ119,IF('OTTV Calculation'!$E$6="Buon Ma Thuot",'Beta Database'!BA119,IF('OTTV Calculation'!$E$6="HCMC",'Beta Database'!BR119))))</f>
        <v>0</v>
      </c>
      <c r="R119" s="57">
        <v>0.45000000000001</v>
      </c>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row>
    <row r="120" spans="1:64" x14ac:dyDescent="0.25">
      <c r="A120" s="67">
        <v>2.65</v>
      </c>
      <c r="B120" s="68" t="b">
        <f>IF('OTTV Calculation'!$E$6="Hanoi",'Beta Database'!D120,IF('OTTV Calculation'!$E$6="Da Nang",'Beta Database'!U120,IF('OTTV Calculation'!$E$6="Buon Ma Thuot",'Beta Database'!AL120,IF('OTTV Calculation'!$E$6="HCMC",'Beta Database'!BC120))))</f>
        <v>0</v>
      </c>
      <c r="C120" s="68" t="b">
        <f>IF('OTTV Calculation'!$E$6="Hanoi",'Beta Database'!E120,IF('OTTV Calculation'!$E$6="Da Nang",'Beta Database'!V120,IF('OTTV Calculation'!$E$6="Buon Ma Thuot",'Beta Database'!AM120,IF('OTTV Calculation'!$E$6="HCMC",'Beta Database'!BD120))))</f>
        <v>0</v>
      </c>
      <c r="D120" s="68" t="b">
        <f>IF('OTTV Calculation'!$E$6="Hanoi",'Beta Database'!F120,IF('OTTV Calculation'!$E$6="Da Nang",'Beta Database'!W120,IF('OTTV Calculation'!$E$6="Buon Ma Thuot",'Beta Database'!AN120,IF('OTTV Calculation'!$E$6="HCMC",'Beta Database'!BE120))))</f>
        <v>0</v>
      </c>
      <c r="E120" s="68" t="b">
        <f>IF('OTTV Calculation'!$E$6="Hanoi",'Beta Database'!G120,IF('OTTV Calculation'!$E$6="Da Nang",'Beta Database'!X120,IF('OTTV Calculation'!$E$6="Buon Ma Thuot",'Beta Database'!AO120,IF('OTTV Calculation'!$E$6="HCMC",'Beta Database'!BF120))))</f>
        <v>0</v>
      </c>
      <c r="F120" s="73" t="b">
        <f>IF('OTTV Calculation'!$E$6="Hanoi",'Beta Database'!H120,IF('OTTV Calculation'!$E$6="Da Nang",'Beta Database'!Y120,IF('OTTV Calculation'!$E$6="Buon Ma Thuot",'Beta Database'!AP120,IF('OTTV Calculation'!$E$6="HCMC",'Beta Database'!BG120))))</f>
        <v>0</v>
      </c>
      <c r="G120" s="68" t="b">
        <f>IF('OTTV Calculation'!$E$6="Hanoi",'Beta Database'!I120,IF('OTTV Calculation'!$E$6="Da Nang",'Beta Database'!Z120,IF('OTTV Calculation'!$E$6="Buon Ma Thuot",'Beta Database'!AQ120,IF('OTTV Calculation'!$E$6="HCMC",'Beta Database'!BH120))))</f>
        <v>0</v>
      </c>
      <c r="H120" s="68" t="b">
        <f>IF('OTTV Calculation'!$E$6="Hanoi",'Beta Database'!J120,IF('OTTV Calculation'!$E$6="Da Nang",'Beta Database'!AA120,IF('OTTV Calculation'!$E$6="Buon Ma Thuot",'Beta Database'!AR120,IF('OTTV Calculation'!$E$6="HCMC",'Beta Database'!BI120))))</f>
        <v>0</v>
      </c>
      <c r="I120" s="68" t="b">
        <f>IF('OTTV Calculation'!$E$6="Hanoi",'Beta Database'!K120,IF('OTTV Calculation'!$E$6="Da Nang",'Beta Database'!AB120,IF('OTTV Calculation'!$E$6="Buon Ma Thuot",'Beta Database'!AS120,IF('OTTV Calculation'!$E$6="HCMC",'Beta Database'!BJ120))))</f>
        <v>0</v>
      </c>
      <c r="J120" s="68" t="b">
        <f>IF('OTTV Calculation'!$E$6="Hanoi",'Beta Database'!L120,IF('OTTV Calculation'!$E$6="Da Nang",'Beta Database'!AC120,IF('OTTV Calculation'!$E$6="Buon Ma Thuot",'Beta Database'!AT120,IF('OTTV Calculation'!$E$6="HCMC",'Beta Database'!BK120))))</f>
        <v>0</v>
      </c>
      <c r="K120" s="68" t="b">
        <f>IF('OTTV Calculation'!$E$6="Hanoi",'Beta Database'!M120,IF('OTTV Calculation'!$E$6="Da Nang",'Beta Database'!AD120,IF('OTTV Calculation'!$E$6="Buon Ma Thuot",'Beta Database'!AU120,IF('OTTV Calculation'!$E$6="HCMC",'Beta Database'!BL120))))</f>
        <v>0</v>
      </c>
      <c r="L120" s="68" t="b">
        <f>IF('OTTV Calculation'!$E$6="Hanoi",'Beta Database'!N120,IF('OTTV Calculation'!$E$6="Da Nang",'Beta Database'!AE120,IF('OTTV Calculation'!$E$6="Buon Ma Thuot",'Beta Database'!AV120,IF('OTTV Calculation'!$E$6="HCMC",'Beta Database'!BM120))))</f>
        <v>0</v>
      </c>
      <c r="M120" s="68" t="b">
        <f>IF('OTTV Calculation'!$E$6="Hanoi",'Beta Database'!O120,IF('OTTV Calculation'!$E$6="Da Nang",'Beta Database'!AF120,IF('OTTV Calculation'!$E$6="Buon Ma Thuot",'Beta Database'!AW120,IF('OTTV Calculation'!$E$6="HCMC",'Beta Database'!BN120))))</f>
        <v>0</v>
      </c>
      <c r="N120" s="68" t="b">
        <f>IF('OTTV Calculation'!$E$6="Hanoi",'Beta Database'!P120,IF('OTTV Calculation'!$E$6="Da Nang",'Beta Database'!AG120,IF('OTTV Calculation'!$E$6="Buon Ma Thuot",'Beta Database'!AX120,IF('OTTV Calculation'!$E$6="HCMC",'Beta Database'!BO120))))</f>
        <v>0</v>
      </c>
      <c r="O120" s="68" t="b">
        <f>IF('OTTV Calculation'!$E$6="Hanoi",'Beta Database'!Q120,IF('OTTV Calculation'!$E$6="Da Nang",'Beta Database'!AH120,IF('OTTV Calculation'!$E$6="Buon Ma Thuot",'Beta Database'!AY120,IF('OTTV Calculation'!$E$6="HCMC",'Beta Database'!BP120))))</f>
        <v>0</v>
      </c>
      <c r="P120" s="68" t="b">
        <f>IF('OTTV Calculation'!$E$6="Hanoi",'Beta Database'!R120,IF('OTTV Calculation'!$E$6="Da Nang",'Beta Database'!AI120,IF('OTTV Calculation'!$E$6="Buon Ma Thuot",'Beta Database'!AZ120,IF('OTTV Calculation'!$E$6="HCMC",'Beta Database'!BQ120))))</f>
        <v>0</v>
      </c>
      <c r="Q120" s="68" t="b">
        <f>IF('OTTV Calculation'!$E$6="Hanoi",'Beta Database'!S120,IF('OTTV Calculation'!$E$6="Da Nang",'Beta Database'!AJ120,IF('OTTV Calculation'!$E$6="Buon Ma Thuot",'Beta Database'!BA120,IF('OTTV Calculation'!$E$6="HCMC",'Beta Database'!BR120))))</f>
        <v>0</v>
      </c>
      <c r="R120" s="57">
        <v>0.40000000000001001</v>
      </c>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row>
    <row r="121" spans="1:64" x14ac:dyDescent="0.25">
      <c r="A121" s="67">
        <v>2.7</v>
      </c>
      <c r="B121" s="68" t="b">
        <f>IF('OTTV Calculation'!$E$6="Hanoi",'Beta Database'!D121,IF('OTTV Calculation'!$E$6="Da Nang",'Beta Database'!U121,IF('OTTV Calculation'!$E$6="Buon Ma Thuot",'Beta Database'!AL121,IF('OTTV Calculation'!$E$6="HCMC",'Beta Database'!BC121))))</f>
        <v>0</v>
      </c>
      <c r="C121" s="68" t="b">
        <f>IF('OTTV Calculation'!$E$6="Hanoi",'Beta Database'!E121,IF('OTTV Calculation'!$E$6="Da Nang",'Beta Database'!V121,IF('OTTV Calculation'!$E$6="Buon Ma Thuot",'Beta Database'!AM121,IF('OTTV Calculation'!$E$6="HCMC",'Beta Database'!BD121))))</f>
        <v>0</v>
      </c>
      <c r="D121" s="68" t="b">
        <f>IF('OTTV Calculation'!$E$6="Hanoi",'Beta Database'!F121,IF('OTTV Calculation'!$E$6="Da Nang",'Beta Database'!W121,IF('OTTV Calculation'!$E$6="Buon Ma Thuot",'Beta Database'!AN121,IF('OTTV Calculation'!$E$6="HCMC",'Beta Database'!BE121))))</f>
        <v>0</v>
      </c>
      <c r="E121" s="68" t="b">
        <f>IF('OTTV Calculation'!$E$6="Hanoi",'Beta Database'!G121,IF('OTTV Calculation'!$E$6="Da Nang",'Beta Database'!X121,IF('OTTV Calculation'!$E$6="Buon Ma Thuot",'Beta Database'!AO121,IF('OTTV Calculation'!$E$6="HCMC",'Beta Database'!BF121))))</f>
        <v>0</v>
      </c>
      <c r="F121" s="73" t="b">
        <f>IF('OTTV Calculation'!$E$6="Hanoi",'Beta Database'!H121,IF('OTTV Calculation'!$E$6="Da Nang",'Beta Database'!Y121,IF('OTTV Calculation'!$E$6="Buon Ma Thuot",'Beta Database'!AP121,IF('OTTV Calculation'!$E$6="HCMC",'Beta Database'!BG121))))</f>
        <v>0</v>
      </c>
      <c r="G121" s="68" t="b">
        <f>IF('OTTV Calculation'!$E$6="Hanoi",'Beta Database'!I121,IF('OTTV Calculation'!$E$6="Da Nang",'Beta Database'!Z121,IF('OTTV Calculation'!$E$6="Buon Ma Thuot",'Beta Database'!AQ121,IF('OTTV Calculation'!$E$6="HCMC",'Beta Database'!BH121))))</f>
        <v>0</v>
      </c>
      <c r="H121" s="68" t="b">
        <f>IF('OTTV Calculation'!$E$6="Hanoi",'Beta Database'!J121,IF('OTTV Calculation'!$E$6="Da Nang",'Beta Database'!AA121,IF('OTTV Calculation'!$E$6="Buon Ma Thuot",'Beta Database'!AR121,IF('OTTV Calculation'!$E$6="HCMC",'Beta Database'!BI121))))</f>
        <v>0</v>
      </c>
      <c r="I121" s="68" t="b">
        <f>IF('OTTV Calculation'!$E$6="Hanoi",'Beta Database'!K121,IF('OTTV Calculation'!$E$6="Da Nang",'Beta Database'!AB121,IF('OTTV Calculation'!$E$6="Buon Ma Thuot",'Beta Database'!AS121,IF('OTTV Calculation'!$E$6="HCMC",'Beta Database'!BJ121))))</f>
        <v>0</v>
      </c>
      <c r="J121" s="68" t="b">
        <f>IF('OTTV Calculation'!$E$6="Hanoi",'Beta Database'!L121,IF('OTTV Calculation'!$E$6="Da Nang",'Beta Database'!AC121,IF('OTTV Calculation'!$E$6="Buon Ma Thuot",'Beta Database'!AT121,IF('OTTV Calculation'!$E$6="HCMC",'Beta Database'!BK121))))</f>
        <v>0</v>
      </c>
      <c r="K121" s="68" t="b">
        <f>IF('OTTV Calculation'!$E$6="Hanoi",'Beta Database'!M121,IF('OTTV Calculation'!$E$6="Da Nang",'Beta Database'!AD121,IF('OTTV Calculation'!$E$6="Buon Ma Thuot",'Beta Database'!AU121,IF('OTTV Calculation'!$E$6="HCMC",'Beta Database'!BL121))))</f>
        <v>0</v>
      </c>
      <c r="L121" s="68" t="b">
        <f>IF('OTTV Calculation'!$E$6="Hanoi",'Beta Database'!N121,IF('OTTV Calculation'!$E$6="Da Nang",'Beta Database'!AE121,IF('OTTV Calculation'!$E$6="Buon Ma Thuot",'Beta Database'!AV121,IF('OTTV Calculation'!$E$6="HCMC",'Beta Database'!BM121))))</f>
        <v>0</v>
      </c>
      <c r="M121" s="68" t="b">
        <f>IF('OTTV Calculation'!$E$6="Hanoi",'Beta Database'!O121,IF('OTTV Calculation'!$E$6="Da Nang",'Beta Database'!AF121,IF('OTTV Calculation'!$E$6="Buon Ma Thuot",'Beta Database'!AW121,IF('OTTV Calculation'!$E$6="HCMC",'Beta Database'!BN121))))</f>
        <v>0</v>
      </c>
      <c r="N121" s="68" t="b">
        <f>IF('OTTV Calculation'!$E$6="Hanoi",'Beta Database'!P121,IF('OTTV Calculation'!$E$6="Da Nang",'Beta Database'!AG121,IF('OTTV Calculation'!$E$6="Buon Ma Thuot",'Beta Database'!AX121,IF('OTTV Calculation'!$E$6="HCMC",'Beta Database'!BO121))))</f>
        <v>0</v>
      </c>
      <c r="O121" s="68" t="b">
        <f>IF('OTTV Calculation'!$E$6="Hanoi",'Beta Database'!Q121,IF('OTTV Calculation'!$E$6="Da Nang",'Beta Database'!AH121,IF('OTTV Calculation'!$E$6="Buon Ma Thuot",'Beta Database'!AY121,IF('OTTV Calculation'!$E$6="HCMC",'Beta Database'!BP121))))</f>
        <v>0</v>
      </c>
      <c r="P121" s="68" t="b">
        <f>IF('OTTV Calculation'!$E$6="Hanoi",'Beta Database'!R121,IF('OTTV Calculation'!$E$6="Da Nang",'Beta Database'!AI121,IF('OTTV Calculation'!$E$6="Buon Ma Thuot",'Beta Database'!AZ121,IF('OTTV Calculation'!$E$6="HCMC",'Beta Database'!BQ121))))</f>
        <v>0</v>
      </c>
      <c r="Q121" s="68" t="b">
        <f>IF('OTTV Calculation'!$E$6="Hanoi",'Beta Database'!S121,IF('OTTV Calculation'!$E$6="Da Nang",'Beta Database'!AJ121,IF('OTTV Calculation'!$E$6="Buon Ma Thuot",'Beta Database'!BA121,IF('OTTV Calculation'!$E$6="HCMC",'Beta Database'!BR121))))</f>
        <v>0</v>
      </c>
      <c r="R121" s="57">
        <v>0.35000000000001003</v>
      </c>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row>
    <row r="122" spans="1:64" x14ac:dyDescent="0.25">
      <c r="A122" s="67">
        <v>2.75</v>
      </c>
      <c r="B122" s="68" t="b">
        <f>IF('OTTV Calculation'!$E$6="Hanoi",'Beta Database'!D122,IF('OTTV Calculation'!$E$6="Da Nang",'Beta Database'!U122,IF('OTTV Calculation'!$E$6="Buon Ma Thuot",'Beta Database'!AL122,IF('OTTV Calculation'!$E$6="HCMC",'Beta Database'!BC122))))</f>
        <v>0</v>
      </c>
      <c r="C122" s="68" t="b">
        <f>IF('OTTV Calculation'!$E$6="Hanoi",'Beta Database'!E122,IF('OTTV Calculation'!$E$6="Da Nang",'Beta Database'!V122,IF('OTTV Calculation'!$E$6="Buon Ma Thuot",'Beta Database'!AM122,IF('OTTV Calculation'!$E$6="HCMC",'Beta Database'!BD122))))</f>
        <v>0</v>
      </c>
      <c r="D122" s="68" t="b">
        <f>IF('OTTV Calculation'!$E$6="Hanoi",'Beta Database'!F122,IF('OTTV Calculation'!$E$6="Da Nang",'Beta Database'!W122,IF('OTTV Calculation'!$E$6="Buon Ma Thuot",'Beta Database'!AN122,IF('OTTV Calculation'!$E$6="HCMC",'Beta Database'!BE122))))</f>
        <v>0</v>
      </c>
      <c r="E122" s="68" t="b">
        <f>IF('OTTV Calculation'!$E$6="Hanoi",'Beta Database'!G122,IF('OTTV Calculation'!$E$6="Da Nang",'Beta Database'!X122,IF('OTTV Calculation'!$E$6="Buon Ma Thuot",'Beta Database'!AO122,IF('OTTV Calculation'!$E$6="HCMC",'Beta Database'!BF122))))</f>
        <v>0</v>
      </c>
      <c r="F122" s="73" t="b">
        <f>IF('OTTV Calculation'!$E$6="Hanoi",'Beta Database'!H122,IF('OTTV Calculation'!$E$6="Da Nang",'Beta Database'!Y122,IF('OTTV Calculation'!$E$6="Buon Ma Thuot",'Beta Database'!AP122,IF('OTTV Calculation'!$E$6="HCMC",'Beta Database'!BG122))))</f>
        <v>0</v>
      </c>
      <c r="G122" s="68" t="b">
        <f>IF('OTTV Calculation'!$E$6="Hanoi",'Beta Database'!I122,IF('OTTV Calculation'!$E$6="Da Nang",'Beta Database'!Z122,IF('OTTV Calculation'!$E$6="Buon Ma Thuot",'Beta Database'!AQ122,IF('OTTV Calculation'!$E$6="HCMC",'Beta Database'!BH122))))</f>
        <v>0</v>
      </c>
      <c r="H122" s="68" t="b">
        <f>IF('OTTV Calculation'!$E$6="Hanoi",'Beta Database'!J122,IF('OTTV Calculation'!$E$6="Da Nang",'Beta Database'!AA122,IF('OTTV Calculation'!$E$6="Buon Ma Thuot",'Beta Database'!AR122,IF('OTTV Calculation'!$E$6="HCMC",'Beta Database'!BI122))))</f>
        <v>0</v>
      </c>
      <c r="I122" s="68" t="b">
        <f>IF('OTTV Calculation'!$E$6="Hanoi",'Beta Database'!K122,IF('OTTV Calculation'!$E$6="Da Nang",'Beta Database'!AB122,IF('OTTV Calculation'!$E$6="Buon Ma Thuot",'Beta Database'!AS122,IF('OTTV Calculation'!$E$6="HCMC",'Beta Database'!BJ122))))</f>
        <v>0</v>
      </c>
      <c r="J122" s="68" t="b">
        <f>IF('OTTV Calculation'!$E$6="Hanoi",'Beta Database'!L122,IF('OTTV Calculation'!$E$6="Da Nang",'Beta Database'!AC122,IF('OTTV Calculation'!$E$6="Buon Ma Thuot",'Beta Database'!AT122,IF('OTTV Calculation'!$E$6="HCMC",'Beta Database'!BK122))))</f>
        <v>0</v>
      </c>
      <c r="K122" s="68" t="b">
        <f>IF('OTTV Calculation'!$E$6="Hanoi",'Beta Database'!M122,IF('OTTV Calculation'!$E$6="Da Nang",'Beta Database'!AD122,IF('OTTV Calculation'!$E$6="Buon Ma Thuot",'Beta Database'!AU122,IF('OTTV Calculation'!$E$6="HCMC",'Beta Database'!BL122))))</f>
        <v>0</v>
      </c>
      <c r="L122" s="68" t="b">
        <f>IF('OTTV Calculation'!$E$6="Hanoi",'Beta Database'!N122,IF('OTTV Calculation'!$E$6="Da Nang",'Beta Database'!AE122,IF('OTTV Calculation'!$E$6="Buon Ma Thuot",'Beta Database'!AV122,IF('OTTV Calculation'!$E$6="HCMC",'Beta Database'!BM122))))</f>
        <v>0</v>
      </c>
      <c r="M122" s="68" t="b">
        <f>IF('OTTV Calculation'!$E$6="Hanoi",'Beta Database'!O122,IF('OTTV Calculation'!$E$6="Da Nang",'Beta Database'!AF122,IF('OTTV Calculation'!$E$6="Buon Ma Thuot",'Beta Database'!AW122,IF('OTTV Calculation'!$E$6="HCMC",'Beta Database'!BN122))))</f>
        <v>0</v>
      </c>
      <c r="N122" s="68" t="b">
        <f>IF('OTTV Calculation'!$E$6="Hanoi",'Beta Database'!P122,IF('OTTV Calculation'!$E$6="Da Nang",'Beta Database'!AG122,IF('OTTV Calculation'!$E$6="Buon Ma Thuot",'Beta Database'!AX122,IF('OTTV Calculation'!$E$6="HCMC",'Beta Database'!BO122))))</f>
        <v>0</v>
      </c>
      <c r="O122" s="68" t="b">
        <f>IF('OTTV Calculation'!$E$6="Hanoi",'Beta Database'!Q122,IF('OTTV Calculation'!$E$6="Da Nang",'Beta Database'!AH122,IF('OTTV Calculation'!$E$6="Buon Ma Thuot",'Beta Database'!AY122,IF('OTTV Calculation'!$E$6="HCMC",'Beta Database'!BP122))))</f>
        <v>0</v>
      </c>
      <c r="P122" s="68" t="b">
        <f>IF('OTTV Calculation'!$E$6="Hanoi",'Beta Database'!R122,IF('OTTV Calculation'!$E$6="Da Nang",'Beta Database'!AI122,IF('OTTV Calculation'!$E$6="Buon Ma Thuot",'Beta Database'!AZ122,IF('OTTV Calculation'!$E$6="HCMC",'Beta Database'!BQ122))))</f>
        <v>0</v>
      </c>
      <c r="Q122" s="68" t="b">
        <f>IF('OTTV Calculation'!$E$6="Hanoi",'Beta Database'!S122,IF('OTTV Calculation'!$E$6="Da Nang",'Beta Database'!AJ122,IF('OTTV Calculation'!$E$6="Buon Ma Thuot",'Beta Database'!BA122,IF('OTTV Calculation'!$E$6="HCMC",'Beta Database'!BR122))))</f>
        <v>0</v>
      </c>
      <c r="R122" s="57">
        <v>0.30000000000000998</v>
      </c>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row>
    <row r="123" spans="1:64" x14ac:dyDescent="0.25">
      <c r="A123" s="67">
        <v>2.8</v>
      </c>
      <c r="B123" s="68" t="b">
        <f>IF('OTTV Calculation'!$E$6="Hanoi",'Beta Database'!D123,IF('OTTV Calculation'!$E$6="Da Nang",'Beta Database'!U123,IF('OTTV Calculation'!$E$6="Buon Ma Thuot",'Beta Database'!AL123,IF('OTTV Calculation'!$E$6="HCMC",'Beta Database'!BC123))))</f>
        <v>0</v>
      </c>
      <c r="C123" s="68" t="b">
        <f>IF('OTTV Calculation'!$E$6="Hanoi",'Beta Database'!E123,IF('OTTV Calculation'!$E$6="Da Nang",'Beta Database'!V123,IF('OTTV Calculation'!$E$6="Buon Ma Thuot",'Beta Database'!AM123,IF('OTTV Calculation'!$E$6="HCMC",'Beta Database'!BD123))))</f>
        <v>0</v>
      </c>
      <c r="D123" s="68" t="b">
        <f>IF('OTTV Calculation'!$E$6="Hanoi",'Beta Database'!F123,IF('OTTV Calculation'!$E$6="Da Nang",'Beta Database'!W123,IF('OTTV Calculation'!$E$6="Buon Ma Thuot",'Beta Database'!AN123,IF('OTTV Calculation'!$E$6="HCMC",'Beta Database'!BE123))))</f>
        <v>0</v>
      </c>
      <c r="E123" s="68" t="b">
        <f>IF('OTTV Calculation'!$E$6="Hanoi",'Beta Database'!G123,IF('OTTV Calculation'!$E$6="Da Nang",'Beta Database'!X123,IF('OTTV Calculation'!$E$6="Buon Ma Thuot",'Beta Database'!AO123,IF('OTTV Calculation'!$E$6="HCMC",'Beta Database'!BF123))))</f>
        <v>0</v>
      </c>
      <c r="F123" s="73" t="b">
        <f>IF('OTTV Calculation'!$E$6="Hanoi",'Beta Database'!H123,IF('OTTV Calculation'!$E$6="Da Nang",'Beta Database'!Y123,IF('OTTV Calculation'!$E$6="Buon Ma Thuot",'Beta Database'!AP123,IF('OTTV Calculation'!$E$6="HCMC",'Beta Database'!BG123))))</f>
        <v>0</v>
      </c>
      <c r="G123" s="68" t="b">
        <f>IF('OTTV Calculation'!$E$6="Hanoi",'Beta Database'!I123,IF('OTTV Calculation'!$E$6="Da Nang",'Beta Database'!Z123,IF('OTTV Calculation'!$E$6="Buon Ma Thuot",'Beta Database'!AQ123,IF('OTTV Calculation'!$E$6="HCMC",'Beta Database'!BH123))))</f>
        <v>0</v>
      </c>
      <c r="H123" s="68" t="b">
        <f>IF('OTTV Calculation'!$E$6="Hanoi",'Beta Database'!J123,IF('OTTV Calculation'!$E$6="Da Nang",'Beta Database'!AA123,IF('OTTV Calculation'!$E$6="Buon Ma Thuot",'Beta Database'!AR123,IF('OTTV Calculation'!$E$6="HCMC",'Beta Database'!BI123))))</f>
        <v>0</v>
      </c>
      <c r="I123" s="68" t="b">
        <f>IF('OTTV Calculation'!$E$6="Hanoi",'Beta Database'!K123,IF('OTTV Calculation'!$E$6="Da Nang",'Beta Database'!AB123,IF('OTTV Calculation'!$E$6="Buon Ma Thuot",'Beta Database'!AS123,IF('OTTV Calculation'!$E$6="HCMC",'Beta Database'!BJ123))))</f>
        <v>0</v>
      </c>
      <c r="J123" s="68" t="b">
        <f>IF('OTTV Calculation'!$E$6="Hanoi",'Beta Database'!L123,IF('OTTV Calculation'!$E$6="Da Nang",'Beta Database'!AC123,IF('OTTV Calculation'!$E$6="Buon Ma Thuot",'Beta Database'!AT123,IF('OTTV Calculation'!$E$6="HCMC",'Beta Database'!BK123))))</f>
        <v>0</v>
      </c>
      <c r="K123" s="68" t="b">
        <f>IF('OTTV Calculation'!$E$6="Hanoi",'Beta Database'!M123,IF('OTTV Calculation'!$E$6="Da Nang",'Beta Database'!AD123,IF('OTTV Calculation'!$E$6="Buon Ma Thuot",'Beta Database'!AU123,IF('OTTV Calculation'!$E$6="HCMC",'Beta Database'!BL123))))</f>
        <v>0</v>
      </c>
      <c r="L123" s="68" t="b">
        <f>IF('OTTV Calculation'!$E$6="Hanoi",'Beta Database'!N123,IF('OTTV Calculation'!$E$6="Da Nang",'Beta Database'!AE123,IF('OTTV Calculation'!$E$6="Buon Ma Thuot",'Beta Database'!AV123,IF('OTTV Calculation'!$E$6="HCMC",'Beta Database'!BM123))))</f>
        <v>0</v>
      </c>
      <c r="M123" s="68" t="b">
        <f>IF('OTTV Calculation'!$E$6="Hanoi",'Beta Database'!O123,IF('OTTV Calculation'!$E$6="Da Nang",'Beta Database'!AF123,IF('OTTV Calculation'!$E$6="Buon Ma Thuot",'Beta Database'!AW123,IF('OTTV Calculation'!$E$6="HCMC",'Beta Database'!BN123))))</f>
        <v>0</v>
      </c>
      <c r="N123" s="68" t="b">
        <f>IF('OTTV Calculation'!$E$6="Hanoi",'Beta Database'!P123,IF('OTTV Calculation'!$E$6="Da Nang",'Beta Database'!AG123,IF('OTTV Calculation'!$E$6="Buon Ma Thuot",'Beta Database'!AX123,IF('OTTV Calculation'!$E$6="HCMC",'Beta Database'!BO123))))</f>
        <v>0</v>
      </c>
      <c r="O123" s="68" t="b">
        <f>IF('OTTV Calculation'!$E$6="Hanoi",'Beta Database'!Q123,IF('OTTV Calculation'!$E$6="Da Nang",'Beta Database'!AH123,IF('OTTV Calculation'!$E$6="Buon Ma Thuot",'Beta Database'!AY123,IF('OTTV Calculation'!$E$6="HCMC",'Beta Database'!BP123))))</f>
        <v>0</v>
      </c>
      <c r="P123" s="68" t="b">
        <f>IF('OTTV Calculation'!$E$6="Hanoi",'Beta Database'!R123,IF('OTTV Calculation'!$E$6="Da Nang",'Beta Database'!AI123,IF('OTTV Calculation'!$E$6="Buon Ma Thuot",'Beta Database'!AZ123,IF('OTTV Calculation'!$E$6="HCMC",'Beta Database'!BQ123))))</f>
        <v>0</v>
      </c>
      <c r="Q123" s="68" t="b">
        <f>IF('OTTV Calculation'!$E$6="Hanoi",'Beta Database'!S123,IF('OTTV Calculation'!$E$6="Da Nang",'Beta Database'!AJ123,IF('OTTV Calculation'!$E$6="Buon Ma Thuot",'Beta Database'!BA123,IF('OTTV Calculation'!$E$6="HCMC",'Beta Database'!BR123))))</f>
        <v>0</v>
      </c>
      <c r="R123" s="57">
        <v>0.25000000000000999</v>
      </c>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row>
    <row r="124" spans="1:64" x14ac:dyDescent="0.25">
      <c r="A124" s="67">
        <v>2.85</v>
      </c>
      <c r="B124" s="68" t="b">
        <f>IF('OTTV Calculation'!$E$6="Hanoi",'Beta Database'!D124,IF('OTTV Calculation'!$E$6="Da Nang",'Beta Database'!U124,IF('OTTV Calculation'!$E$6="Buon Ma Thuot",'Beta Database'!AL124,IF('OTTV Calculation'!$E$6="HCMC",'Beta Database'!BC124))))</f>
        <v>0</v>
      </c>
      <c r="C124" s="68" t="b">
        <f>IF('OTTV Calculation'!$E$6="Hanoi",'Beta Database'!E124,IF('OTTV Calculation'!$E$6="Da Nang",'Beta Database'!V124,IF('OTTV Calculation'!$E$6="Buon Ma Thuot",'Beta Database'!AM124,IF('OTTV Calculation'!$E$6="HCMC",'Beta Database'!BD124))))</f>
        <v>0</v>
      </c>
      <c r="D124" s="68" t="b">
        <f>IF('OTTV Calculation'!$E$6="Hanoi",'Beta Database'!F124,IF('OTTV Calculation'!$E$6="Da Nang",'Beta Database'!W124,IF('OTTV Calculation'!$E$6="Buon Ma Thuot",'Beta Database'!AN124,IF('OTTV Calculation'!$E$6="HCMC",'Beta Database'!BE124))))</f>
        <v>0</v>
      </c>
      <c r="E124" s="68" t="b">
        <f>IF('OTTV Calculation'!$E$6="Hanoi",'Beta Database'!G124,IF('OTTV Calculation'!$E$6="Da Nang",'Beta Database'!X124,IF('OTTV Calculation'!$E$6="Buon Ma Thuot",'Beta Database'!AO124,IF('OTTV Calculation'!$E$6="HCMC",'Beta Database'!BF124))))</f>
        <v>0</v>
      </c>
      <c r="F124" s="73" t="b">
        <f>IF('OTTV Calculation'!$E$6="Hanoi",'Beta Database'!H124,IF('OTTV Calculation'!$E$6="Da Nang",'Beta Database'!Y124,IF('OTTV Calculation'!$E$6="Buon Ma Thuot",'Beta Database'!AP124,IF('OTTV Calculation'!$E$6="HCMC",'Beta Database'!BG124))))</f>
        <v>0</v>
      </c>
      <c r="G124" s="68" t="b">
        <f>IF('OTTV Calculation'!$E$6="Hanoi",'Beta Database'!I124,IF('OTTV Calculation'!$E$6="Da Nang",'Beta Database'!Z124,IF('OTTV Calculation'!$E$6="Buon Ma Thuot",'Beta Database'!AQ124,IF('OTTV Calculation'!$E$6="HCMC",'Beta Database'!BH124))))</f>
        <v>0</v>
      </c>
      <c r="H124" s="68" t="b">
        <f>IF('OTTV Calculation'!$E$6="Hanoi",'Beta Database'!J124,IF('OTTV Calculation'!$E$6="Da Nang",'Beta Database'!AA124,IF('OTTV Calculation'!$E$6="Buon Ma Thuot",'Beta Database'!AR124,IF('OTTV Calculation'!$E$6="HCMC",'Beta Database'!BI124))))</f>
        <v>0</v>
      </c>
      <c r="I124" s="68" t="b">
        <f>IF('OTTV Calculation'!$E$6="Hanoi",'Beta Database'!K124,IF('OTTV Calculation'!$E$6="Da Nang",'Beta Database'!AB124,IF('OTTV Calculation'!$E$6="Buon Ma Thuot",'Beta Database'!AS124,IF('OTTV Calculation'!$E$6="HCMC",'Beta Database'!BJ124))))</f>
        <v>0</v>
      </c>
      <c r="J124" s="68" t="b">
        <f>IF('OTTV Calculation'!$E$6="Hanoi",'Beta Database'!L124,IF('OTTV Calculation'!$E$6="Da Nang",'Beta Database'!AC124,IF('OTTV Calculation'!$E$6="Buon Ma Thuot",'Beta Database'!AT124,IF('OTTV Calculation'!$E$6="HCMC",'Beta Database'!BK124))))</f>
        <v>0</v>
      </c>
      <c r="K124" s="68" t="b">
        <f>IF('OTTV Calculation'!$E$6="Hanoi",'Beta Database'!M124,IF('OTTV Calculation'!$E$6="Da Nang",'Beta Database'!AD124,IF('OTTV Calculation'!$E$6="Buon Ma Thuot",'Beta Database'!AU124,IF('OTTV Calculation'!$E$6="HCMC",'Beta Database'!BL124))))</f>
        <v>0</v>
      </c>
      <c r="L124" s="68" t="b">
        <f>IF('OTTV Calculation'!$E$6="Hanoi",'Beta Database'!N124,IF('OTTV Calculation'!$E$6="Da Nang",'Beta Database'!AE124,IF('OTTV Calculation'!$E$6="Buon Ma Thuot",'Beta Database'!AV124,IF('OTTV Calculation'!$E$6="HCMC",'Beta Database'!BM124))))</f>
        <v>0</v>
      </c>
      <c r="M124" s="68" t="b">
        <f>IF('OTTV Calculation'!$E$6="Hanoi",'Beta Database'!O124,IF('OTTV Calculation'!$E$6="Da Nang",'Beta Database'!AF124,IF('OTTV Calculation'!$E$6="Buon Ma Thuot",'Beta Database'!AW124,IF('OTTV Calculation'!$E$6="HCMC",'Beta Database'!BN124))))</f>
        <v>0</v>
      </c>
      <c r="N124" s="68" t="b">
        <f>IF('OTTV Calculation'!$E$6="Hanoi",'Beta Database'!P124,IF('OTTV Calculation'!$E$6="Da Nang",'Beta Database'!AG124,IF('OTTV Calculation'!$E$6="Buon Ma Thuot",'Beta Database'!AX124,IF('OTTV Calculation'!$E$6="HCMC",'Beta Database'!BO124))))</f>
        <v>0</v>
      </c>
      <c r="O124" s="68" t="b">
        <f>IF('OTTV Calculation'!$E$6="Hanoi",'Beta Database'!Q124,IF('OTTV Calculation'!$E$6="Da Nang",'Beta Database'!AH124,IF('OTTV Calculation'!$E$6="Buon Ma Thuot",'Beta Database'!AY124,IF('OTTV Calculation'!$E$6="HCMC",'Beta Database'!BP124))))</f>
        <v>0</v>
      </c>
      <c r="P124" s="68" t="b">
        <f>IF('OTTV Calculation'!$E$6="Hanoi",'Beta Database'!R124,IF('OTTV Calculation'!$E$6="Da Nang",'Beta Database'!AI124,IF('OTTV Calculation'!$E$6="Buon Ma Thuot",'Beta Database'!AZ124,IF('OTTV Calculation'!$E$6="HCMC",'Beta Database'!BQ124))))</f>
        <v>0</v>
      </c>
      <c r="Q124" s="68" t="b">
        <f>IF('OTTV Calculation'!$E$6="Hanoi",'Beta Database'!S124,IF('OTTV Calculation'!$E$6="Da Nang",'Beta Database'!AJ124,IF('OTTV Calculation'!$E$6="Buon Ma Thuot",'Beta Database'!BA124,IF('OTTV Calculation'!$E$6="HCMC",'Beta Database'!BR124))))</f>
        <v>0</v>
      </c>
      <c r="R124" s="57">
        <v>0.20000000000001</v>
      </c>
      <c r="S124" s="57"/>
      <c r="T124" s="57"/>
      <c r="U124" s="57"/>
      <c r="V124" s="57">
        <f>IFERROR('Glazing information'!$I25/('Glazing information'!H25+'Glazing information'!$J25),0)</f>
        <v>0</v>
      </c>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row>
    <row r="125" spans="1:64" x14ac:dyDescent="0.25">
      <c r="A125" s="67">
        <v>2.9</v>
      </c>
      <c r="B125" s="68" t="b">
        <f>IF('OTTV Calculation'!$E$6="Hanoi",'Beta Database'!D125,IF('OTTV Calculation'!$E$6="Da Nang",'Beta Database'!U125,IF('OTTV Calculation'!$E$6="Buon Ma Thuot",'Beta Database'!AL125,IF('OTTV Calculation'!$E$6="HCMC",'Beta Database'!BC125))))</f>
        <v>0</v>
      </c>
      <c r="C125" s="68" t="b">
        <f>IF('OTTV Calculation'!$E$6="Hanoi",'Beta Database'!E125,IF('OTTV Calculation'!$E$6="Da Nang",'Beta Database'!V125,IF('OTTV Calculation'!$E$6="Buon Ma Thuot",'Beta Database'!AM125,IF('OTTV Calculation'!$E$6="HCMC",'Beta Database'!BD125))))</f>
        <v>0</v>
      </c>
      <c r="D125" s="68" t="b">
        <f>IF('OTTV Calculation'!$E$6="Hanoi",'Beta Database'!F125,IF('OTTV Calculation'!$E$6="Da Nang",'Beta Database'!W125,IF('OTTV Calculation'!$E$6="Buon Ma Thuot",'Beta Database'!AN125,IF('OTTV Calculation'!$E$6="HCMC",'Beta Database'!BE125))))</f>
        <v>0</v>
      </c>
      <c r="E125" s="68" t="b">
        <f>IF('OTTV Calculation'!$E$6="Hanoi",'Beta Database'!G125,IF('OTTV Calculation'!$E$6="Da Nang",'Beta Database'!X125,IF('OTTV Calculation'!$E$6="Buon Ma Thuot",'Beta Database'!AO125,IF('OTTV Calculation'!$E$6="HCMC",'Beta Database'!BF125))))</f>
        <v>0</v>
      </c>
      <c r="F125" s="73" t="b">
        <f>IF('OTTV Calculation'!$E$6="Hanoi",'Beta Database'!H125,IF('OTTV Calculation'!$E$6="Da Nang",'Beta Database'!Y125,IF('OTTV Calculation'!$E$6="Buon Ma Thuot",'Beta Database'!AP125,IF('OTTV Calculation'!$E$6="HCMC",'Beta Database'!BG125))))</f>
        <v>0</v>
      </c>
      <c r="G125" s="68" t="b">
        <f>IF('OTTV Calculation'!$E$6="Hanoi",'Beta Database'!I125,IF('OTTV Calculation'!$E$6="Da Nang",'Beta Database'!Z125,IF('OTTV Calculation'!$E$6="Buon Ma Thuot",'Beta Database'!AQ125,IF('OTTV Calculation'!$E$6="HCMC",'Beta Database'!BH125))))</f>
        <v>0</v>
      </c>
      <c r="H125" s="68" t="b">
        <f>IF('OTTV Calculation'!$E$6="Hanoi",'Beta Database'!J125,IF('OTTV Calculation'!$E$6="Da Nang",'Beta Database'!AA125,IF('OTTV Calculation'!$E$6="Buon Ma Thuot",'Beta Database'!AR125,IF('OTTV Calculation'!$E$6="HCMC",'Beta Database'!BI125))))</f>
        <v>0</v>
      </c>
      <c r="I125" s="68" t="b">
        <f>IF('OTTV Calculation'!$E$6="Hanoi",'Beta Database'!K125,IF('OTTV Calculation'!$E$6="Da Nang",'Beta Database'!AB125,IF('OTTV Calculation'!$E$6="Buon Ma Thuot",'Beta Database'!AS125,IF('OTTV Calculation'!$E$6="HCMC",'Beta Database'!BJ125))))</f>
        <v>0</v>
      </c>
      <c r="J125" s="68" t="b">
        <f>IF('OTTV Calculation'!$E$6="Hanoi",'Beta Database'!L125,IF('OTTV Calculation'!$E$6="Da Nang",'Beta Database'!AC125,IF('OTTV Calculation'!$E$6="Buon Ma Thuot",'Beta Database'!AT125,IF('OTTV Calculation'!$E$6="HCMC",'Beta Database'!BK125))))</f>
        <v>0</v>
      </c>
      <c r="K125" s="68" t="b">
        <f>IF('OTTV Calculation'!$E$6="Hanoi",'Beta Database'!M125,IF('OTTV Calculation'!$E$6="Da Nang",'Beta Database'!AD125,IF('OTTV Calculation'!$E$6="Buon Ma Thuot",'Beta Database'!AU125,IF('OTTV Calculation'!$E$6="HCMC",'Beta Database'!BL125))))</f>
        <v>0</v>
      </c>
      <c r="L125" s="68" t="b">
        <f>IF('OTTV Calculation'!$E$6="Hanoi",'Beta Database'!N125,IF('OTTV Calculation'!$E$6="Da Nang",'Beta Database'!AE125,IF('OTTV Calculation'!$E$6="Buon Ma Thuot",'Beta Database'!AV125,IF('OTTV Calculation'!$E$6="HCMC",'Beta Database'!BM125))))</f>
        <v>0</v>
      </c>
      <c r="M125" s="68" t="b">
        <f>IF('OTTV Calculation'!$E$6="Hanoi",'Beta Database'!O125,IF('OTTV Calculation'!$E$6="Da Nang",'Beta Database'!AF125,IF('OTTV Calculation'!$E$6="Buon Ma Thuot",'Beta Database'!AW125,IF('OTTV Calculation'!$E$6="HCMC",'Beta Database'!BN125))))</f>
        <v>0</v>
      </c>
      <c r="N125" s="68" t="b">
        <f>IF('OTTV Calculation'!$E$6="Hanoi",'Beta Database'!P125,IF('OTTV Calculation'!$E$6="Da Nang",'Beta Database'!AG125,IF('OTTV Calculation'!$E$6="Buon Ma Thuot",'Beta Database'!AX125,IF('OTTV Calculation'!$E$6="HCMC",'Beta Database'!BO125))))</f>
        <v>0</v>
      </c>
      <c r="O125" s="68" t="b">
        <f>IF('OTTV Calculation'!$E$6="Hanoi",'Beta Database'!Q125,IF('OTTV Calculation'!$E$6="Da Nang",'Beta Database'!AH125,IF('OTTV Calculation'!$E$6="Buon Ma Thuot",'Beta Database'!AY125,IF('OTTV Calculation'!$E$6="HCMC",'Beta Database'!BP125))))</f>
        <v>0</v>
      </c>
      <c r="P125" s="68" t="b">
        <f>IF('OTTV Calculation'!$E$6="Hanoi",'Beta Database'!R125,IF('OTTV Calculation'!$E$6="Da Nang",'Beta Database'!AI125,IF('OTTV Calculation'!$E$6="Buon Ma Thuot",'Beta Database'!AZ125,IF('OTTV Calculation'!$E$6="HCMC",'Beta Database'!BQ125))))</f>
        <v>0</v>
      </c>
      <c r="Q125" s="68" t="b">
        <f>IF('OTTV Calculation'!$E$6="Hanoi",'Beta Database'!S125,IF('OTTV Calculation'!$E$6="Da Nang",'Beta Database'!AJ125,IF('OTTV Calculation'!$E$6="Buon Ma Thuot",'Beta Database'!BA125,IF('OTTV Calculation'!$E$6="HCMC",'Beta Database'!BR125))))</f>
        <v>0</v>
      </c>
      <c r="R125" s="57">
        <v>0.15000000000000999</v>
      </c>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row>
    <row r="126" spans="1:64" x14ac:dyDescent="0.25">
      <c r="A126" s="67">
        <v>2.95</v>
      </c>
      <c r="B126" s="68" t="b">
        <f>IF('OTTV Calculation'!$E$6="Hanoi",'Beta Database'!D126,IF('OTTV Calculation'!$E$6="Da Nang",'Beta Database'!U126,IF('OTTV Calculation'!$E$6="Buon Ma Thuot",'Beta Database'!AL126,IF('OTTV Calculation'!$E$6="HCMC",'Beta Database'!BC126))))</f>
        <v>0</v>
      </c>
      <c r="C126" s="68" t="b">
        <f>IF('OTTV Calculation'!$E$6="Hanoi",'Beta Database'!E126,IF('OTTV Calculation'!$E$6="Da Nang",'Beta Database'!V126,IF('OTTV Calculation'!$E$6="Buon Ma Thuot",'Beta Database'!AM126,IF('OTTV Calculation'!$E$6="HCMC",'Beta Database'!BD126))))</f>
        <v>0</v>
      </c>
      <c r="D126" s="68" t="b">
        <f>IF('OTTV Calculation'!$E$6="Hanoi",'Beta Database'!F126,IF('OTTV Calculation'!$E$6="Da Nang",'Beta Database'!W126,IF('OTTV Calculation'!$E$6="Buon Ma Thuot",'Beta Database'!AN126,IF('OTTV Calculation'!$E$6="HCMC",'Beta Database'!BE126))))</f>
        <v>0</v>
      </c>
      <c r="E126" s="68" t="b">
        <f>IF('OTTV Calculation'!$E$6="Hanoi",'Beta Database'!G126,IF('OTTV Calculation'!$E$6="Da Nang",'Beta Database'!X126,IF('OTTV Calculation'!$E$6="Buon Ma Thuot",'Beta Database'!AO126,IF('OTTV Calculation'!$E$6="HCMC",'Beta Database'!BF126))))</f>
        <v>0</v>
      </c>
      <c r="F126" s="73" t="b">
        <f>IF('OTTV Calculation'!$E$6="Hanoi",'Beta Database'!H126,IF('OTTV Calculation'!$E$6="Da Nang",'Beta Database'!Y126,IF('OTTV Calculation'!$E$6="Buon Ma Thuot",'Beta Database'!AP126,IF('OTTV Calculation'!$E$6="HCMC",'Beta Database'!BG126))))</f>
        <v>0</v>
      </c>
      <c r="G126" s="68" t="b">
        <f>IF('OTTV Calculation'!$E$6="Hanoi",'Beta Database'!I126,IF('OTTV Calculation'!$E$6="Da Nang",'Beta Database'!Z126,IF('OTTV Calculation'!$E$6="Buon Ma Thuot",'Beta Database'!AQ126,IF('OTTV Calculation'!$E$6="HCMC",'Beta Database'!BH126))))</f>
        <v>0</v>
      </c>
      <c r="H126" s="68" t="b">
        <f>IF('OTTV Calculation'!$E$6="Hanoi",'Beta Database'!J126,IF('OTTV Calculation'!$E$6="Da Nang",'Beta Database'!AA126,IF('OTTV Calculation'!$E$6="Buon Ma Thuot",'Beta Database'!AR126,IF('OTTV Calculation'!$E$6="HCMC",'Beta Database'!BI126))))</f>
        <v>0</v>
      </c>
      <c r="I126" s="68" t="b">
        <f>IF('OTTV Calculation'!$E$6="Hanoi",'Beta Database'!K126,IF('OTTV Calculation'!$E$6="Da Nang",'Beta Database'!AB126,IF('OTTV Calculation'!$E$6="Buon Ma Thuot",'Beta Database'!AS126,IF('OTTV Calculation'!$E$6="HCMC",'Beta Database'!BJ126))))</f>
        <v>0</v>
      </c>
      <c r="J126" s="68" t="b">
        <f>IF('OTTV Calculation'!$E$6="Hanoi",'Beta Database'!L126,IF('OTTV Calculation'!$E$6="Da Nang",'Beta Database'!AC126,IF('OTTV Calculation'!$E$6="Buon Ma Thuot",'Beta Database'!AT126,IF('OTTV Calculation'!$E$6="HCMC",'Beta Database'!BK126))))</f>
        <v>0</v>
      </c>
      <c r="K126" s="68" t="b">
        <f>IF('OTTV Calculation'!$E$6="Hanoi",'Beta Database'!M126,IF('OTTV Calculation'!$E$6="Da Nang",'Beta Database'!AD126,IF('OTTV Calculation'!$E$6="Buon Ma Thuot",'Beta Database'!AU126,IF('OTTV Calculation'!$E$6="HCMC",'Beta Database'!BL126))))</f>
        <v>0</v>
      </c>
      <c r="L126" s="68" t="b">
        <f>IF('OTTV Calculation'!$E$6="Hanoi",'Beta Database'!N126,IF('OTTV Calculation'!$E$6="Da Nang",'Beta Database'!AE126,IF('OTTV Calculation'!$E$6="Buon Ma Thuot",'Beta Database'!AV126,IF('OTTV Calculation'!$E$6="HCMC",'Beta Database'!BM126))))</f>
        <v>0</v>
      </c>
      <c r="M126" s="68" t="b">
        <f>IF('OTTV Calculation'!$E$6="Hanoi",'Beta Database'!O126,IF('OTTV Calculation'!$E$6="Da Nang",'Beta Database'!AF126,IF('OTTV Calculation'!$E$6="Buon Ma Thuot",'Beta Database'!AW126,IF('OTTV Calculation'!$E$6="HCMC",'Beta Database'!BN126))))</f>
        <v>0</v>
      </c>
      <c r="N126" s="68" t="b">
        <f>IF('OTTV Calculation'!$E$6="Hanoi",'Beta Database'!P126,IF('OTTV Calculation'!$E$6="Da Nang",'Beta Database'!AG126,IF('OTTV Calculation'!$E$6="Buon Ma Thuot",'Beta Database'!AX126,IF('OTTV Calculation'!$E$6="HCMC",'Beta Database'!BO126))))</f>
        <v>0</v>
      </c>
      <c r="O126" s="68" t="b">
        <f>IF('OTTV Calculation'!$E$6="Hanoi",'Beta Database'!Q126,IF('OTTV Calculation'!$E$6="Da Nang",'Beta Database'!AH126,IF('OTTV Calculation'!$E$6="Buon Ma Thuot",'Beta Database'!AY126,IF('OTTV Calculation'!$E$6="HCMC",'Beta Database'!BP126))))</f>
        <v>0</v>
      </c>
      <c r="P126" s="68" t="b">
        <f>IF('OTTV Calculation'!$E$6="Hanoi",'Beta Database'!R126,IF('OTTV Calculation'!$E$6="Da Nang",'Beta Database'!AI126,IF('OTTV Calculation'!$E$6="Buon Ma Thuot",'Beta Database'!AZ126,IF('OTTV Calculation'!$E$6="HCMC",'Beta Database'!BQ126))))</f>
        <v>0</v>
      </c>
      <c r="Q126" s="68" t="b">
        <f>IF('OTTV Calculation'!$E$6="Hanoi",'Beta Database'!S126,IF('OTTV Calculation'!$E$6="Da Nang",'Beta Database'!AJ126,IF('OTTV Calculation'!$E$6="Buon Ma Thuot",'Beta Database'!BA126,IF('OTTV Calculation'!$E$6="HCMC",'Beta Database'!BR126))))</f>
        <v>0</v>
      </c>
      <c r="R126" s="57">
        <v>0.10000000000001</v>
      </c>
      <c r="S126" s="57"/>
      <c r="T126" s="57" t="e">
        <f>'Glazing information'!$I25/'Glazing information'!$J25</f>
        <v>#DIV/0!</v>
      </c>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row>
    <row r="127" spans="1:64" x14ac:dyDescent="0.25">
      <c r="A127" s="67">
        <v>3</v>
      </c>
      <c r="B127" s="68" t="b">
        <f>IF('OTTV Calculation'!$E$6="Hanoi",'Beta Database'!D127,IF('OTTV Calculation'!$E$6="Da Nang",'Beta Database'!U127,IF('OTTV Calculation'!$E$6="Buon Ma Thuot",'Beta Database'!AL127,IF('OTTV Calculation'!$E$6="HCMC",'Beta Database'!BC127))))</f>
        <v>0</v>
      </c>
      <c r="C127" s="68" t="b">
        <f>IF('OTTV Calculation'!$E$6="Hanoi",'Beta Database'!E127,IF('OTTV Calculation'!$E$6="Da Nang",'Beta Database'!V127,IF('OTTV Calculation'!$E$6="Buon Ma Thuot",'Beta Database'!AM127,IF('OTTV Calculation'!$E$6="HCMC",'Beta Database'!BD127))))</f>
        <v>0</v>
      </c>
      <c r="D127" s="68" t="b">
        <f>IF('OTTV Calculation'!$E$6="Hanoi",'Beta Database'!F127,IF('OTTV Calculation'!$E$6="Da Nang",'Beta Database'!W127,IF('OTTV Calculation'!$E$6="Buon Ma Thuot",'Beta Database'!AN127,IF('OTTV Calculation'!$E$6="HCMC",'Beta Database'!BE127))))</f>
        <v>0</v>
      </c>
      <c r="E127" s="68" t="b">
        <f>IF('OTTV Calculation'!$E$6="Hanoi",'Beta Database'!G127,IF('OTTV Calculation'!$E$6="Da Nang",'Beta Database'!X127,IF('OTTV Calculation'!$E$6="Buon Ma Thuot",'Beta Database'!AO127,IF('OTTV Calculation'!$E$6="HCMC",'Beta Database'!BF127))))</f>
        <v>0</v>
      </c>
      <c r="F127" s="73" t="b">
        <f>IF('OTTV Calculation'!$E$6="Hanoi",'Beta Database'!H127,IF('OTTV Calculation'!$E$6="Da Nang",'Beta Database'!Y127,IF('OTTV Calculation'!$E$6="Buon Ma Thuot",'Beta Database'!AP127,IF('OTTV Calculation'!$E$6="HCMC",'Beta Database'!BG127))))</f>
        <v>0</v>
      </c>
      <c r="G127" s="68" t="b">
        <f>IF('OTTV Calculation'!$E$6="Hanoi",'Beta Database'!I127,IF('OTTV Calculation'!$E$6="Da Nang",'Beta Database'!Z127,IF('OTTV Calculation'!$E$6="Buon Ma Thuot",'Beta Database'!AQ127,IF('OTTV Calculation'!$E$6="HCMC",'Beta Database'!BH127))))</f>
        <v>0</v>
      </c>
      <c r="H127" s="68" t="b">
        <f>IF('OTTV Calculation'!$E$6="Hanoi",'Beta Database'!J127,IF('OTTV Calculation'!$E$6="Da Nang",'Beta Database'!AA127,IF('OTTV Calculation'!$E$6="Buon Ma Thuot",'Beta Database'!AR127,IF('OTTV Calculation'!$E$6="HCMC",'Beta Database'!BI127))))</f>
        <v>0</v>
      </c>
      <c r="I127" s="68" t="b">
        <f>IF('OTTV Calculation'!$E$6="Hanoi",'Beta Database'!K127,IF('OTTV Calculation'!$E$6="Da Nang",'Beta Database'!AB127,IF('OTTV Calculation'!$E$6="Buon Ma Thuot",'Beta Database'!AS127,IF('OTTV Calculation'!$E$6="HCMC",'Beta Database'!BJ127))))</f>
        <v>0</v>
      </c>
      <c r="J127" s="68" t="b">
        <f>IF('OTTV Calculation'!$E$6="Hanoi",'Beta Database'!L127,IF('OTTV Calculation'!$E$6="Da Nang",'Beta Database'!AC127,IF('OTTV Calculation'!$E$6="Buon Ma Thuot",'Beta Database'!AT127,IF('OTTV Calculation'!$E$6="HCMC",'Beta Database'!BK127))))</f>
        <v>0</v>
      </c>
      <c r="K127" s="68" t="b">
        <f>IF('OTTV Calculation'!$E$6="Hanoi",'Beta Database'!M127,IF('OTTV Calculation'!$E$6="Da Nang",'Beta Database'!AD127,IF('OTTV Calculation'!$E$6="Buon Ma Thuot",'Beta Database'!AU127,IF('OTTV Calculation'!$E$6="HCMC",'Beta Database'!BL127))))</f>
        <v>0</v>
      </c>
      <c r="L127" s="68" t="b">
        <f>IF('OTTV Calculation'!$E$6="Hanoi",'Beta Database'!N127,IF('OTTV Calculation'!$E$6="Da Nang",'Beta Database'!AE127,IF('OTTV Calculation'!$E$6="Buon Ma Thuot",'Beta Database'!AV127,IF('OTTV Calculation'!$E$6="HCMC",'Beta Database'!BM127))))</f>
        <v>0</v>
      </c>
      <c r="M127" s="68" t="b">
        <f>IF('OTTV Calculation'!$E$6="Hanoi",'Beta Database'!O127,IF('OTTV Calculation'!$E$6="Da Nang",'Beta Database'!AF127,IF('OTTV Calculation'!$E$6="Buon Ma Thuot",'Beta Database'!AW127,IF('OTTV Calculation'!$E$6="HCMC",'Beta Database'!BN127))))</f>
        <v>0</v>
      </c>
      <c r="N127" s="68" t="b">
        <f>IF('OTTV Calculation'!$E$6="Hanoi",'Beta Database'!P127,IF('OTTV Calculation'!$E$6="Da Nang",'Beta Database'!AG127,IF('OTTV Calculation'!$E$6="Buon Ma Thuot",'Beta Database'!AX127,IF('OTTV Calculation'!$E$6="HCMC",'Beta Database'!BO127))))</f>
        <v>0</v>
      </c>
      <c r="O127" s="68" t="b">
        <f>IF('OTTV Calculation'!$E$6="Hanoi",'Beta Database'!Q127,IF('OTTV Calculation'!$E$6="Da Nang",'Beta Database'!AH127,IF('OTTV Calculation'!$E$6="Buon Ma Thuot",'Beta Database'!AY127,IF('OTTV Calculation'!$E$6="HCMC",'Beta Database'!BP127))))</f>
        <v>0</v>
      </c>
      <c r="P127" s="68" t="b">
        <f>IF('OTTV Calculation'!$E$6="Hanoi",'Beta Database'!R127,IF('OTTV Calculation'!$E$6="Da Nang",'Beta Database'!AI127,IF('OTTV Calculation'!$E$6="Buon Ma Thuot",'Beta Database'!AZ127,IF('OTTV Calculation'!$E$6="HCMC",'Beta Database'!BQ127))))</f>
        <v>0</v>
      </c>
      <c r="Q127" s="68" t="b">
        <f>IF('OTTV Calculation'!$E$6="Hanoi",'Beta Database'!S127,IF('OTTV Calculation'!$E$6="Da Nang",'Beta Database'!AJ127,IF('OTTV Calculation'!$E$6="Buon Ma Thuot",'Beta Database'!BA127,IF('OTTV Calculation'!$E$6="HCMC",'Beta Database'!BR127))))</f>
        <v>0</v>
      </c>
      <c r="R127" s="57">
        <v>0</v>
      </c>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row>
    <row r="128" spans="1:64" x14ac:dyDescent="0.25">
      <c r="A128" s="57"/>
      <c r="B128" s="57"/>
      <c r="C128" s="57"/>
      <c r="D128" s="57"/>
      <c r="E128" s="57"/>
      <c r="F128" s="76"/>
      <c r="G128" s="57"/>
      <c r="H128" s="57"/>
      <c r="I128" s="57"/>
      <c r="J128" s="57"/>
      <c r="K128" s="57"/>
      <c r="L128" s="57"/>
      <c r="M128" s="57"/>
      <c r="N128" s="57"/>
      <c r="O128" s="57"/>
      <c r="P128" s="57"/>
      <c r="Q128" s="57"/>
      <c r="R128" s="57"/>
      <c r="S128" s="57"/>
      <c r="T128" s="57">
        <f>INDEX($A$129:$Q$189,MATCH(3-IFERROR('Glazing information'!$I25/'Glazing information'!$J25,0),$R$129:$R$189,-1),MATCH('OTTV Calculation'!$E$11,'Window calculation'!$A$129:$Q$129,0))</f>
        <v>1</v>
      </c>
      <c r="U128" s="57"/>
      <c r="V128" s="57">
        <f>INDEX($A$129:$Q$189,MATCH(IFERROR('Glazing information'!$I25/'Glazing information'!$J25,0),'Window calculation'!$A$129:$A$189,1),MATCH('OTTV Calculation'!$E$11,'Window calculation'!$A$129:$Q$129,0))</f>
        <v>1</v>
      </c>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row>
    <row r="129" spans="1:64" x14ac:dyDescent="0.25">
      <c r="A129" s="68" t="s">
        <v>224</v>
      </c>
      <c r="B129" s="66" t="s">
        <v>87</v>
      </c>
      <c r="C129" s="66" t="s">
        <v>96</v>
      </c>
      <c r="D129" s="66" t="s">
        <v>89</v>
      </c>
      <c r="E129" s="66" t="s">
        <v>97</v>
      </c>
      <c r="F129" s="66" t="s">
        <v>90</v>
      </c>
      <c r="G129" s="66" t="s">
        <v>98</v>
      </c>
      <c r="H129" s="66" t="s">
        <v>91</v>
      </c>
      <c r="I129" s="66" t="s">
        <v>99</v>
      </c>
      <c r="J129" s="66" t="s">
        <v>88</v>
      </c>
      <c r="K129" s="66" t="s">
        <v>100</v>
      </c>
      <c r="L129" s="66" t="s">
        <v>92</v>
      </c>
      <c r="M129" s="66" t="s">
        <v>101</v>
      </c>
      <c r="N129" s="66" t="s">
        <v>93</v>
      </c>
      <c r="O129" s="66" t="s">
        <v>102</v>
      </c>
      <c r="P129" s="66" t="s">
        <v>94</v>
      </c>
      <c r="Q129" s="66" t="s">
        <v>103</v>
      </c>
      <c r="R129" s="57"/>
      <c r="S129" s="57"/>
      <c r="T129" s="57">
        <f>MATCH(3-IFERROR('Glazing information'!$I25/'Glazing information'!$J25,0),$R$129:$R$189,-1)</f>
        <v>2</v>
      </c>
      <c r="U129" s="57">
        <f>INDEX(A129:A189,T129,1)</f>
        <v>0</v>
      </c>
      <c r="V129" s="57">
        <f>MATCH(IFERROR('Glazing information'!$I25/'Glazing information'!$J25,0),'Window calculation'!$A$129:$A$189,1)</f>
        <v>2</v>
      </c>
      <c r="W129" s="57">
        <f>INDEX(A129:A189,V129,1)</f>
        <v>0</v>
      </c>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row>
    <row r="130" spans="1:64" ht="15.75" thickBot="1" x14ac:dyDescent="0.3">
      <c r="A130" s="66">
        <v>0</v>
      </c>
      <c r="B130" s="73">
        <v>1</v>
      </c>
      <c r="C130" s="73">
        <v>1</v>
      </c>
      <c r="D130" s="73">
        <v>1</v>
      </c>
      <c r="E130" s="73">
        <v>1</v>
      </c>
      <c r="F130" s="73">
        <v>1</v>
      </c>
      <c r="G130" s="73">
        <v>1</v>
      </c>
      <c r="H130" s="73">
        <v>1</v>
      </c>
      <c r="I130" s="73">
        <v>1</v>
      </c>
      <c r="J130" s="73">
        <v>1</v>
      </c>
      <c r="K130" s="73">
        <v>1</v>
      </c>
      <c r="L130" s="73">
        <v>1</v>
      </c>
      <c r="M130" s="73">
        <v>1</v>
      </c>
      <c r="N130" s="73">
        <v>1</v>
      </c>
      <c r="O130" s="73">
        <v>1</v>
      </c>
      <c r="P130" s="73">
        <v>1</v>
      </c>
      <c r="Q130" s="73">
        <v>1</v>
      </c>
      <c r="R130" s="57">
        <v>3</v>
      </c>
      <c r="S130" s="57"/>
      <c r="T130" s="57"/>
      <c r="U130" s="57"/>
      <c r="V130" s="57"/>
      <c r="W130" s="57"/>
      <c r="X130" s="57"/>
      <c r="Y130" s="57"/>
      <c r="Z130" s="122"/>
      <c r="AA130" s="122"/>
      <c r="AB130" s="122"/>
      <c r="AC130" s="122"/>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row>
    <row r="131" spans="1:64" ht="16.5" thickTop="1" thickBot="1" x14ac:dyDescent="0.3">
      <c r="A131" s="67">
        <v>0.1</v>
      </c>
      <c r="B131" s="68" t="b">
        <f>IF('OTTV Calculation'!$E$6="Hanoi",'Beta Database'!D130,IF('OTTV Calculation'!$E$6="Da Nang",'Beta Database'!U130,IF('OTTV Calculation'!$E$6="Buon Ma Thuot",'Beta Database'!AL130,IF('OTTV Calculation'!$E$6="HCMC",'Beta Database'!BC130))))</f>
        <v>0</v>
      </c>
      <c r="C131" s="68" t="b">
        <f>IF('OTTV Calculation'!$E$6="Hanoi",'Beta Database'!E130,IF('OTTV Calculation'!$E$6="Da Nang",'Beta Database'!V130,IF('OTTV Calculation'!$E$6="Buon Ma Thuot",'Beta Database'!AM130,IF('OTTV Calculation'!$E$6="HCMC",'Beta Database'!BD130))))</f>
        <v>0</v>
      </c>
      <c r="D131" s="68" t="b">
        <f>IF('OTTV Calculation'!$E$6="Hanoi",'Beta Database'!F130,IF('OTTV Calculation'!$E$6="Da Nang",'Beta Database'!W130,IF('OTTV Calculation'!$E$6="Buon Ma Thuot",'Beta Database'!AN130,IF('OTTV Calculation'!$E$6="HCMC",'Beta Database'!BE130))))</f>
        <v>0</v>
      </c>
      <c r="E131" s="68" t="b">
        <f>IF('OTTV Calculation'!$E$6="Hanoi",'Beta Database'!G130,IF('OTTV Calculation'!$E$6="Da Nang",'Beta Database'!X130,IF('OTTV Calculation'!$E$6="Buon Ma Thuot",'Beta Database'!AO130,IF('OTTV Calculation'!$E$6="HCMC",'Beta Database'!BF130))))</f>
        <v>0</v>
      </c>
      <c r="F131" s="73" t="b">
        <f>IF('OTTV Calculation'!$E$6="Hanoi",'Beta Database'!H130,IF('OTTV Calculation'!$E$6="Da Nang",'Beta Database'!Y130,IF('OTTV Calculation'!$E$6="Buon Ma Thuot",'Beta Database'!AP130,IF('OTTV Calculation'!$E$6="HCMC",'Beta Database'!BG130))))</f>
        <v>0</v>
      </c>
      <c r="G131" s="68" t="b">
        <f>IF('OTTV Calculation'!$E$6="Hanoi",'Beta Database'!I130,IF('OTTV Calculation'!$E$6="Da Nang",'Beta Database'!Z130,IF('OTTV Calculation'!$E$6="Buon Ma Thuot",'Beta Database'!AQ130,IF('OTTV Calculation'!$E$6="HCMC",'Beta Database'!BH130))))</f>
        <v>0</v>
      </c>
      <c r="H131" s="68" t="b">
        <f>IF('OTTV Calculation'!$E$6="Hanoi",'Beta Database'!J130,IF('OTTV Calculation'!$E$6="Da Nang",'Beta Database'!AA130,IF('OTTV Calculation'!$E$6="Buon Ma Thuot",'Beta Database'!AR130,IF('OTTV Calculation'!$E$6="HCMC",'Beta Database'!BI130))))</f>
        <v>0</v>
      </c>
      <c r="I131" s="68" t="b">
        <f>IF('OTTV Calculation'!$E$6="Hanoi",'Beta Database'!K130,IF('OTTV Calculation'!$E$6="Da Nang",'Beta Database'!AB130,IF('OTTV Calculation'!$E$6="Buon Ma Thuot",'Beta Database'!AS130,IF('OTTV Calculation'!$E$6="HCMC",'Beta Database'!BJ130))))</f>
        <v>0</v>
      </c>
      <c r="J131" s="68" t="b">
        <f>IF('OTTV Calculation'!$E$6="Hanoi",'Beta Database'!L130,IF('OTTV Calculation'!$E$6="Da Nang",'Beta Database'!AC130,IF('OTTV Calculation'!$E$6="Buon Ma Thuot",'Beta Database'!AT130,IF('OTTV Calculation'!$E$6="HCMC",'Beta Database'!BK130))))</f>
        <v>0</v>
      </c>
      <c r="K131" s="68" t="b">
        <f>IF('OTTV Calculation'!$E$6="Hanoi",'Beta Database'!M130,IF('OTTV Calculation'!$E$6="Da Nang",'Beta Database'!AD130,IF('OTTV Calculation'!$E$6="Buon Ma Thuot",'Beta Database'!AU130,IF('OTTV Calculation'!$E$6="HCMC",'Beta Database'!BL130))))</f>
        <v>0</v>
      </c>
      <c r="L131" s="68" t="b">
        <f>IF('OTTV Calculation'!$E$6="Hanoi",'Beta Database'!N130,IF('OTTV Calculation'!$E$6="Da Nang",'Beta Database'!AE130,IF('OTTV Calculation'!$E$6="Buon Ma Thuot",'Beta Database'!AV130,IF('OTTV Calculation'!$E$6="HCMC",'Beta Database'!BM130))))</f>
        <v>0</v>
      </c>
      <c r="M131" s="68" t="b">
        <f>IF('OTTV Calculation'!$E$6="Hanoi",'Beta Database'!O130,IF('OTTV Calculation'!$E$6="Da Nang",'Beta Database'!AF130,IF('OTTV Calculation'!$E$6="Buon Ma Thuot",'Beta Database'!AW130,IF('OTTV Calculation'!$E$6="HCMC",'Beta Database'!BN130))))</f>
        <v>0</v>
      </c>
      <c r="N131" s="68" t="b">
        <f>IF('OTTV Calculation'!$E$6="Hanoi",'Beta Database'!P130,IF('OTTV Calculation'!$E$6="Da Nang",'Beta Database'!AG130,IF('OTTV Calculation'!$E$6="Buon Ma Thuot",'Beta Database'!AX130,IF('OTTV Calculation'!$E$6="HCMC",'Beta Database'!BO130))))</f>
        <v>0</v>
      </c>
      <c r="O131" s="68" t="b">
        <f>IF('OTTV Calculation'!$E$6="Hanoi",'Beta Database'!Q130,IF('OTTV Calculation'!$E$6="Da Nang",'Beta Database'!AH130,IF('OTTV Calculation'!$E$6="Buon Ma Thuot",'Beta Database'!AY130,IF('OTTV Calculation'!$E$6="HCMC",'Beta Database'!BP130))))</f>
        <v>0</v>
      </c>
      <c r="P131" s="68" t="b">
        <f>IF('OTTV Calculation'!$E$6="Hanoi",'Beta Database'!R130,IF('OTTV Calculation'!$E$6="Da Nang",'Beta Database'!AI130,IF('OTTV Calculation'!$E$6="Buon Ma Thuot",'Beta Database'!AZ130,IF('OTTV Calculation'!$E$6="HCMC",'Beta Database'!BQ130))))</f>
        <v>0</v>
      </c>
      <c r="Q131" s="68" t="b">
        <f>IF('OTTV Calculation'!$E$6="Hanoi",'Beta Database'!S130,IF('OTTV Calculation'!$E$6="Da Nang",'Beta Database'!AJ130,IF('OTTV Calculation'!$E$6="Buon Ma Thuot",'Beta Database'!BA130,IF('OTTV Calculation'!$E$6="HCMC",'Beta Database'!BR130))))</f>
        <v>0</v>
      </c>
      <c r="R131" s="57">
        <v>2.95</v>
      </c>
      <c r="S131" s="57"/>
      <c r="T131" s="80"/>
      <c r="U131" s="117" t="str">
        <f>'OTTV Calculation'!$E$11</f>
        <v>N</v>
      </c>
      <c r="V131" s="117" t="str">
        <f>'OTTV Calculation'!$E$11</f>
        <v>N</v>
      </c>
      <c r="W131" s="117" t="str">
        <f>'OTTV Calculation'!$E$11</f>
        <v>N</v>
      </c>
      <c r="X131" s="84" t="str">
        <f>'OTTV Calculation'!$G$11</f>
        <v>E</v>
      </c>
      <c r="Y131" s="103" t="str">
        <f>'OTTV Calculation'!$G$11</f>
        <v>E</v>
      </c>
      <c r="Z131" s="103" t="str">
        <f>'OTTV Calculation'!$G$11</f>
        <v>E</v>
      </c>
      <c r="AA131" s="120" t="str">
        <f>'OTTV Calculation'!$I$11</f>
        <v>S</v>
      </c>
      <c r="AB131" s="121" t="str">
        <f>'OTTV Calculation'!$I$11</f>
        <v>S</v>
      </c>
      <c r="AC131" s="110" t="str">
        <f>'OTTV Calculation'!$I$11</f>
        <v>S</v>
      </c>
      <c r="AD131" s="119" t="str">
        <f>'OTTV Calculation'!$K$11</f>
        <v>W</v>
      </c>
      <c r="AE131" s="112" t="str">
        <f>'OTTV Calculation'!$K$11</f>
        <v>W</v>
      </c>
      <c r="AF131" s="83" t="str">
        <f>'OTTV Calculation'!$K$11</f>
        <v>W</v>
      </c>
      <c r="AG131" s="84" t="str">
        <f>'OTTV Calculation'!$M$11</f>
        <v>NE</v>
      </c>
      <c r="AH131" s="84" t="str">
        <f>'OTTV Calculation'!$M$11</f>
        <v>NE</v>
      </c>
      <c r="AI131" s="84" t="str">
        <f>'OTTV Calculation'!$M$11</f>
        <v>NE</v>
      </c>
      <c r="AJ131" s="84" t="str">
        <f>'OTTV Calculation'!$O$11</f>
        <v>SE</v>
      </c>
      <c r="AK131" s="84" t="str">
        <f>'OTTV Calculation'!$O$11</f>
        <v>SE</v>
      </c>
      <c r="AL131" s="84" t="str">
        <f>'OTTV Calculation'!$O$11</f>
        <v>SE</v>
      </c>
      <c r="AM131" s="84" t="str">
        <f>'OTTV Calculation'!$Q$11</f>
        <v>SW</v>
      </c>
      <c r="AN131" s="84" t="str">
        <f>'OTTV Calculation'!$Q$11</f>
        <v>SW</v>
      </c>
      <c r="AO131" s="84" t="str">
        <f>'OTTV Calculation'!$Q$11</f>
        <v>SW</v>
      </c>
      <c r="AP131" s="84" t="str">
        <f>'OTTV Calculation'!$S$11</f>
        <v>NW</v>
      </c>
      <c r="AQ131" s="84" t="str">
        <f>'OTTV Calculation'!$S$11</f>
        <v>NW</v>
      </c>
      <c r="AR131" s="84" t="str">
        <f>'OTTV Calculation'!$S$11</f>
        <v>NW</v>
      </c>
      <c r="AS131" s="57"/>
      <c r="AT131" s="57"/>
      <c r="AU131" s="57"/>
      <c r="AV131" s="57"/>
      <c r="AW131" s="57"/>
      <c r="AX131" s="57"/>
      <c r="AY131" s="57"/>
      <c r="AZ131" s="57"/>
      <c r="BA131" s="57"/>
      <c r="BB131" s="57"/>
      <c r="BC131" s="57"/>
      <c r="BD131" s="57"/>
      <c r="BE131" s="57"/>
      <c r="BF131" s="57"/>
      <c r="BG131" s="57"/>
      <c r="BH131" s="57"/>
      <c r="BI131" s="57"/>
      <c r="BJ131" s="57"/>
      <c r="BK131" s="57"/>
      <c r="BL131" s="57"/>
    </row>
    <row r="132" spans="1:64" ht="16.5" thickTop="1" thickBot="1" x14ac:dyDescent="0.3">
      <c r="A132" s="67">
        <v>0.15</v>
      </c>
      <c r="B132" s="68" t="b">
        <f>IF('OTTV Calculation'!$E$6="Hanoi",'Beta Database'!D131,IF('OTTV Calculation'!$E$6="Da Nang",'Beta Database'!U131,IF('OTTV Calculation'!$E$6="Buon Ma Thuot",'Beta Database'!AL131,IF('OTTV Calculation'!$E$6="HCMC",'Beta Database'!BC131))))</f>
        <v>0</v>
      </c>
      <c r="C132" s="68" t="b">
        <f>IF('OTTV Calculation'!$E$6="Hanoi",'Beta Database'!E131,IF('OTTV Calculation'!$E$6="Da Nang",'Beta Database'!V131,IF('OTTV Calculation'!$E$6="Buon Ma Thuot",'Beta Database'!AM131,IF('OTTV Calculation'!$E$6="HCMC",'Beta Database'!BD131))))</f>
        <v>0</v>
      </c>
      <c r="D132" s="68" t="b">
        <f>IF('OTTV Calculation'!$E$6="Hanoi",'Beta Database'!F131,IF('OTTV Calculation'!$E$6="Da Nang",'Beta Database'!W131,IF('OTTV Calculation'!$E$6="Buon Ma Thuot",'Beta Database'!AN131,IF('OTTV Calculation'!$E$6="HCMC",'Beta Database'!BE131))))</f>
        <v>0</v>
      </c>
      <c r="E132" s="68" t="b">
        <f>IF('OTTV Calculation'!$E$6="Hanoi",'Beta Database'!G131,IF('OTTV Calculation'!$E$6="Da Nang",'Beta Database'!X131,IF('OTTV Calculation'!$E$6="Buon Ma Thuot",'Beta Database'!AO131,IF('OTTV Calculation'!$E$6="HCMC",'Beta Database'!BF131))))</f>
        <v>0</v>
      </c>
      <c r="F132" s="73" t="b">
        <f>IF('OTTV Calculation'!$E$6="Hanoi",'Beta Database'!H131,IF('OTTV Calculation'!$E$6="Da Nang",'Beta Database'!Y131,IF('OTTV Calculation'!$E$6="Buon Ma Thuot",'Beta Database'!AP131,IF('OTTV Calculation'!$E$6="HCMC",'Beta Database'!BG131))))</f>
        <v>0</v>
      </c>
      <c r="G132" s="68" t="b">
        <f>IF('OTTV Calculation'!$E$6="Hanoi",'Beta Database'!I131,IF('OTTV Calculation'!$E$6="Da Nang",'Beta Database'!Z131,IF('OTTV Calculation'!$E$6="Buon Ma Thuot",'Beta Database'!AQ131,IF('OTTV Calculation'!$E$6="HCMC",'Beta Database'!BH131))))</f>
        <v>0</v>
      </c>
      <c r="H132" s="68" t="b">
        <f>IF('OTTV Calculation'!$E$6="Hanoi",'Beta Database'!J131,IF('OTTV Calculation'!$E$6="Da Nang",'Beta Database'!AA131,IF('OTTV Calculation'!$E$6="Buon Ma Thuot",'Beta Database'!AR131,IF('OTTV Calculation'!$E$6="HCMC",'Beta Database'!BI131))))</f>
        <v>0</v>
      </c>
      <c r="I132" s="68" t="b">
        <f>IF('OTTV Calculation'!$E$6="Hanoi",'Beta Database'!K131,IF('OTTV Calculation'!$E$6="Da Nang",'Beta Database'!AB131,IF('OTTV Calculation'!$E$6="Buon Ma Thuot",'Beta Database'!AS131,IF('OTTV Calculation'!$E$6="HCMC",'Beta Database'!BJ131))))</f>
        <v>0</v>
      </c>
      <c r="J132" s="68" t="b">
        <f>IF('OTTV Calculation'!$E$6="Hanoi",'Beta Database'!L131,IF('OTTV Calculation'!$E$6="Da Nang",'Beta Database'!AC131,IF('OTTV Calculation'!$E$6="Buon Ma Thuot",'Beta Database'!AT131,IF('OTTV Calculation'!$E$6="HCMC",'Beta Database'!BK131))))</f>
        <v>0</v>
      </c>
      <c r="K132" s="68" t="b">
        <f>IF('OTTV Calculation'!$E$6="Hanoi",'Beta Database'!M131,IF('OTTV Calculation'!$E$6="Da Nang",'Beta Database'!AD131,IF('OTTV Calculation'!$E$6="Buon Ma Thuot",'Beta Database'!AU131,IF('OTTV Calculation'!$E$6="HCMC",'Beta Database'!BL131))))</f>
        <v>0</v>
      </c>
      <c r="L132" s="68" t="b">
        <f>IF('OTTV Calculation'!$E$6="Hanoi",'Beta Database'!N131,IF('OTTV Calculation'!$E$6="Da Nang",'Beta Database'!AE131,IF('OTTV Calculation'!$E$6="Buon Ma Thuot",'Beta Database'!AV131,IF('OTTV Calculation'!$E$6="HCMC",'Beta Database'!BM131))))</f>
        <v>0</v>
      </c>
      <c r="M132" s="68" t="b">
        <f>IF('OTTV Calculation'!$E$6="Hanoi",'Beta Database'!O131,IF('OTTV Calculation'!$E$6="Da Nang",'Beta Database'!AF131,IF('OTTV Calculation'!$E$6="Buon Ma Thuot",'Beta Database'!AW131,IF('OTTV Calculation'!$E$6="HCMC",'Beta Database'!BN131))))</f>
        <v>0</v>
      </c>
      <c r="N132" s="68" t="b">
        <f>IF('OTTV Calculation'!$E$6="Hanoi",'Beta Database'!P131,IF('OTTV Calculation'!$E$6="Da Nang",'Beta Database'!AG131,IF('OTTV Calculation'!$E$6="Buon Ma Thuot",'Beta Database'!AX131,IF('OTTV Calculation'!$E$6="HCMC",'Beta Database'!BO131))))</f>
        <v>0</v>
      </c>
      <c r="O132" s="68" t="b">
        <f>IF('OTTV Calculation'!$E$6="Hanoi",'Beta Database'!Q131,IF('OTTV Calculation'!$E$6="Da Nang",'Beta Database'!AH131,IF('OTTV Calculation'!$E$6="Buon Ma Thuot",'Beta Database'!AY131,IF('OTTV Calculation'!$E$6="HCMC",'Beta Database'!BP131))))</f>
        <v>0</v>
      </c>
      <c r="P132" s="68" t="b">
        <f>IF('OTTV Calculation'!$E$6="Hanoi",'Beta Database'!R131,IF('OTTV Calculation'!$E$6="Da Nang",'Beta Database'!AI131,IF('OTTV Calculation'!$E$6="Buon Ma Thuot",'Beta Database'!AZ131,IF('OTTV Calculation'!$E$6="HCMC",'Beta Database'!BQ131))))</f>
        <v>0</v>
      </c>
      <c r="Q132" s="68" t="b">
        <f>IF('OTTV Calculation'!$E$6="Hanoi",'Beta Database'!S131,IF('OTTV Calculation'!$E$6="Da Nang",'Beta Database'!AJ131,IF('OTTV Calculation'!$E$6="Buon Ma Thuot",'Beta Database'!BA131,IF('OTTV Calculation'!$E$6="HCMC",'Beta Database'!BR131))))</f>
        <v>0</v>
      </c>
      <c r="R132" s="57">
        <v>2.9</v>
      </c>
      <c r="S132" s="57"/>
      <c r="T132" s="136"/>
      <c r="U132" s="81" t="s">
        <v>237</v>
      </c>
      <c r="V132" s="123" t="s">
        <v>238</v>
      </c>
      <c r="W132" s="82" t="s">
        <v>109</v>
      </c>
      <c r="X132" s="81" t="s">
        <v>237</v>
      </c>
      <c r="Y132" s="102" t="s">
        <v>238</v>
      </c>
      <c r="Z132" s="82" t="s">
        <v>109</v>
      </c>
      <c r="AA132" s="81" t="s">
        <v>237</v>
      </c>
      <c r="AB132" s="118" t="s">
        <v>238</v>
      </c>
      <c r="AC132" s="105" t="s">
        <v>109</v>
      </c>
      <c r="AD132" s="81" t="s">
        <v>237</v>
      </c>
      <c r="AE132" s="101" t="s">
        <v>238</v>
      </c>
      <c r="AF132" s="82" t="s">
        <v>109</v>
      </c>
      <c r="AG132" s="100" t="s">
        <v>237</v>
      </c>
      <c r="AH132" s="101" t="s">
        <v>238</v>
      </c>
      <c r="AI132" s="86" t="s">
        <v>109</v>
      </c>
      <c r="AJ132" s="100" t="s">
        <v>237</v>
      </c>
      <c r="AK132" s="101" t="s">
        <v>238</v>
      </c>
      <c r="AL132" s="86" t="s">
        <v>109</v>
      </c>
      <c r="AM132" s="100" t="s">
        <v>237</v>
      </c>
      <c r="AN132" s="101" t="s">
        <v>238</v>
      </c>
      <c r="AO132" s="86" t="s">
        <v>109</v>
      </c>
      <c r="AP132" s="100" t="s">
        <v>237</v>
      </c>
      <c r="AQ132" s="101" t="s">
        <v>238</v>
      </c>
      <c r="AR132" s="86" t="s">
        <v>109</v>
      </c>
      <c r="AS132" s="57"/>
      <c r="AT132" s="57"/>
      <c r="AU132" s="57"/>
      <c r="AV132" s="57"/>
      <c r="AW132" s="57"/>
      <c r="AX132" s="57"/>
      <c r="AY132" s="57"/>
      <c r="AZ132" s="57"/>
      <c r="BA132" s="57"/>
      <c r="BB132" s="57"/>
      <c r="BC132" s="57"/>
      <c r="BD132" s="57"/>
      <c r="BE132" s="57"/>
      <c r="BF132" s="57"/>
      <c r="BG132" s="57"/>
      <c r="BH132" s="57"/>
      <c r="BI132" s="57"/>
      <c r="BJ132" s="57"/>
      <c r="BK132" s="57"/>
      <c r="BL132" s="57"/>
    </row>
    <row r="133" spans="1:64" x14ac:dyDescent="0.25">
      <c r="A133" s="67">
        <v>0.2</v>
      </c>
      <c r="B133" s="68" t="b">
        <f>IF('OTTV Calculation'!$E$6="Hanoi",'Beta Database'!D132,IF('OTTV Calculation'!$E$6="Da Nang",'Beta Database'!U132,IF('OTTV Calculation'!$E$6="Buon Ma Thuot",'Beta Database'!AL132,IF('OTTV Calculation'!$E$6="HCMC",'Beta Database'!BC132))))</f>
        <v>0</v>
      </c>
      <c r="C133" s="68" t="b">
        <f>IF('OTTV Calculation'!$E$6="Hanoi",'Beta Database'!E132,IF('OTTV Calculation'!$E$6="Da Nang",'Beta Database'!V132,IF('OTTV Calculation'!$E$6="Buon Ma Thuot",'Beta Database'!AM132,IF('OTTV Calculation'!$E$6="HCMC",'Beta Database'!BD132))))</f>
        <v>0</v>
      </c>
      <c r="D133" s="68" t="b">
        <f>IF('OTTV Calculation'!$E$6="Hanoi",'Beta Database'!F132,IF('OTTV Calculation'!$E$6="Da Nang",'Beta Database'!W132,IF('OTTV Calculation'!$E$6="Buon Ma Thuot",'Beta Database'!AN132,IF('OTTV Calculation'!$E$6="HCMC",'Beta Database'!BE132))))</f>
        <v>0</v>
      </c>
      <c r="E133" s="68" t="b">
        <f>IF('OTTV Calculation'!$E$6="Hanoi",'Beta Database'!G132,IF('OTTV Calculation'!$E$6="Da Nang",'Beta Database'!X132,IF('OTTV Calculation'!$E$6="Buon Ma Thuot",'Beta Database'!AO132,IF('OTTV Calculation'!$E$6="HCMC",'Beta Database'!BF132))))</f>
        <v>0</v>
      </c>
      <c r="F133" s="73" t="b">
        <f>IF('OTTV Calculation'!$E$6="Hanoi",'Beta Database'!H132,IF('OTTV Calculation'!$E$6="Da Nang",'Beta Database'!Y132,IF('OTTV Calculation'!$E$6="Buon Ma Thuot",'Beta Database'!AP132,IF('OTTV Calculation'!$E$6="HCMC",'Beta Database'!BG132))))</f>
        <v>0</v>
      </c>
      <c r="G133" s="68" t="b">
        <f>IF('OTTV Calculation'!$E$6="Hanoi",'Beta Database'!I132,IF('OTTV Calculation'!$E$6="Da Nang",'Beta Database'!Z132,IF('OTTV Calculation'!$E$6="Buon Ma Thuot",'Beta Database'!AQ132,IF('OTTV Calculation'!$E$6="HCMC",'Beta Database'!BH132))))</f>
        <v>0</v>
      </c>
      <c r="H133" s="68" t="b">
        <f>IF('OTTV Calculation'!$E$6="Hanoi",'Beta Database'!J132,IF('OTTV Calculation'!$E$6="Da Nang",'Beta Database'!AA132,IF('OTTV Calculation'!$E$6="Buon Ma Thuot",'Beta Database'!AR132,IF('OTTV Calculation'!$E$6="HCMC",'Beta Database'!BI132))))</f>
        <v>0</v>
      </c>
      <c r="I133" s="68" t="b">
        <f>IF('OTTV Calculation'!$E$6="Hanoi",'Beta Database'!K132,IF('OTTV Calculation'!$E$6="Da Nang",'Beta Database'!AB132,IF('OTTV Calculation'!$E$6="Buon Ma Thuot",'Beta Database'!AS132,IF('OTTV Calculation'!$E$6="HCMC",'Beta Database'!BJ132))))</f>
        <v>0</v>
      </c>
      <c r="J133" s="68" t="b">
        <f>IF('OTTV Calculation'!$E$6="Hanoi",'Beta Database'!L132,IF('OTTV Calculation'!$E$6="Da Nang",'Beta Database'!AC132,IF('OTTV Calculation'!$E$6="Buon Ma Thuot",'Beta Database'!AT132,IF('OTTV Calculation'!$E$6="HCMC",'Beta Database'!BK132))))</f>
        <v>0</v>
      </c>
      <c r="K133" s="68" t="b">
        <f>IF('OTTV Calculation'!$E$6="Hanoi",'Beta Database'!M132,IF('OTTV Calculation'!$E$6="Da Nang",'Beta Database'!AD132,IF('OTTV Calculation'!$E$6="Buon Ma Thuot",'Beta Database'!AU132,IF('OTTV Calculation'!$E$6="HCMC",'Beta Database'!BL132))))</f>
        <v>0</v>
      </c>
      <c r="L133" s="68" t="b">
        <f>IF('OTTV Calculation'!$E$6="Hanoi",'Beta Database'!N132,IF('OTTV Calculation'!$E$6="Da Nang",'Beta Database'!AE132,IF('OTTV Calculation'!$E$6="Buon Ma Thuot",'Beta Database'!AV132,IF('OTTV Calculation'!$E$6="HCMC",'Beta Database'!BM132))))</f>
        <v>0</v>
      </c>
      <c r="M133" s="68" t="b">
        <f>IF('OTTV Calculation'!$E$6="Hanoi",'Beta Database'!O132,IF('OTTV Calculation'!$E$6="Da Nang",'Beta Database'!AF132,IF('OTTV Calculation'!$E$6="Buon Ma Thuot",'Beta Database'!AW132,IF('OTTV Calculation'!$E$6="HCMC",'Beta Database'!BN132))))</f>
        <v>0</v>
      </c>
      <c r="N133" s="68" t="b">
        <f>IF('OTTV Calculation'!$E$6="Hanoi",'Beta Database'!P132,IF('OTTV Calculation'!$E$6="Da Nang",'Beta Database'!AG132,IF('OTTV Calculation'!$E$6="Buon Ma Thuot",'Beta Database'!AX132,IF('OTTV Calculation'!$E$6="HCMC",'Beta Database'!BO132))))</f>
        <v>0</v>
      </c>
      <c r="O133" s="68" t="b">
        <f>IF('OTTV Calculation'!$E$6="Hanoi",'Beta Database'!Q132,IF('OTTV Calculation'!$E$6="Da Nang",'Beta Database'!AH132,IF('OTTV Calculation'!$E$6="Buon Ma Thuot",'Beta Database'!AY132,IF('OTTV Calculation'!$E$6="HCMC",'Beta Database'!BP132))))</f>
        <v>0</v>
      </c>
      <c r="P133" s="68" t="b">
        <f>IF('OTTV Calculation'!$E$6="Hanoi",'Beta Database'!R132,IF('OTTV Calculation'!$E$6="Da Nang",'Beta Database'!AI132,IF('OTTV Calculation'!$E$6="Buon Ma Thuot",'Beta Database'!AZ132,IF('OTTV Calculation'!$E$6="HCMC",'Beta Database'!BQ132))))</f>
        <v>0</v>
      </c>
      <c r="Q133" s="68" t="b">
        <f>IF('OTTV Calculation'!$E$6="Hanoi",'Beta Database'!S132,IF('OTTV Calculation'!$E$6="Da Nang",'Beta Database'!AJ132,IF('OTTV Calculation'!$E$6="Buon Ma Thuot",'Beta Database'!BA132,IF('OTTV Calculation'!$E$6="HCMC",'Beta Database'!BR132))))</f>
        <v>0</v>
      </c>
      <c r="R133" s="57">
        <v>2.85</v>
      </c>
      <c r="S133" s="57"/>
      <c r="T133" s="69" t="s">
        <v>113</v>
      </c>
      <c r="U133" s="370">
        <f>IFERROR(IF('Glazing information'!$I24/'Glazing information'!$J24&gt;3,INDEX($A$129:$Q$189,MATCH(3,'Window calculation'!$A$129:$A$189,1),MATCH(U$131,'Window calculation'!$A$129:$Q$129,0)),(INDEX($A$129:$Q$189,MATCH(IFERROR('Glazing information'!$I24/'Glazing information'!$J24,0),'Window calculation'!$A$129:$A$189,1),MATCH(U$131,'Window calculation'!$A$129:$Q$129,0))+(INDEX($A$129:$Q$189,MATCH(3-IFERROR('Glazing information'!$I24/'Glazing information'!$J24,0),$R$129:$R$189,-1),MATCH(U$131,'Window calculation'!$A$129:$Q$129,0))-INDEX($A$129:$Q$189,MATCH(IFERROR('Glazing information'!$I24/'Glazing information'!$J24,0),'Window calculation'!$A$129:$A$189,1),MATCH(U$131,'Window calculation'!$A$129:$Q$129,0)))*(IFERROR('Glazing information'!$I24/'Glazing information'!$J24,0)-INDEX($A$129:$A$189,MATCH(IFERROR('Glazing information'!$I24/'Glazing information'!$J24,0),'Window calculation'!$A$129:$A$189,1),1))/(INDEX($A$129:$A$189,MATCH(3-IFERROR('Glazing information'!$I24/'Glazing information'!$J24,0),$R$129:$R$189,-1),1)-INDEX(A128:A188,MATCH(IFERROR('Glazing information'!$I24/'Glazing information'!$J24,0),'Window calculation'!$A$129:$A$189,1),1)))),1)</f>
        <v>1</v>
      </c>
      <c r="V133" s="369">
        <f>IFERROR(IF('Glazing information'!$I24/('Glazing information'!$H24+'Glazing information'!$J24)&gt;3,INDEX($A$129:$Q$189,MATCH(3,'Window calculation'!$A$129:$A$189,1),MATCH(U$131,'Window calculation'!$A$129:$Q$129,0)),INDEX($A$129:$Q$189,MATCH(IFERROR('Glazing information'!$I24/('Glazing information'!$H24+'Glazing information'!$J24),0),$A$129:$A$189,1),MATCH(U$131,$A$129:$Q$129,0))+(INDEX($A$129:$Q$189,MATCH(3-IFERROR('Glazing information'!$I24/('Glazing information'!$H24+'Glazing information'!$J24),0),$R$129:$R$189,-1),MATCH(U$131,$A$129:$Q$129,0))-INDEX($A$129:$Q$189,MATCH(IFERROR('Glazing information'!$I24/('Glazing information'!$H24+'Glazing information'!$J24),0),$A$129:$A$189,1),MATCH(U$131,$A$129:$Q$129,0)))*(IFERROR('Glazing information'!$I24/('Glazing information'!$H24+'Glazing information'!$J24),0)-INDEX($A$129:$A$189,MATCH(IFERROR('Glazing information'!$I24/('Glazing information'!$H24+'Glazing information'!$J24),0),$A$129:$A$189,1),1))/(INDEX($A$129:$A$189,MATCH(3-IFERROR('Glazing information'!$I24/('Glazing information'!$H24+'Glazing information'!$J24),0),$R$129:$R$189,-1),1)-INDEX($A$129:$A$189,MATCH(IFERROR('Glazing information'!$I24/('Glazing information'!$H24+'Glazing information'!$J24),0),$A$129:$A$189,1),1))),1)</f>
        <v>1</v>
      </c>
      <c r="W133" s="416" t="str">
        <f>IFERROR(('Window calculation'!V133*('Glazing information'!$H24+'Glazing information'!$J24)-'Window calculation'!U133*'Glazing information'!$J24)/'Glazing information'!$H24,"")</f>
        <v/>
      </c>
      <c r="X133" s="370">
        <f>IFERROR(IF('Glazing information'!$I45/'Glazing information'!$J45&gt;3,INDEX($A$129:$Q$189,MATCH(3,'Window calculation'!$A$129:$A$189,1),MATCH(X$131,'Window calculation'!$A$129:$Q$129,0)),(INDEX($A$129:$Q$189,MATCH(IFERROR('Glazing information'!$I45/'Glazing information'!$J45,0),'Window calculation'!$A$129:$A$189,1),MATCH(X$131,'Window calculation'!$A$129:$Q$129,0))+(INDEX($A$129:$Q$189,MATCH(3-IFERROR('Glazing information'!$I45/'Glazing information'!$J45,0),$R$129:$R$189,-1),MATCH(X$131,'Window calculation'!$A$129:$Q$129,0))-INDEX($A$129:$Q$189,MATCH(IFERROR('Glazing information'!$I45/'Glazing information'!$J45,0),'Window calculation'!$A$129:$A$189,1),MATCH(X$131,'Window calculation'!$A$129:$Q$129,0)))*(IFERROR('Glazing information'!$I45/'Glazing information'!$J45,0)-INDEX($A$129:$A$189,MATCH(IFERROR('Glazing information'!$I45/'Glazing information'!$J45,0),'Window calculation'!$A$129:$A$189,1),1))/(INDEX($A$129:$A$189,MATCH(3-IFERROR('Glazing information'!$I45/'Glazing information'!$J45,0),$R$129:$R$189,-1),1)-INDEX(D128:D188,MATCH(IFERROR('Glazing information'!$I45/'Glazing information'!$J45,0),'Window calculation'!$A$129:$A$189,1),1)))),1)</f>
        <v>1</v>
      </c>
      <c r="Y133" s="369">
        <f>IFERROR(IF('Glazing information'!$I45/('Glazing information'!$H45+'Glazing information'!$J45)&gt;3,INDEX($A$129:$Q$189,MATCH(3,'Window calculation'!$A$129:$A$189,1),MATCH(X$131,'Window calculation'!$A$129:$Q$129,0)),INDEX($A$129:$Q$189,MATCH(IFERROR('Glazing information'!$I45/('Glazing information'!$H45+'Glazing information'!$J45),0),$A$129:$A$189,1),MATCH(X$131,$A$129:$Q$129,0))+(INDEX($A$129:$Q$189,MATCH(3-IFERROR('Glazing information'!$I45/('Glazing information'!$H45+'Glazing information'!$J45),0),$R$129:$R$189,-1),MATCH(X$131,$A$129:$Q$129,0))-INDEX($A$129:$Q$189,MATCH(IFERROR('Glazing information'!$I45/('Glazing information'!$H45+'Glazing information'!$J45),0),$A$129:$A$189,1),MATCH(X$131,$A$129:$Q$129,0)))*(IFERROR('Glazing information'!$I45/('Glazing information'!$H45+'Glazing information'!$J45),0)-INDEX($A$129:$A$189,MATCH(IFERROR('Glazing information'!$I45/('Glazing information'!$H45+'Glazing information'!$J45),0),$A$129:$A$189,1),1))/(INDEX($A$129:$A$189,MATCH(3-IFERROR('Glazing information'!$I45/('Glazing information'!$H45+'Glazing information'!$J45),0),$R$129:$R$189,-1),1)-INDEX($A$129:$A$189,MATCH(IFERROR('Glazing information'!$I45/('Glazing information'!$H45+'Glazing information'!$J45),0),$A$129:$A$189,1),1))),1)</f>
        <v>1</v>
      </c>
      <c r="Z133" s="416" t="str">
        <f>IFERROR(('Window calculation'!Y133*('Glazing information'!$H45+'Glazing information'!$J45)-'Window calculation'!X133*'Glazing information'!$J45)/'Glazing information'!$H45,"")</f>
        <v/>
      </c>
      <c r="AA133" s="370">
        <f>IFERROR(IF('Glazing information'!$I66/'Glazing information'!$J66&gt;3,INDEX($A$129:$Q$189,MATCH(3,'Window calculation'!$A$129:$A$189,1),MATCH(AA$131,'Window calculation'!$A$129:$Q$129,0)),(INDEX($A$129:$Q$189,MATCH(IFERROR('Glazing information'!$I66/'Glazing information'!$J66,0),'Window calculation'!$A$129:$A$189,1),MATCH(AA$131,'Window calculation'!$A$129:$Q$129,0))+(INDEX($A$129:$Q$189,MATCH(3-IFERROR('Glazing information'!$I66/'Glazing information'!$J66,0),$R$129:$R$189,-1),MATCH(AA$131,'Window calculation'!$A$129:$Q$129,0))-INDEX($A$129:$Q$189,MATCH(IFERROR('Glazing information'!$I66/'Glazing information'!$J66,0),'Window calculation'!$A$129:$A$189,1),MATCH(AA$131,'Window calculation'!$A$129:$Q$129,0)))*(IFERROR('Glazing information'!$I66/'Glazing information'!$J66,0)-INDEX($A$129:$A$189,MATCH(IFERROR('Glazing information'!$I66/'Glazing information'!$J66,0),'Window calculation'!$A$129:$A$189,1),1))/(INDEX($A$129:$A$189,MATCH(3-IFERROR('Glazing information'!$I66/'Glazing information'!$J66,0),$R$129:$R$189,-1),1)-INDEX(G128:G188,MATCH(IFERROR('Glazing information'!$I66/'Glazing information'!$J66,0),'Window calculation'!$A$129:$A$189,1),1)))),1)</f>
        <v>1</v>
      </c>
      <c r="AB133" s="369">
        <f>IFERROR(IF('Glazing information'!$I66/('Glazing information'!$H66+'Glazing information'!$J66)&gt;3,INDEX($A$129:$Q$189,MATCH(3,'Window calculation'!$A$129:$A$189,1),MATCH(AA$131,'Window calculation'!$A$129:$Q$129,0)),INDEX($A$129:$Q$189,MATCH(IFERROR('Glazing information'!$I66/('Glazing information'!$H66+'Glazing information'!$J66),0),$A$129:$A$189,1),MATCH(AA$131,$A$129:$Q$129,0))+(INDEX($A$129:$Q$189,MATCH(3-IFERROR('Glazing information'!$I66/('Glazing information'!$H66+'Glazing information'!$J66),0),$R$129:$R$189,-1),MATCH(AA$131,$A$129:$Q$129,0))-INDEX($A$129:$Q$189,MATCH(IFERROR('Glazing information'!$I66/('Glazing information'!$H66+'Glazing information'!$J66),0),$A$129:$A$189,1),MATCH(AA$131,$A$129:$Q$129,0)))*(IFERROR('Glazing information'!$I66/('Glazing information'!$H66+'Glazing information'!$J66),0)-INDEX($A$129:$A$189,MATCH(IFERROR('Glazing information'!$I66/('Glazing information'!$H66+'Glazing information'!$J66),0),$A$129:$A$189,1),1))/(INDEX($A$129:$A$189,MATCH(3-IFERROR('Glazing information'!$I66/('Glazing information'!$H66+'Glazing information'!$J66),0),$R$129:$R$189,-1),1)-INDEX($A$129:$A$189,MATCH(IFERROR('Glazing information'!$I66/('Glazing information'!$H66+'Glazing information'!$J66),0),$A$129:$A$189,1),1))),1)</f>
        <v>1</v>
      </c>
      <c r="AC133" s="416" t="str">
        <f>IFERROR(('Window calculation'!AB133*('Glazing information'!$H66+'Glazing information'!$J66)-'Window calculation'!AA133*'Glazing information'!$J66)/'Glazing information'!$H66,"")</f>
        <v/>
      </c>
      <c r="AD133" s="370">
        <f>IFERROR(IF('Glazing information'!$I87/'Glazing information'!$J87&gt;3,INDEX($A$129:$Q$189,MATCH(3,'Window calculation'!$A$129:$A$189,1),MATCH(AD$131,'Window calculation'!$A$129:$Q$129,0)),(INDEX($A$129:$Q$189,MATCH(IFERROR('Glazing information'!$I87/'Glazing information'!$J87,0),'Window calculation'!$A$129:$A$189,1),MATCH(AD$131,'Window calculation'!$A$129:$Q$129,0))+(INDEX($A$129:$Q$189,MATCH(3-IFERROR('Glazing information'!$I87/'Glazing information'!$J87,0),$R$129:$R$189,-1),MATCH(AD$131,'Window calculation'!$A$129:$Q$129,0))-INDEX($A$129:$Q$189,MATCH(IFERROR('Glazing information'!$I87/'Glazing information'!$J87,0),'Window calculation'!$A$129:$A$189,1),MATCH(AD$131,'Window calculation'!$A$129:$Q$129,0)))*(IFERROR('Glazing information'!$I87/'Glazing information'!$J87,0)-INDEX($A$129:$A$189,MATCH(IFERROR('Glazing information'!$I87/'Glazing information'!$J87,0),'Window calculation'!$A$129:$A$189,1),1))/(INDEX($A$129:$A$189,MATCH(3-IFERROR('Glazing information'!$I87/'Glazing information'!$J87,0),$R$129:$R$189,-1),1)-INDEX(J128:J188,MATCH(IFERROR('Glazing information'!$I87/'Glazing information'!$J87,0),'Window calculation'!$A$129:$A$189,1),1)))),1)</f>
        <v>1</v>
      </c>
      <c r="AE133" s="369">
        <f>IFERROR(IF('Glazing information'!$I87/('Glazing information'!$H87+'Glazing information'!$J87)&gt;3,INDEX($A$129:$Q$189,MATCH(3,'Window calculation'!$A$129:$A$189,1),MATCH(AD$131,'Window calculation'!$A$129:$Q$129,0)),INDEX($A$129:$Q$189,MATCH(IFERROR('Glazing information'!$I87/('Glazing information'!$H87+'Glazing information'!$J87),0),$A$129:$A$189,1),MATCH(AD$131,$A$129:$Q$129,0))+(INDEX($A$129:$Q$189,MATCH(3-IFERROR('Glazing information'!$I87/('Glazing information'!$H87+'Glazing information'!$J87),0),$R$129:$R$189,-1),MATCH(AD$131,$A$129:$Q$129,0))-INDEX($A$129:$Q$189,MATCH(IFERROR('Glazing information'!$I87/('Glazing information'!$H87+'Glazing information'!$J87),0),$A$129:$A$189,1),MATCH(AD$131,$A$129:$Q$129,0)))*(IFERROR('Glazing information'!$I87/('Glazing information'!$H87+'Glazing information'!$J87),0)-INDEX($A$129:$A$189,MATCH(IFERROR('Glazing information'!$I87/('Glazing information'!$H87+'Glazing information'!$J87),0),$A$129:$A$189,1),1))/(INDEX($A$129:$A$189,MATCH(3-IFERROR('Glazing information'!$I87/('Glazing information'!$H87+'Glazing information'!$J87),0),$R$129:$R$189,-1),1)-INDEX($A$129:$A$189,MATCH(IFERROR('Glazing information'!$I87/('Glazing information'!$H87+'Glazing information'!$J87),0),$A$129:$A$189,1),1))),1)</f>
        <v>1</v>
      </c>
      <c r="AF133" s="416" t="str">
        <f>IFERROR(('Window calculation'!AE133*('Glazing information'!$H87+'Glazing information'!$J87)-'Window calculation'!AD133*'Glazing information'!$J87)/'Glazing information'!$H87,"")</f>
        <v/>
      </c>
      <c r="AG133" s="370">
        <f>IFERROR(IF('Glazing information'!$I108/'Glazing information'!$J108&gt;3,INDEX($A$129:$Q$189,MATCH(3,'Window calculation'!$A$129:$A$189,1),MATCH(AG$131,'Window calculation'!$A$129:$Q$129,0)),(INDEX($A$129:$Q$189,MATCH(IFERROR('Glazing information'!$I108/'Glazing information'!$J108,0),'Window calculation'!$A$129:$A$189,1),MATCH(AG$131,'Window calculation'!$A$129:$Q$129,0))+(INDEX($A$129:$Q$189,MATCH(3-IFERROR('Glazing information'!$I108/'Glazing information'!$J108,0),$R$129:$R$189,-1),MATCH(AG$131,'Window calculation'!$A$129:$Q$129,0))-INDEX($A$129:$Q$189,MATCH(IFERROR('Glazing information'!$I108/'Glazing information'!$J108,0),'Window calculation'!$A$129:$A$189,1),MATCH(AG$131,'Window calculation'!$A$129:$Q$129,0)))*(IFERROR('Glazing information'!$I108/'Glazing information'!$J108,0)-INDEX($A$129:$A$189,MATCH(IFERROR('Glazing information'!$I108/'Glazing information'!$J108,0),'Window calculation'!$A$129:$A$189,1),1))/(INDEX($A$129:$A$189,MATCH(3-IFERROR('Glazing information'!$I108/'Glazing information'!$J108,0),$R$129:$R$189,-1),1)-INDEX(M128:M188,MATCH(IFERROR('Glazing information'!$I108/'Glazing information'!$J108,0),'Window calculation'!$A$129:$A$189,1),1)))),1)</f>
        <v>1</v>
      </c>
      <c r="AH133" s="369">
        <f>IFERROR(IF('Glazing information'!$I108/('Glazing information'!$H108+'Glazing information'!$J108)&gt;3,INDEX($A$129:$Q$189,MATCH(3,'Window calculation'!$A$129:$A$189,1),MATCH(AG$131,'Window calculation'!$A$129:$Q$129,0)),INDEX($A$129:$Q$189,MATCH(IFERROR('Glazing information'!$I108/('Glazing information'!$H108+'Glazing information'!$J108),0),$A$129:$A$189,1),MATCH(AG$131,$A$129:$Q$129,0))+(INDEX($A$129:$Q$189,MATCH(3-IFERROR('Glazing information'!$I108/('Glazing information'!$H108+'Glazing information'!$J108),0),$R$129:$R$189,-1),MATCH(AG$131,$A$129:$Q$129,0))-INDEX($A$129:$Q$189,MATCH(IFERROR('Glazing information'!$I108/('Glazing information'!$H108+'Glazing information'!$J108),0),$A$129:$A$189,1),MATCH(AG$131,$A$129:$Q$129,0)))*(IFERROR('Glazing information'!$I108/('Glazing information'!$H108+'Glazing information'!$J108),0)-INDEX($A$129:$A$189,MATCH(IFERROR('Glazing information'!$I108/('Glazing information'!$H108+'Glazing information'!$J108),0),$A$129:$A$189,1),1))/(INDEX($A$129:$A$189,MATCH(3-IFERROR('Glazing information'!$I108/('Glazing information'!$H108+'Glazing information'!$J108),0),$R$129:$R$189,-1),1)-INDEX($A$129:$A$189,MATCH(IFERROR('Glazing information'!$I108/('Glazing information'!$H108+'Glazing information'!$J108),0),$A$129:$A$189,1),1))),1)</f>
        <v>1</v>
      </c>
      <c r="AI133" s="416" t="str">
        <f>IFERROR(('Window calculation'!AH133*('Glazing information'!$H108+'Glazing information'!$J108)-'Window calculation'!AG133*'Glazing information'!$J108)/'Glazing information'!$H108,"")</f>
        <v/>
      </c>
      <c r="AJ133" s="370">
        <f>IFERROR(IF('Glazing information'!$I129/'Glazing information'!$J129&gt;3,INDEX($A$129:$Q$189,MATCH(3,'Window calculation'!$A$129:$A$189,1),MATCH(AJ$131,'Window calculation'!$A$129:$Q$129,0)),(INDEX($A$129:$Q$189,MATCH(IFERROR('Glazing information'!$I129/'Glazing information'!$J129,0),'Window calculation'!$A$129:$A$189,1),MATCH(AJ$131,'Window calculation'!$A$129:$Q$129,0))+(INDEX($A$129:$Q$189,MATCH(3-IFERROR('Glazing information'!$I129/'Glazing information'!$J129,0),$R$129:$R$189,-1),MATCH(AJ$131,'Window calculation'!$A$129:$Q$129,0))-INDEX($A$129:$Q$189,MATCH(IFERROR('Glazing information'!$I129/'Glazing information'!$J129,0),'Window calculation'!$A$129:$A$189,1),MATCH(AJ$131,'Window calculation'!$A$129:$Q$129,0)))*(IFERROR('Glazing information'!$I129/'Glazing information'!$J129,0)-INDEX($A$129:$A$189,MATCH(IFERROR('Glazing information'!$I129/'Glazing information'!$J129,0),'Window calculation'!$A$129:$A$189,1),1))/(INDEX($A$129:$A$189,MATCH(3-IFERROR('Glazing information'!$I129/'Glazing information'!$J129,0),$R$129:$R$189,-1),1)-INDEX(P128:P188,MATCH(IFERROR('Glazing information'!$I129/'Glazing information'!$J129,0),'Window calculation'!$A$129:$A$189,1),1)))),1)</f>
        <v>1</v>
      </c>
      <c r="AK133" s="369">
        <f>IFERROR(IF('Glazing information'!$I129/('Glazing information'!$H129+'Glazing information'!$J129)&gt;3,INDEX($A$129:$Q$189,MATCH(3,'Window calculation'!$A$129:$A$189,1),MATCH(AJ$131,'Window calculation'!$A$129:$Q$129,0)),INDEX($A$129:$Q$189,MATCH(IFERROR('Glazing information'!$I129/('Glazing information'!$H129+'Glazing information'!$J129),0),$A$129:$A$189,1),MATCH(AJ$131,$A$129:$Q$129,0))+(INDEX($A$129:$Q$189,MATCH(3-IFERROR('Glazing information'!$I129/('Glazing information'!$H129+'Glazing information'!$J129),0),$R$129:$R$189,-1),MATCH(AJ$131,$A$129:$Q$129,0))-INDEX($A$129:$Q$189,MATCH(IFERROR('Glazing information'!$I129/('Glazing information'!$H129+'Glazing information'!$J129),0),$A$129:$A$189,1),MATCH(AJ$131,$A$129:$Q$129,0)))*(IFERROR('Glazing information'!$I129/('Glazing information'!$H129+'Glazing information'!$J129),0)-INDEX($A$129:$A$189,MATCH(IFERROR('Glazing information'!$I129/('Glazing information'!$H129+'Glazing information'!$J129),0),$A$129:$A$189,1),1))/(INDEX($A$129:$A$189,MATCH(3-IFERROR('Glazing information'!$I129/('Glazing information'!$H129+'Glazing information'!$J129),0),$R$129:$R$189,-1),1)-INDEX($A$129:$A$189,MATCH(IFERROR('Glazing information'!$I129/('Glazing information'!$H129+'Glazing information'!$J129),0),$A$129:$A$189,1),1))),1)</f>
        <v>1</v>
      </c>
      <c r="AL133" s="416" t="str">
        <f>IFERROR(('Window calculation'!AK133*('Glazing information'!$H129+'Glazing information'!$J129)-'Window calculation'!AJ133*'Glazing information'!$J129)/'Glazing information'!$H129,"")</f>
        <v/>
      </c>
      <c r="AM133" s="370">
        <f>IFERROR(IF('Glazing information'!$I150/'Glazing information'!$J150&gt;3,INDEX($A$129:$Q$189,MATCH(3,'Window calculation'!$A$129:$A$189,1),MATCH(AM$131,'Window calculation'!$A$129:$Q$129,0)),(INDEX($A$129:$Q$189,MATCH(IFERROR('Glazing information'!$I150/'Glazing information'!$J150,0),'Window calculation'!$A$129:$A$189,1),MATCH(AM$131,'Window calculation'!$A$129:$Q$129,0))+(INDEX($A$129:$Q$189,MATCH(3-IFERROR('Glazing information'!$I150/'Glazing information'!$J150,0),$R$129:$R$189,-1),MATCH(AM$131,'Window calculation'!$A$129:$Q$129,0))-INDEX($A$129:$Q$189,MATCH(IFERROR('Glazing information'!$I150/'Glazing information'!$J150,0),'Window calculation'!$A$129:$A$189,1),MATCH(AM$131,'Window calculation'!$A$129:$Q$129,0)))*(IFERROR('Glazing information'!$I150/'Glazing information'!$J150,0)-INDEX($A$129:$A$189,MATCH(IFERROR('Glazing information'!$I150/'Glazing information'!$J150,0),'Window calculation'!$A$129:$A$189,1),1))/(INDEX($A$129:$A$189,MATCH(3-IFERROR('Glazing information'!$I150/'Glazing information'!$J150,0),$R$129:$R$189,-1),1)-INDEX(S128:S188,MATCH(IFERROR('Glazing information'!$I150/'Glazing information'!$J150,0),'Window calculation'!$A$129:$A$189,1),1)))),1)</f>
        <v>1</v>
      </c>
      <c r="AN133" s="369">
        <f>IFERROR(IF('Glazing information'!$I150/('Glazing information'!$H150+'Glazing information'!$J150)&gt;3,INDEX($A$129:$Q$189,MATCH(3,'Window calculation'!$A$129:$A$189,1),MATCH(AM$131,'Window calculation'!$A$129:$Q$129,0)),INDEX($A$129:$Q$189,MATCH(IFERROR('Glazing information'!$I150/('Glazing information'!$H150+'Glazing information'!$J150),0),$A$129:$A$189,1),MATCH(AM$131,$A$129:$Q$129,0))+(INDEX($A$129:$Q$189,MATCH(3-IFERROR('Glazing information'!$I150/('Glazing information'!$H150+'Glazing information'!$J150),0),$R$129:$R$189,-1),MATCH(AM$131,$A$129:$Q$129,0))-INDEX($A$129:$Q$189,MATCH(IFERROR('Glazing information'!$I150/('Glazing information'!$H150+'Glazing information'!$J150),0),$A$129:$A$189,1),MATCH(AM$131,$A$129:$Q$129,0)))*(IFERROR('Glazing information'!$I150/('Glazing information'!$H150+'Glazing information'!$J150),0)-INDEX($A$129:$A$189,MATCH(IFERROR('Glazing information'!$I150/('Glazing information'!$H150+'Glazing information'!$J150),0),$A$129:$A$189,1),1))/(INDEX($A$129:$A$189,MATCH(3-IFERROR('Glazing information'!$I150/('Glazing information'!$H150+'Glazing information'!$J150),0),$R$129:$R$189,-1),1)-INDEX($A$129:$A$189,MATCH(IFERROR('Glazing information'!$I150/('Glazing information'!$H150+'Glazing information'!$J150),0),$A$129:$A$189,1),1))),1)</f>
        <v>1</v>
      </c>
      <c r="AO133" s="416" t="str">
        <f>IFERROR(('Window calculation'!AN133*('Glazing information'!$H150+'Glazing information'!$J150)-'Window calculation'!AM133*'Glazing information'!$J150)/'Glazing information'!$H150,"")</f>
        <v/>
      </c>
      <c r="AP133" s="370">
        <f>IFERROR(IF('Glazing information'!$I171/'Glazing information'!$J171&gt;3,INDEX($A$129:$Q$189,MATCH(3,'Window calculation'!$A$129:$A$189,1),MATCH(AP$131,'Window calculation'!$A$129:$Q$129,0)),(INDEX($A$129:$Q$189,MATCH(IFERROR('Glazing information'!$I171/'Glazing information'!$J171,0),'Window calculation'!$A$129:$A$189,1),MATCH(AP$131,'Window calculation'!$A$129:$Q$129,0))+(INDEX($A$129:$Q$189,MATCH(3-IFERROR('Glazing information'!$I171/'Glazing information'!$J171,0),$R$129:$R$189,-1),MATCH(AP$131,'Window calculation'!$A$129:$Q$129,0))-INDEX($A$129:$Q$189,MATCH(IFERROR('Glazing information'!$I171/'Glazing information'!$J171,0),'Window calculation'!$A$129:$A$189,1),MATCH(AP$131,'Window calculation'!$A$129:$Q$129,0)))*(IFERROR('Glazing information'!$I171/'Glazing information'!$J171,0)-INDEX($A$129:$A$189,MATCH(IFERROR('Glazing information'!$I171/'Glazing information'!$J171,0),'Window calculation'!$A$129:$A$189,1),1))/(INDEX($A$129:$A$189,MATCH(3-IFERROR('Glazing information'!$I171/'Glazing information'!$J171,0),$R$129:$R$189,-1),1)-INDEX(V128:V188,MATCH(IFERROR('Glazing information'!$I171/'Glazing information'!$J171,0),'Window calculation'!$A$129:$A$189,1),1)))),1)</f>
        <v>1</v>
      </c>
      <c r="AQ133" s="369">
        <f>IFERROR(IF('Glazing information'!$I171/('Glazing information'!$H171+'Glazing information'!$J171)&gt;3,INDEX($A$129:$Q$189,MATCH(3,'Window calculation'!$A$129:$A$189,1),MATCH(AP$131,'Window calculation'!$A$129:$Q$129,0)),INDEX($A$129:$Q$189,MATCH(IFERROR('Glazing information'!$I171/('Glazing information'!$H171+'Glazing information'!$J171),0),$A$129:$A$189,1),MATCH(AP$131,$A$129:$Q$129,0))+(INDEX($A$129:$Q$189,MATCH(3-IFERROR('Glazing information'!$I171/('Glazing information'!$H171+'Glazing information'!$J171),0),$R$129:$R$189,-1),MATCH(AP$131,$A$129:$Q$129,0))-INDEX($A$129:$Q$189,MATCH(IFERROR('Glazing information'!$I171/('Glazing information'!$H171+'Glazing information'!$J171),0),$A$129:$A$189,1),MATCH(AP$131,$A$129:$Q$129,0)))*(IFERROR('Glazing information'!$I171/('Glazing information'!$H171+'Glazing information'!$J171),0)-INDEX($A$129:$A$189,MATCH(IFERROR('Glazing information'!$I171/('Glazing information'!$H171+'Glazing information'!$J171),0),$A$129:$A$189,1),1))/(INDEX($A$129:$A$189,MATCH(3-IFERROR('Glazing information'!$I171/('Glazing information'!$H171+'Glazing information'!$J171),0),$R$129:$R$189,-1),1)-INDEX($A$129:$A$189,MATCH(IFERROR('Glazing information'!$I171/('Glazing information'!$H171+'Glazing information'!$J171),0),$A$129:$A$189,1),1))),1)</f>
        <v>1</v>
      </c>
      <c r="AR133" s="416" t="str">
        <f>IFERROR(('Window calculation'!AQ133*('Glazing information'!$H171+'Glazing information'!$J171)-'Window calculation'!AP133*'Glazing information'!$J171)/'Glazing information'!$H171,"")</f>
        <v/>
      </c>
      <c r="AS133" s="57"/>
      <c r="AT133" s="57"/>
      <c r="AU133" s="57"/>
      <c r="AV133" s="57"/>
      <c r="AW133" s="57"/>
      <c r="AX133" s="57"/>
      <c r="AY133" s="57"/>
      <c r="AZ133" s="57"/>
      <c r="BA133" s="57"/>
      <c r="BB133" s="57"/>
      <c r="BC133" s="57"/>
      <c r="BD133" s="57"/>
      <c r="BE133" s="57"/>
      <c r="BF133" s="57"/>
      <c r="BG133" s="57"/>
      <c r="BH133" s="57"/>
      <c r="BI133" s="57"/>
      <c r="BJ133" s="57"/>
      <c r="BK133" s="57"/>
      <c r="BL133" s="57"/>
    </row>
    <row r="134" spans="1:64" x14ac:dyDescent="0.25">
      <c r="A134" s="67">
        <v>0.25</v>
      </c>
      <c r="B134" s="68" t="b">
        <f>IF('OTTV Calculation'!$E$6="Hanoi",'Beta Database'!D133,IF('OTTV Calculation'!$E$6="Da Nang",'Beta Database'!U133,IF('OTTV Calculation'!$E$6="Buon Ma Thuot",'Beta Database'!AL133,IF('OTTV Calculation'!$E$6="HCMC",'Beta Database'!BC133))))</f>
        <v>0</v>
      </c>
      <c r="C134" s="68" t="b">
        <f>IF('OTTV Calculation'!$E$6="Hanoi",'Beta Database'!E133,IF('OTTV Calculation'!$E$6="Da Nang",'Beta Database'!V133,IF('OTTV Calculation'!$E$6="Buon Ma Thuot",'Beta Database'!AM133,IF('OTTV Calculation'!$E$6="HCMC",'Beta Database'!BD133))))</f>
        <v>0</v>
      </c>
      <c r="D134" s="68" t="b">
        <f>IF('OTTV Calculation'!$E$6="Hanoi",'Beta Database'!F133,IF('OTTV Calculation'!$E$6="Da Nang",'Beta Database'!W133,IF('OTTV Calculation'!$E$6="Buon Ma Thuot",'Beta Database'!AN133,IF('OTTV Calculation'!$E$6="HCMC",'Beta Database'!BE133))))</f>
        <v>0</v>
      </c>
      <c r="E134" s="68" t="b">
        <f>IF('OTTV Calculation'!$E$6="Hanoi",'Beta Database'!G133,IF('OTTV Calculation'!$E$6="Da Nang",'Beta Database'!X133,IF('OTTV Calculation'!$E$6="Buon Ma Thuot",'Beta Database'!AO133,IF('OTTV Calculation'!$E$6="HCMC",'Beta Database'!BF133))))</f>
        <v>0</v>
      </c>
      <c r="F134" s="73" t="b">
        <f>IF('OTTV Calculation'!$E$6="Hanoi",'Beta Database'!H133,IF('OTTV Calculation'!$E$6="Da Nang",'Beta Database'!Y133,IF('OTTV Calculation'!$E$6="Buon Ma Thuot",'Beta Database'!AP133,IF('OTTV Calculation'!$E$6="HCMC",'Beta Database'!BG133))))</f>
        <v>0</v>
      </c>
      <c r="G134" s="68" t="b">
        <f>IF('OTTV Calculation'!$E$6="Hanoi",'Beta Database'!I133,IF('OTTV Calculation'!$E$6="Da Nang",'Beta Database'!Z133,IF('OTTV Calculation'!$E$6="Buon Ma Thuot",'Beta Database'!AQ133,IF('OTTV Calculation'!$E$6="HCMC",'Beta Database'!BH133))))</f>
        <v>0</v>
      </c>
      <c r="H134" s="68" t="b">
        <f>IF('OTTV Calculation'!$E$6="Hanoi",'Beta Database'!J133,IF('OTTV Calculation'!$E$6="Da Nang",'Beta Database'!AA133,IF('OTTV Calculation'!$E$6="Buon Ma Thuot",'Beta Database'!AR133,IF('OTTV Calculation'!$E$6="HCMC",'Beta Database'!BI133))))</f>
        <v>0</v>
      </c>
      <c r="I134" s="68" t="b">
        <f>IF('OTTV Calculation'!$E$6="Hanoi",'Beta Database'!K133,IF('OTTV Calculation'!$E$6="Da Nang",'Beta Database'!AB133,IF('OTTV Calculation'!$E$6="Buon Ma Thuot",'Beta Database'!AS133,IF('OTTV Calculation'!$E$6="HCMC",'Beta Database'!BJ133))))</f>
        <v>0</v>
      </c>
      <c r="J134" s="68" t="b">
        <f>IF('OTTV Calculation'!$E$6="Hanoi",'Beta Database'!L133,IF('OTTV Calculation'!$E$6="Da Nang",'Beta Database'!AC133,IF('OTTV Calculation'!$E$6="Buon Ma Thuot",'Beta Database'!AT133,IF('OTTV Calculation'!$E$6="HCMC",'Beta Database'!BK133))))</f>
        <v>0</v>
      </c>
      <c r="K134" s="68" t="b">
        <f>IF('OTTV Calculation'!$E$6="Hanoi",'Beta Database'!M133,IF('OTTV Calculation'!$E$6="Da Nang",'Beta Database'!AD133,IF('OTTV Calculation'!$E$6="Buon Ma Thuot",'Beta Database'!AU133,IF('OTTV Calculation'!$E$6="HCMC",'Beta Database'!BL133))))</f>
        <v>0</v>
      </c>
      <c r="L134" s="68" t="b">
        <f>IF('OTTV Calculation'!$E$6="Hanoi",'Beta Database'!N133,IF('OTTV Calculation'!$E$6="Da Nang",'Beta Database'!AE133,IF('OTTV Calculation'!$E$6="Buon Ma Thuot",'Beta Database'!AV133,IF('OTTV Calculation'!$E$6="HCMC",'Beta Database'!BM133))))</f>
        <v>0</v>
      </c>
      <c r="M134" s="68" t="b">
        <f>IF('OTTV Calculation'!$E$6="Hanoi",'Beta Database'!O133,IF('OTTV Calculation'!$E$6="Da Nang",'Beta Database'!AF133,IF('OTTV Calculation'!$E$6="Buon Ma Thuot",'Beta Database'!AW133,IF('OTTV Calculation'!$E$6="HCMC",'Beta Database'!BN133))))</f>
        <v>0</v>
      </c>
      <c r="N134" s="68" t="b">
        <f>IF('OTTV Calculation'!$E$6="Hanoi",'Beta Database'!P133,IF('OTTV Calculation'!$E$6="Da Nang",'Beta Database'!AG133,IF('OTTV Calculation'!$E$6="Buon Ma Thuot",'Beta Database'!AX133,IF('OTTV Calculation'!$E$6="HCMC",'Beta Database'!BO133))))</f>
        <v>0</v>
      </c>
      <c r="O134" s="68" t="b">
        <f>IF('OTTV Calculation'!$E$6="Hanoi",'Beta Database'!Q133,IF('OTTV Calculation'!$E$6="Da Nang",'Beta Database'!AH133,IF('OTTV Calculation'!$E$6="Buon Ma Thuot",'Beta Database'!AY133,IF('OTTV Calculation'!$E$6="HCMC",'Beta Database'!BP133))))</f>
        <v>0</v>
      </c>
      <c r="P134" s="68" t="b">
        <f>IF('OTTV Calculation'!$E$6="Hanoi",'Beta Database'!R133,IF('OTTV Calculation'!$E$6="Da Nang",'Beta Database'!AI133,IF('OTTV Calculation'!$E$6="Buon Ma Thuot",'Beta Database'!AZ133,IF('OTTV Calculation'!$E$6="HCMC",'Beta Database'!BQ133))))</f>
        <v>0</v>
      </c>
      <c r="Q134" s="68" t="b">
        <f>IF('OTTV Calculation'!$E$6="Hanoi",'Beta Database'!S133,IF('OTTV Calculation'!$E$6="Da Nang",'Beta Database'!AJ133,IF('OTTV Calculation'!$E$6="Buon Ma Thuot",'Beta Database'!BA133,IF('OTTV Calculation'!$E$6="HCMC",'Beta Database'!BR133))))</f>
        <v>0</v>
      </c>
      <c r="R134" s="57">
        <v>2.8</v>
      </c>
      <c r="S134" s="57"/>
      <c r="T134" s="70" t="s">
        <v>114</v>
      </c>
      <c r="U134" s="370">
        <f>IFERROR(IF('Glazing information'!$I25/'Glazing information'!$J25&gt;3,INDEX($A$129:$Q$189,MATCH(3,'Window calculation'!$A$129:$A$189,1),MATCH(U$131,'Window calculation'!$A$129:$Q$129,0)),(INDEX($A$129:$Q$189,MATCH(IFERROR('Glazing information'!$I25/'Glazing information'!$J25,0),'Window calculation'!$A$129:$A$189,1),MATCH(U$131,'Window calculation'!$A$129:$Q$129,0))+(INDEX($A$129:$Q$189,MATCH(3-IFERROR('Glazing information'!$I25/'Glazing information'!$J25,0),$R$129:$R$189,-1),MATCH(U$131,'Window calculation'!$A$129:$Q$129,0))-INDEX($A$129:$Q$189,MATCH(IFERROR('Glazing information'!$I25/'Glazing information'!$J25,0),'Window calculation'!$A$129:$A$189,1),MATCH(U$131,'Window calculation'!$A$129:$Q$129,0)))*(IFERROR('Glazing information'!$I25/'Glazing information'!$J25,0)-INDEX($A$129:$A$189,MATCH(IFERROR('Glazing information'!$I25/'Glazing information'!$J25,0),'Window calculation'!$A$129:$A$189,1),1))/(INDEX($A$129:$A$189,MATCH(3-IFERROR('Glazing information'!$I25/'Glazing information'!$J25,0),$R$129:$R$189,-1),1)-INDEX(A129:A189,MATCH(IFERROR('Glazing information'!$I25/'Glazing information'!$J25,0),'Window calculation'!$A$129:$A$189,1),1)))),1)</f>
        <v>1</v>
      </c>
      <c r="V134" s="369">
        <f>IFERROR(IF('Glazing information'!$I25/('Glazing information'!$H25+'Glazing information'!$J25)&gt;3,INDEX($A$129:$Q$189,MATCH(3,'Window calculation'!$A$129:$A$189,1),MATCH(U$131,'Window calculation'!$A$129:$Q$129,0)),INDEX($A$129:$Q$189,MATCH(IFERROR('Glazing information'!$I25/('Glazing information'!$H25+'Glazing information'!$J25),0),$A$129:$A$189,1),MATCH(U$131,$A$129:$Q$129,0))+(INDEX($A$129:$Q$189,MATCH(3-IFERROR('Glazing information'!$I25/('Glazing information'!$H25+'Glazing information'!$J25),0),$R$129:$R$189,-1),MATCH(U$131,$A$129:$Q$129,0))-INDEX($A$129:$Q$189,MATCH(IFERROR('Glazing information'!$I25/('Glazing information'!$H25+'Glazing information'!$J25),0),$A$129:$A$189,1),MATCH(U$131,$A$129:$Q$129,0)))*(IFERROR('Glazing information'!$I25/('Glazing information'!$H25+'Glazing information'!$J25),0)-INDEX($A$129:$A$189,MATCH(IFERROR('Glazing information'!$I25/('Glazing information'!$H25+'Glazing information'!$J25),0),$A$129:$A$189,1),1))/(INDEX($A$129:$A$189,MATCH(3-IFERROR('Glazing information'!$I25/('Glazing information'!$H25+'Glazing information'!$J25),0),$R$129:$R$189,-1),1)-INDEX($A$129:$A$189,MATCH(IFERROR('Glazing information'!$I25/('Glazing information'!$H25+'Glazing information'!$J25),0),$A$129:$A$189,1),1))),1)</f>
        <v>1</v>
      </c>
      <c r="W134" s="416" t="str">
        <f>IFERROR(('Window calculation'!V134*('Glazing information'!$H25+'Glazing information'!$J25)-'Window calculation'!U134*'Glazing information'!$J25)/'Glazing information'!$H25,"")</f>
        <v/>
      </c>
      <c r="X134" s="370">
        <f>IFERROR(IF('Glazing information'!$I46/'Glazing information'!$J46&gt;3,INDEX($A$129:$Q$189,MATCH(3,'Window calculation'!$A$129:$A$189,1),MATCH(X$131,'Window calculation'!$A$129:$Q$129,0)),(INDEX($A$129:$Q$189,MATCH(IFERROR('Glazing information'!$I46/'Glazing information'!$J46,0),'Window calculation'!$A$129:$A$189,1),MATCH(X$131,'Window calculation'!$A$129:$Q$129,0))+(INDEX($A$129:$Q$189,MATCH(3-IFERROR('Glazing information'!$I46/'Glazing information'!$J46,0),$R$129:$R$189,-1),MATCH(X$131,'Window calculation'!$A$129:$Q$129,0))-INDEX($A$129:$Q$189,MATCH(IFERROR('Glazing information'!$I46/'Glazing information'!$J46,0),'Window calculation'!$A$129:$A$189,1),MATCH(X$131,'Window calculation'!$A$129:$Q$129,0)))*(IFERROR('Glazing information'!$I46/'Glazing information'!$J46,0)-INDEX($A$129:$A$189,MATCH(IFERROR('Glazing information'!$I46/'Glazing information'!$J46,0),'Window calculation'!$A$129:$A$189,1),1))/(INDEX($A$129:$A$189,MATCH(3-IFERROR('Glazing information'!$I46/'Glazing information'!$J46,0),$R$129:$R$189,-1),1)-INDEX(D129:D189,MATCH(IFERROR('Glazing information'!$I46/'Glazing information'!$J46,0),'Window calculation'!$A$129:$A$189,1),1)))),1)</f>
        <v>1</v>
      </c>
      <c r="Y134" s="369">
        <f>IFERROR(IF('Glazing information'!$I46/('Glazing information'!$H46+'Glazing information'!$J46)&gt;3,INDEX($A$129:$Q$189,MATCH(3,'Window calculation'!$A$129:$A$189,1),MATCH(X$131,'Window calculation'!$A$129:$Q$129,0)),INDEX($A$129:$Q$189,MATCH(IFERROR('Glazing information'!$I46/('Glazing information'!$H46+'Glazing information'!$J46),0),$A$129:$A$189,1),MATCH(X$131,$A$129:$Q$129,0))+(INDEX($A$129:$Q$189,MATCH(3-IFERROR('Glazing information'!$I46/('Glazing information'!$H46+'Glazing information'!$J46),0),$R$129:$R$189,-1),MATCH(X$131,$A$129:$Q$129,0))-INDEX($A$129:$Q$189,MATCH(IFERROR('Glazing information'!$I46/('Glazing information'!$H46+'Glazing information'!$J46),0),$A$129:$A$189,1),MATCH(X$131,$A$129:$Q$129,0)))*(IFERROR('Glazing information'!$I46/('Glazing information'!$H46+'Glazing information'!$J46),0)-INDEX($A$129:$A$189,MATCH(IFERROR('Glazing information'!$I46/('Glazing information'!$H46+'Glazing information'!$J46),0),$A$129:$A$189,1),1))/(INDEX($A$129:$A$189,MATCH(3-IFERROR('Glazing information'!$I46/('Glazing information'!$H46+'Glazing information'!$J46),0),$R$129:$R$189,-1),1)-INDEX($A$129:$A$189,MATCH(IFERROR('Glazing information'!$I46/('Glazing information'!$H46+'Glazing information'!$J46),0),$A$129:$A$189,1),1))),1)</f>
        <v>1</v>
      </c>
      <c r="Z134" s="416" t="str">
        <f>IFERROR(('Window calculation'!Y134*('Glazing information'!$H46+'Glazing information'!$J46)-'Window calculation'!X134*'Glazing information'!$J46)/'Glazing information'!$H46,"")</f>
        <v/>
      </c>
      <c r="AA134" s="370">
        <f>IFERROR(IF('Glazing information'!$I67/'Glazing information'!$J67&gt;3,INDEX($A$129:$Q$189,MATCH(3,'Window calculation'!$A$129:$A$189,1),MATCH(AA$131,'Window calculation'!$A$129:$Q$129,0)),(INDEX($A$129:$Q$189,MATCH(IFERROR('Glazing information'!$I67/'Glazing information'!$J67,0),'Window calculation'!$A$129:$A$189,1),MATCH(AA$131,'Window calculation'!$A$129:$Q$129,0))+(INDEX($A$129:$Q$189,MATCH(3-IFERROR('Glazing information'!$I67/'Glazing information'!$J67,0),$R$129:$R$189,-1),MATCH(AA$131,'Window calculation'!$A$129:$Q$129,0))-INDEX($A$129:$Q$189,MATCH(IFERROR('Glazing information'!$I67/'Glazing information'!$J67,0),'Window calculation'!$A$129:$A$189,1),MATCH(AA$131,'Window calculation'!$A$129:$Q$129,0)))*(IFERROR('Glazing information'!$I67/'Glazing information'!$J67,0)-INDEX($A$129:$A$189,MATCH(IFERROR('Glazing information'!$I67/'Glazing information'!$J67,0),'Window calculation'!$A$129:$A$189,1),1))/(INDEX($A$129:$A$189,MATCH(3-IFERROR('Glazing information'!$I67/'Glazing information'!$J67,0),$R$129:$R$189,-1),1)-INDEX(G129:G189,MATCH(IFERROR('Glazing information'!$I67/'Glazing information'!$J67,0),'Window calculation'!$A$129:$A$189,1),1)))),1)</f>
        <v>1</v>
      </c>
      <c r="AB134" s="369">
        <f>IFERROR(IF('Glazing information'!$I67/('Glazing information'!$H67+'Glazing information'!$J67)&gt;3,INDEX($A$129:$Q$189,MATCH(3,'Window calculation'!$A$129:$A$189,1),MATCH(AA$131,'Window calculation'!$A$129:$Q$129,0)),INDEX($A$129:$Q$189,MATCH(IFERROR('Glazing information'!$I67/('Glazing information'!$H67+'Glazing information'!$J67),0),$A$129:$A$189,1),MATCH(AA$131,$A$129:$Q$129,0))+(INDEX($A$129:$Q$189,MATCH(3-IFERROR('Glazing information'!$I67/('Glazing information'!$H67+'Glazing information'!$J67),0),$R$129:$R$189,-1),MATCH(AA$131,$A$129:$Q$129,0))-INDEX($A$129:$Q$189,MATCH(IFERROR('Glazing information'!$I67/('Glazing information'!$H67+'Glazing information'!$J67),0),$A$129:$A$189,1),MATCH(AA$131,$A$129:$Q$129,0)))*(IFERROR('Glazing information'!$I67/('Glazing information'!$H67+'Glazing information'!$J67),0)-INDEX($A$129:$A$189,MATCH(IFERROR('Glazing information'!$I67/('Glazing information'!$H67+'Glazing information'!$J67),0),$A$129:$A$189,1),1))/(INDEX($A$129:$A$189,MATCH(3-IFERROR('Glazing information'!$I67/('Glazing information'!$H67+'Glazing information'!$J67),0),$R$129:$R$189,-1),1)-INDEX($A$129:$A$189,MATCH(IFERROR('Glazing information'!$I67/('Glazing information'!$H67+'Glazing information'!$J67),0),$A$129:$A$189,1),1))),1)</f>
        <v>1</v>
      </c>
      <c r="AC134" s="416" t="str">
        <f>IFERROR(('Window calculation'!AB134*('Glazing information'!$H67+'Glazing information'!$J67)-'Window calculation'!AA134*'Glazing information'!$J67)/'Glazing information'!$H67,"")</f>
        <v/>
      </c>
      <c r="AD134" s="370">
        <f>IFERROR(IF('Glazing information'!$I88/'Glazing information'!$J88&gt;3,INDEX($A$129:$Q$189,MATCH(3,'Window calculation'!$A$129:$A$189,1),MATCH(AD$131,'Window calculation'!$A$129:$Q$129,0)),(INDEX($A$129:$Q$189,MATCH(IFERROR('Glazing information'!$I88/'Glazing information'!$J88,0),'Window calculation'!$A$129:$A$189,1),MATCH(AD$131,'Window calculation'!$A$129:$Q$129,0))+(INDEX($A$129:$Q$189,MATCH(3-IFERROR('Glazing information'!$I88/'Glazing information'!$J88,0),$R$129:$R$189,-1),MATCH(AD$131,'Window calculation'!$A$129:$Q$129,0))-INDEX($A$129:$Q$189,MATCH(IFERROR('Glazing information'!$I88/'Glazing information'!$J88,0),'Window calculation'!$A$129:$A$189,1),MATCH(AD$131,'Window calculation'!$A$129:$Q$129,0)))*(IFERROR('Glazing information'!$I88/'Glazing information'!$J88,0)-INDEX($A$129:$A$189,MATCH(IFERROR('Glazing information'!$I88/'Glazing information'!$J88,0),'Window calculation'!$A$129:$A$189,1),1))/(INDEX($A$129:$A$189,MATCH(3-IFERROR('Glazing information'!$I88/'Glazing information'!$J88,0),$R$129:$R$189,-1),1)-INDEX(J129:J189,MATCH(IFERROR('Glazing information'!$I88/'Glazing information'!$J88,0),'Window calculation'!$A$129:$A$189,1),1)))),1)</f>
        <v>1</v>
      </c>
      <c r="AE134" s="369">
        <f>IFERROR(IF('Glazing information'!$I88/('Glazing information'!$H88+'Glazing information'!$J88)&gt;3,INDEX($A$129:$Q$189,MATCH(3,'Window calculation'!$A$129:$A$189,1),MATCH(AD$131,'Window calculation'!$A$129:$Q$129,0)),INDEX($A$129:$Q$189,MATCH(IFERROR('Glazing information'!$I88/('Glazing information'!$H88+'Glazing information'!$J88),0),$A$129:$A$189,1),MATCH(AD$131,$A$129:$Q$129,0))+(INDEX($A$129:$Q$189,MATCH(3-IFERROR('Glazing information'!$I88/('Glazing information'!$H88+'Glazing information'!$J88),0),$R$129:$R$189,-1),MATCH(AD$131,$A$129:$Q$129,0))-INDEX($A$129:$Q$189,MATCH(IFERROR('Glazing information'!$I88/('Glazing information'!$H88+'Glazing information'!$J88),0),$A$129:$A$189,1),MATCH(AD$131,$A$129:$Q$129,0)))*(IFERROR('Glazing information'!$I88/('Glazing information'!$H88+'Glazing information'!$J88),0)-INDEX($A$129:$A$189,MATCH(IFERROR('Glazing information'!$I88/('Glazing information'!$H88+'Glazing information'!$J88),0),$A$129:$A$189,1),1))/(INDEX($A$129:$A$189,MATCH(3-IFERROR('Glazing information'!$I88/('Glazing information'!$H88+'Glazing information'!$J88),0),$R$129:$R$189,-1),1)-INDEX($A$129:$A$189,MATCH(IFERROR('Glazing information'!$I88/('Glazing information'!$H88+'Glazing information'!$J88),0),$A$129:$A$189,1),1))),1)</f>
        <v>1</v>
      </c>
      <c r="AF134" s="416" t="str">
        <f>IFERROR(('Window calculation'!AE134*('Glazing information'!$H88+'Glazing information'!$J88)-'Window calculation'!AD134*'Glazing information'!$J88)/'Glazing information'!$H88,"")</f>
        <v/>
      </c>
      <c r="AG134" s="370">
        <f>IFERROR(IF('Glazing information'!$I109/'Glazing information'!$J109&gt;3,INDEX($A$129:$Q$189,MATCH(3,'Window calculation'!$A$129:$A$189,1),MATCH(AG$131,'Window calculation'!$A$129:$Q$129,0)),(INDEX($A$129:$Q$189,MATCH(IFERROR('Glazing information'!$I109/'Glazing information'!$J109,0),'Window calculation'!$A$129:$A$189,1),MATCH(AG$131,'Window calculation'!$A$129:$Q$129,0))+(INDEX($A$129:$Q$189,MATCH(3-IFERROR('Glazing information'!$I109/'Glazing information'!$J109,0),$R$129:$R$189,-1),MATCH(AG$131,'Window calculation'!$A$129:$Q$129,0))-INDEX($A$129:$Q$189,MATCH(IFERROR('Glazing information'!$I109/'Glazing information'!$J109,0),'Window calculation'!$A$129:$A$189,1),MATCH(AG$131,'Window calculation'!$A$129:$Q$129,0)))*(IFERROR('Glazing information'!$I109/'Glazing information'!$J109,0)-INDEX($A$129:$A$189,MATCH(IFERROR('Glazing information'!$I109/'Glazing information'!$J109,0),'Window calculation'!$A$129:$A$189,1),1))/(INDEX($A$129:$A$189,MATCH(3-IFERROR('Glazing information'!$I109/'Glazing information'!$J109,0),$R$129:$R$189,-1),1)-INDEX(M129:M189,MATCH(IFERROR('Glazing information'!$I109/'Glazing information'!$J109,0),'Window calculation'!$A$129:$A$189,1),1)))),1)</f>
        <v>1</v>
      </c>
      <c r="AH134" s="369">
        <f>IFERROR(IF('Glazing information'!$I109/('Glazing information'!$H109+'Glazing information'!$J109)&gt;3,INDEX($A$129:$Q$189,MATCH(3,'Window calculation'!$A$129:$A$189,1),MATCH(AG$131,'Window calculation'!$A$129:$Q$129,0)),INDEX($A$129:$Q$189,MATCH(IFERROR('Glazing information'!$I109/('Glazing information'!$H109+'Glazing information'!$J109),0),$A$129:$A$189,1),MATCH(AG$131,$A$129:$Q$129,0))+(INDEX($A$129:$Q$189,MATCH(3-IFERROR('Glazing information'!$I109/('Glazing information'!$H109+'Glazing information'!$J109),0),$R$129:$R$189,-1),MATCH(AG$131,$A$129:$Q$129,0))-INDEX($A$129:$Q$189,MATCH(IFERROR('Glazing information'!$I109/('Glazing information'!$H109+'Glazing information'!$J109),0),$A$129:$A$189,1),MATCH(AG$131,$A$129:$Q$129,0)))*(IFERROR('Glazing information'!$I109/('Glazing information'!$H109+'Glazing information'!$J109),0)-INDEX($A$129:$A$189,MATCH(IFERROR('Glazing information'!$I109/('Glazing information'!$H109+'Glazing information'!$J109),0),$A$129:$A$189,1),1))/(INDEX($A$129:$A$189,MATCH(3-IFERROR('Glazing information'!$I109/('Glazing information'!$H109+'Glazing information'!$J109),0),$R$129:$R$189,-1),1)-INDEX($A$129:$A$189,MATCH(IFERROR('Glazing information'!$I109/('Glazing information'!$H109+'Glazing information'!$J109),0),$A$129:$A$189,1),1))),1)</f>
        <v>1</v>
      </c>
      <c r="AI134" s="416" t="str">
        <f>IFERROR(('Window calculation'!AH134*('Glazing information'!$H109+'Glazing information'!$J109)-'Window calculation'!AG134*'Glazing information'!$J109)/'Glazing information'!$H109,"")</f>
        <v/>
      </c>
      <c r="AJ134" s="370">
        <f>IFERROR(IF('Glazing information'!$I130/'Glazing information'!$J130&gt;3,INDEX($A$129:$Q$189,MATCH(3,'Window calculation'!$A$129:$A$189,1),MATCH(AJ$131,'Window calculation'!$A$129:$Q$129,0)),(INDEX($A$129:$Q$189,MATCH(IFERROR('Glazing information'!$I130/'Glazing information'!$J130,0),'Window calculation'!$A$129:$A$189,1),MATCH(AJ$131,'Window calculation'!$A$129:$Q$129,0))+(INDEX($A$129:$Q$189,MATCH(3-IFERROR('Glazing information'!$I130/'Glazing information'!$J130,0),$R$129:$R$189,-1),MATCH(AJ$131,'Window calculation'!$A$129:$Q$129,0))-INDEX($A$129:$Q$189,MATCH(IFERROR('Glazing information'!$I130/'Glazing information'!$J130,0),'Window calculation'!$A$129:$A$189,1),MATCH(AJ$131,'Window calculation'!$A$129:$Q$129,0)))*(IFERROR('Glazing information'!$I130/'Glazing information'!$J130,0)-INDEX($A$129:$A$189,MATCH(IFERROR('Glazing information'!$I130/'Glazing information'!$J130,0),'Window calculation'!$A$129:$A$189,1),1))/(INDEX($A$129:$A$189,MATCH(3-IFERROR('Glazing information'!$I130/'Glazing information'!$J130,0),$R$129:$R$189,-1),1)-INDEX(P129:P189,MATCH(IFERROR('Glazing information'!$I130/'Glazing information'!$J130,0),'Window calculation'!$A$129:$A$189,1),1)))),1)</f>
        <v>1</v>
      </c>
      <c r="AK134" s="369">
        <f>IFERROR(IF('Glazing information'!$I130/('Glazing information'!$H130+'Glazing information'!$J130)&gt;3,INDEX($A$129:$Q$189,MATCH(3,'Window calculation'!$A$129:$A$189,1),MATCH(AJ$131,'Window calculation'!$A$129:$Q$129,0)),INDEX($A$129:$Q$189,MATCH(IFERROR('Glazing information'!$I130/('Glazing information'!$H130+'Glazing information'!$J130),0),$A$129:$A$189,1),MATCH(AJ$131,$A$129:$Q$129,0))+(INDEX($A$129:$Q$189,MATCH(3-IFERROR('Glazing information'!$I130/('Glazing information'!$H130+'Glazing information'!$J130),0),$R$129:$R$189,-1),MATCH(AJ$131,$A$129:$Q$129,0))-INDEX($A$129:$Q$189,MATCH(IFERROR('Glazing information'!$I130/('Glazing information'!$H130+'Glazing information'!$J130),0),$A$129:$A$189,1),MATCH(AJ$131,$A$129:$Q$129,0)))*(IFERROR('Glazing information'!$I130/('Glazing information'!$H130+'Glazing information'!$J130),0)-INDEX($A$129:$A$189,MATCH(IFERROR('Glazing information'!$I130/('Glazing information'!$H130+'Glazing information'!$J130),0),$A$129:$A$189,1),1))/(INDEX($A$129:$A$189,MATCH(3-IFERROR('Glazing information'!$I130/('Glazing information'!$H130+'Glazing information'!$J130),0),$R$129:$R$189,-1),1)-INDEX($A$129:$A$189,MATCH(IFERROR('Glazing information'!$I130/('Glazing information'!$H130+'Glazing information'!$J130),0),$A$129:$A$189,1),1))),1)</f>
        <v>1</v>
      </c>
      <c r="AL134" s="416" t="str">
        <f>IFERROR(('Window calculation'!AK134*('Glazing information'!$H130+'Glazing information'!$J130)-'Window calculation'!AJ134*'Glazing information'!$J130)/'Glazing information'!$H130,"")</f>
        <v/>
      </c>
      <c r="AM134" s="370">
        <f>IFERROR(IF('Glazing information'!$I151/'Glazing information'!$J151&gt;3,INDEX($A$129:$Q$189,MATCH(3,'Window calculation'!$A$129:$A$189,1),MATCH(AM$131,'Window calculation'!$A$129:$Q$129,0)),(INDEX($A$129:$Q$189,MATCH(IFERROR('Glazing information'!$I151/'Glazing information'!$J151,0),'Window calculation'!$A$129:$A$189,1),MATCH(AM$131,'Window calculation'!$A$129:$Q$129,0))+(INDEX($A$129:$Q$189,MATCH(3-IFERROR('Glazing information'!$I151/'Glazing information'!$J151,0),$R$129:$R$189,-1),MATCH(AM$131,'Window calculation'!$A$129:$Q$129,0))-INDEX($A$129:$Q$189,MATCH(IFERROR('Glazing information'!$I151/'Glazing information'!$J151,0),'Window calculation'!$A$129:$A$189,1),MATCH(AM$131,'Window calculation'!$A$129:$Q$129,0)))*(IFERROR('Glazing information'!$I151/'Glazing information'!$J151,0)-INDEX($A$129:$A$189,MATCH(IFERROR('Glazing information'!$I151/'Glazing information'!$J151,0),'Window calculation'!$A$129:$A$189,1),1))/(INDEX($A$129:$A$189,MATCH(3-IFERROR('Glazing information'!$I151/'Glazing information'!$J151,0),$R$129:$R$189,-1),1)-INDEX(S129:S189,MATCH(IFERROR('Glazing information'!$I151/'Glazing information'!$J151,0),'Window calculation'!$A$129:$A$189,1),1)))),1)</f>
        <v>1</v>
      </c>
      <c r="AN134" s="369">
        <f>IFERROR(IF('Glazing information'!$I151/('Glazing information'!$H151+'Glazing information'!$J151)&gt;3,INDEX($A$129:$Q$189,MATCH(3,'Window calculation'!$A$129:$A$189,1),MATCH(AM$131,'Window calculation'!$A$129:$Q$129,0)),INDEX($A$129:$Q$189,MATCH(IFERROR('Glazing information'!$I151/('Glazing information'!$H151+'Glazing information'!$J151),0),$A$129:$A$189,1),MATCH(AM$131,$A$129:$Q$129,0))+(INDEX($A$129:$Q$189,MATCH(3-IFERROR('Glazing information'!$I151/('Glazing information'!$H151+'Glazing information'!$J151),0),$R$129:$R$189,-1),MATCH(AM$131,$A$129:$Q$129,0))-INDEX($A$129:$Q$189,MATCH(IFERROR('Glazing information'!$I151/('Glazing information'!$H151+'Glazing information'!$J151),0),$A$129:$A$189,1),MATCH(AM$131,$A$129:$Q$129,0)))*(IFERROR('Glazing information'!$I151/('Glazing information'!$H151+'Glazing information'!$J151),0)-INDEX($A$129:$A$189,MATCH(IFERROR('Glazing information'!$I151/('Glazing information'!$H151+'Glazing information'!$J151),0),$A$129:$A$189,1),1))/(INDEX($A$129:$A$189,MATCH(3-IFERROR('Glazing information'!$I151/('Glazing information'!$H151+'Glazing information'!$J151),0),$R$129:$R$189,-1),1)-INDEX($A$129:$A$189,MATCH(IFERROR('Glazing information'!$I151/('Glazing information'!$H151+'Glazing information'!$J151),0),$A$129:$A$189,1),1))),1)</f>
        <v>1</v>
      </c>
      <c r="AO134" s="416" t="str">
        <f>IFERROR(('Window calculation'!AN134*('Glazing information'!$H151+'Glazing information'!$J151)-'Window calculation'!AM134*'Glazing information'!$J151)/'Glazing information'!$H151,"")</f>
        <v/>
      </c>
      <c r="AP134" s="370">
        <f>IFERROR(IF('Glazing information'!$I172/'Glazing information'!$J172&gt;3,INDEX($A$129:$Q$189,MATCH(3,'Window calculation'!$A$129:$A$189,1),MATCH(AP$131,'Window calculation'!$A$129:$Q$129,0)),(INDEX($A$129:$Q$189,MATCH(IFERROR('Glazing information'!$I172/'Glazing information'!$J172,0),'Window calculation'!$A$129:$A$189,1),MATCH(AP$131,'Window calculation'!$A$129:$Q$129,0))+(INDEX($A$129:$Q$189,MATCH(3-IFERROR('Glazing information'!$I172/'Glazing information'!$J172,0),$R$129:$R$189,-1),MATCH(AP$131,'Window calculation'!$A$129:$Q$129,0))-INDEX($A$129:$Q$189,MATCH(IFERROR('Glazing information'!$I172/'Glazing information'!$J172,0),'Window calculation'!$A$129:$A$189,1),MATCH(AP$131,'Window calculation'!$A$129:$Q$129,0)))*(IFERROR('Glazing information'!$I172/'Glazing information'!$J172,0)-INDEX($A$129:$A$189,MATCH(IFERROR('Glazing information'!$I172/'Glazing information'!$J172,0),'Window calculation'!$A$129:$A$189,1),1))/(INDEX($A$129:$A$189,MATCH(3-IFERROR('Glazing information'!$I172/'Glazing information'!$J172,0),$R$129:$R$189,-1),1)-INDEX(V129:V189,MATCH(IFERROR('Glazing information'!$I172/'Glazing information'!$J172,0),'Window calculation'!$A$129:$A$189,1),1)))),1)</f>
        <v>1</v>
      </c>
      <c r="AQ134" s="369">
        <f>IFERROR(IF('Glazing information'!$I172/('Glazing information'!$H172+'Glazing information'!$J172)&gt;3,INDEX($A$129:$Q$189,MATCH(3,'Window calculation'!$A$129:$A$189,1),MATCH(AP$131,'Window calculation'!$A$129:$Q$129,0)),INDEX($A$129:$Q$189,MATCH(IFERROR('Glazing information'!$I172/('Glazing information'!$H172+'Glazing information'!$J172),0),$A$129:$A$189,1),MATCH(AP$131,$A$129:$Q$129,0))+(INDEX($A$129:$Q$189,MATCH(3-IFERROR('Glazing information'!$I172/('Glazing information'!$H172+'Glazing information'!$J172),0),$R$129:$R$189,-1),MATCH(AP$131,$A$129:$Q$129,0))-INDEX($A$129:$Q$189,MATCH(IFERROR('Glazing information'!$I172/('Glazing information'!$H172+'Glazing information'!$J172),0),$A$129:$A$189,1),MATCH(AP$131,$A$129:$Q$129,0)))*(IFERROR('Glazing information'!$I172/('Glazing information'!$H172+'Glazing information'!$J172),0)-INDEX($A$129:$A$189,MATCH(IFERROR('Glazing information'!$I172/('Glazing information'!$H172+'Glazing information'!$J172),0),$A$129:$A$189,1),1))/(INDEX($A$129:$A$189,MATCH(3-IFERROR('Glazing information'!$I172/('Glazing information'!$H172+'Glazing information'!$J172),0),$R$129:$R$189,-1),1)-INDEX($A$129:$A$189,MATCH(IFERROR('Glazing information'!$I172/('Glazing information'!$H172+'Glazing information'!$J172),0),$A$129:$A$189,1),1))),1)</f>
        <v>1</v>
      </c>
      <c r="AR134" s="416" t="str">
        <f>IFERROR(('Window calculation'!AQ134*('Glazing information'!$H172+'Glazing information'!$J172)-'Window calculation'!AP134*'Glazing information'!$J172)/'Glazing information'!$H172,"")</f>
        <v/>
      </c>
      <c r="AS134" s="57"/>
      <c r="AT134" s="57"/>
      <c r="AU134" s="57"/>
      <c r="AV134" s="57"/>
      <c r="AW134" s="57"/>
      <c r="AX134" s="57"/>
      <c r="AY134" s="57"/>
      <c r="AZ134" s="57"/>
      <c r="BA134" s="57"/>
      <c r="BB134" s="57"/>
      <c r="BC134" s="57"/>
      <c r="BD134" s="57"/>
      <c r="BE134" s="57"/>
      <c r="BF134" s="57"/>
      <c r="BG134" s="57"/>
      <c r="BH134" s="57"/>
      <c r="BI134" s="57"/>
      <c r="BJ134" s="57"/>
      <c r="BK134" s="57"/>
      <c r="BL134" s="57"/>
    </row>
    <row r="135" spans="1:64" x14ac:dyDescent="0.25">
      <c r="A135" s="67">
        <v>0.3</v>
      </c>
      <c r="B135" s="68" t="b">
        <f>IF('OTTV Calculation'!$E$6="Hanoi",'Beta Database'!D134,IF('OTTV Calculation'!$E$6="Da Nang",'Beta Database'!U134,IF('OTTV Calculation'!$E$6="Buon Ma Thuot",'Beta Database'!AL134,IF('OTTV Calculation'!$E$6="HCMC",'Beta Database'!BC134))))</f>
        <v>0</v>
      </c>
      <c r="C135" s="68" t="b">
        <f>IF('OTTV Calculation'!$E$6="Hanoi",'Beta Database'!E134,IF('OTTV Calculation'!$E$6="Da Nang",'Beta Database'!V134,IF('OTTV Calculation'!$E$6="Buon Ma Thuot",'Beta Database'!AM134,IF('OTTV Calculation'!$E$6="HCMC",'Beta Database'!BD134))))</f>
        <v>0</v>
      </c>
      <c r="D135" s="68" t="b">
        <f>IF('OTTV Calculation'!$E$6="Hanoi",'Beta Database'!F134,IF('OTTV Calculation'!$E$6="Da Nang",'Beta Database'!W134,IF('OTTV Calculation'!$E$6="Buon Ma Thuot",'Beta Database'!AN134,IF('OTTV Calculation'!$E$6="HCMC",'Beta Database'!BE134))))</f>
        <v>0</v>
      </c>
      <c r="E135" s="68" t="b">
        <f>IF('OTTV Calculation'!$E$6="Hanoi",'Beta Database'!G134,IF('OTTV Calculation'!$E$6="Da Nang",'Beta Database'!X134,IF('OTTV Calculation'!$E$6="Buon Ma Thuot",'Beta Database'!AO134,IF('OTTV Calculation'!$E$6="HCMC",'Beta Database'!BF134))))</f>
        <v>0</v>
      </c>
      <c r="F135" s="73" t="b">
        <f>IF('OTTV Calculation'!$E$6="Hanoi",'Beta Database'!H134,IF('OTTV Calculation'!$E$6="Da Nang",'Beta Database'!Y134,IF('OTTV Calculation'!$E$6="Buon Ma Thuot",'Beta Database'!AP134,IF('OTTV Calculation'!$E$6="HCMC",'Beta Database'!BG134))))</f>
        <v>0</v>
      </c>
      <c r="G135" s="68" t="b">
        <f>IF('OTTV Calculation'!$E$6="Hanoi",'Beta Database'!I134,IF('OTTV Calculation'!$E$6="Da Nang",'Beta Database'!Z134,IF('OTTV Calculation'!$E$6="Buon Ma Thuot",'Beta Database'!AQ134,IF('OTTV Calculation'!$E$6="HCMC",'Beta Database'!BH134))))</f>
        <v>0</v>
      </c>
      <c r="H135" s="68" t="b">
        <f>IF('OTTV Calculation'!$E$6="Hanoi",'Beta Database'!J134,IF('OTTV Calculation'!$E$6="Da Nang",'Beta Database'!AA134,IF('OTTV Calculation'!$E$6="Buon Ma Thuot",'Beta Database'!AR134,IF('OTTV Calculation'!$E$6="HCMC",'Beta Database'!BI134))))</f>
        <v>0</v>
      </c>
      <c r="I135" s="68" t="b">
        <f>IF('OTTV Calculation'!$E$6="Hanoi",'Beta Database'!K134,IF('OTTV Calculation'!$E$6="Da Nang",'Beta Database'!AB134,IF('OTTV Calculation'!$E$6="Buon Ma Thuot",'Beta Database'!AS134,IF('OTTV Calculation'!$E$6="HCMC",'Beta Database'!BJ134))))</f>
        <v>0</v>
      </c>
      <c r="J135" s="68" t="b">
        <f>IF('OTTV Calculation'!$E$6="Hanoi",'Beta Database'!L134,IF('OTTV Calculation'!$E$6="Da Nang",'Beta Database'!AC134,IF('OTTV Calculation'!$E$6="Buon Ma Thuot",'Beta Database'!AT134,IF('OTTV Calculation'!$E$6="HCMC",'Beta Database'!BK134))))</f>
        <v>0</v>
      </c>
      <c r="K135" s="68" t="b">
        <f>IF('OTTV Calculation'!$E$6="Hanoi",'Beta Database'!M134,IF('OTTV Calculation'!$E$6="Da Nang",'Beta Database'!AD134,IF('OTTV Calculation'!$E$6="Buon Ma Thuot",'Beta Database'!AU134,IF('OTTV Calculation'!$E$6="HCMC",'Beta Database'!BL134))))</f>
        <v>0</v>
      </c>
      <c r="L135" s="68" t="b">
        <f>IF('OTTV Calculation'!$E$6="Hanoi",'Beta Database'!N134,IF('OTTV Calculation'!$E$6="Da Nang",'Beta Database'!AE134,IF('OTTV Calculation'!$E$6="Buon Ma Thuot",'Beta Database'!AV134,IF('OTTV Calculation'!$E$6="HCMC",'Beta Database'!BM134))))</f>
        <v>0</v>
      </c>
      <c r="M135" s="68" t="b">
        <f>IF('OTTV Calculation'!$E$6="Hanoi",'Beta Database'!O134,IF('OTTV Calculation'!$E$6="Da Nang",'Beta Database'!AF134,IF('OTTV Calculation'!$E$6="Buon Ma Thuot",'Beta Database'!AW134,IF('OTTV Calculation'!$E$6="HCMC",'Beta Database'!BN134))))</f>
        <v>0</v>
      </c>
      <c r="N135" s="68" t="b">
        <f>IF('OTTV Calculation'!$E$6="Hanoi",'Beta Database'!P134,IF('OTTV Calculation'!$E$6="Da Nang",'Beta Database'!AG134,IF('OTTV Calculation'!$E$6="Buon Ma Thuot",'Beta Database'!AX134,IF('OTTV Calculation'!$E$6="HCMC",'Beta Database'!BO134))))</f>
        <v>0</v>
      </c>
      <c r="O135" s="68" t="b">
        <f>IF('OTTV Calculation'!$E$6="Hanoi",'Beta Database'!Q134,IF('OTTV Calculation'!$E$6="Da Nang",'Beta Database'!AH134,IF('OTTV Calculation'!$E$6="Buon Ma Thuot",'Beta Database'!AY134,IF('OTTV Calculation'!$E$6="HCMC",'Beta Database'!BP134))))</f>
        <v>0</v>
      </c>
      <c r="P135" s="68" t="b">
        <f>IF('OTTV Calculation'!$E$6="Hanoi",'Beta Database'!R134,IF('OTTV Calculation'!$E$6="Da Nang",'Beta Database'!AI134,IF('OTTV Calculation'!$E$6="Buon Ma Thuot",'Beta Database'!AZ134,IF('OTTV Calculation'!$E$6="HCMC",'Beta Database'!BQ134))))</f>
        <v>0</v>
      </c>
      <c r="Q135" s="68" t="b">
        <f>IF('OTTV Calculation'!$E$6="Hanoi",'Beta Database'!S134,IF('OTTV Calculation'!$E$6="Da Nang",'Beta Database'!AJ134,IF('OTTV Calculation'!$E$6="Buon Ma Thuot",'Beta Database'!BA134,IF('OTTV Calculation'!$E$6="HCMC",'Beta Database'!BR134))))</f>
        <v>0</v>
      </c>
      <c r="R135" s="57">
        <v>2.75</v>
      </c>
      <c r="S135" s="57"/>
      <c r="T135" s="70" t="s">
        <v>115</v>
      </c>
      <c r="U135" s="370">
        <f>IFERROR(IF('Glazing information'!$I26/'Glazing information'!$J26&gt;3,INDEX($A$129:$Q$189,MATCH(3,'Window calculation'!$A$129:$A$189,1),MATCH(U$131,'Window calculation'!$A$129:$Q$129,0)),(INDEX($A$129:$Q$189,MATCH(IFERROR('Glazing information'!$I26/'Glazing information'!$J26,0),'Window calculation'!$A$129:$A$189,1),MATCH(U$131,'Window calculation'!$A$129:$Q$129,0))+(INDEX($A$129:$Q$189,MATCH(3-IFERROR('Glazing information'!$I26/'Glazing information'!$J26,0),$R$129:$R$189,-1),MATCH(U$131,'Window calculation'!$A$129:$Q$129,0))-INDEX($A$129:$Q$189,MATCH(IFERROR('Glazing information'!$I26/'Glazing information'!$J26,0),'Window calculation'!$A$129:$A$189,1),MATCH(U$131,'Window calculation'!$A$129:$Q$129,0)))*(IFERROR('Glazing information'!$I26/'Glazing information'!$J26,0)-INDEX($A$129:$A$189,MATCH(IFERROR('Glazing information'!$I26/'Glazing information'!$J26,0),'Window calculation'!$A$129:$A$189,1),1))/(INDEX($A$129:$A$189,MATCH(3-IFERROR('Glazing information'!$I26/'Glazing information'!$J26,0),$R$129:$R$189,-1),1)-INDEX(A130:A190,MATCH(IFERROR('Glazing information'!$I26/'Glazing information'!$J26,0),'Window calculation'!$A$129:$A$189,1),1)))),1)</f>
        <v>1</v>
      </c>
      <c r="V135" s="369">
        <f>IFERROR(IF('Glazing information'!$I26/('Glazing information'!$H26+'Glazing information'!$J26)&gt;3,INDEX($A$129:$Q$189,MATCH(3,'Window calculation'!$A$129:$A$189,1),MATCH(U$131,'Window calculation'!$A$129:$Q$129,0)),INDEX($A$129:$Q$189,MATCH(IFERROR('Glazing information'!$I26/('Glazing information'!$H26+'Glazing information'!$J26),0),$A$129:$A$189,1),MATCH(U$131,$A$129:$Q$129,0))+(INDEX($A$129:$Q$189,MATCH(3-IFERROR('Glazing information'!$I26/('Glazing information'!$H26+'Glazing information'!$J26),0),$R$129:$R$189,-1),MATCH(U$131,$A$129:$Q$129,0))-INDEX($A$129:$Q$189,MATCH(IFERROR('Glazing information'!$I26/('Glazing information'!$H26+'Glazing information'!$J26),0),$A$129:$A$189,1),MATCH(U$131,$A$129:$Q$129,0)))*(IFERROR('Glazing information'!$I26/('Glazing information'!$H26+'Glazing information'!$J26),0)-INDEX($A$129:$A$189,MATCH(IFERROR('Glazing information'!$I26/('Glazing information'!$H26+'Glazing information'!$J26),0),$A$129:$A$189,1),1))/(INDEX($A$129:$A$189,MATCH(3-IFERROR('Glazing information'!$I26/('Glazing information'!$H26+'Glazing information'!$J26),0),$R$129:$R$189,-1),1)-INDEX($A$129:$A$189,MATCH(IFERROR('Glazing information'!$I26/('Glazing information'!$H26+'Glazing information'!$J26),0),$A$129:$A$189,1),1))),1)</f>
        <v>1</v>
      </c>
      <c r="W135" s="416" t="str">
        <f>IFERROR(('Window calculation'!V135*('Glazing information'!$H26+'Glazing information'!$J26)-'Window calculation'!U135*'Glazing information'!$J26)/'Glazing information'!$H26,"")</f>
        <v/>
      </c>
      <c r="X135" s="370">
        <f>IFERROR(IF('Glazing information'!$I47/'Glazing information'!$J47&gt;3,INDEX($A$129:$Q$189,MATCH(3,'Window calculation'!$A$129:$A$189,1),MATCH(X$131,'Window calculation'!$A$129:$Q$129,0)),(INDEX($A$129:$Q$189,MATCH(IFERROR('Glazing information'!$I47/'Glazing information'!$J47,0),'Window calculation'!$A$129:$A$189,1),MATCH(X$131,'Window calculation'!$A$129:$Q$129,0))+(INDEX($A$129:$Q$189,MATCH(3-IFERROR('Glazing information'!$I47/'Glazing information'!$J47,0),$R$129:$R$189,-1),MATCH(X$131,'Window calculation'!$A$129:$Q$129,0))-INDEX($A$129:$Q$189,MATCH(IFERROR('Glazing information'!$I47/'Glazing information'!$J47,0),'Window calculation'!$A$129:$A$189,1),MATCH(X$131,'Window calculation'!$A$129:$Q$129,0)))*(IFERROR('Glazing information'!$I47/'Glazing information'!$J47,0)-INDEX($A$129:$A$189,MATCH(IFERROR('Glazing information'!$I47/'Glazing information'!$J47,0),'Window calculation'!$A$129:$A$189,1),1))/(INDEX($A$129:$A$189,MATCH(3-IFERROR('Glazing information'!$I47/'Glazing information'!$J47,0),$R$129:$R$189,-1),1)-INDEX(D130:D190,MATCH(IFERROR('Glazing information'!$I47/'Glazing information'!$J47,0),'Window calculation'!$A$129:$A$189,1),1)))),1)</f>
        <v>1</v>
      </c>
      <c r="Y135" s="369">
        <f>IFERROR(IF('Glazing information'!$I47/('Glazing information'!$H47+'Glazing information'!$J47)&gt;3,INDEX($A$129:$Q$189,MATCH(3,'Window calculation'!$A$129:$A$189,1),MATCH(X$131,'Window calculation'!$A$129:$Q$129,0)),INDEX($A$129:$Q$189,MATCH(IFERROR('Glazing information'!$I47/('Glazing information'!$H47+'Glazing information'!$J47),0),$A$129:$A$189,1),MATCH(X$131,$A$129:$Q$129,0))+(INDEX($A$129:$Q$189,MATCH(3-IFERROR('Glazing information'!$I47/('Glazing information'!$H47+'Glazing information'!$J47),0),$R$129:$R$189,-1),MATCH(X$131,$A$129:$Q$129,0))-INDEX($A$129:$Q$189,MATCH(IFERROR('Glazing information'!$I47/('Glazing information'!$H47+'Glazing information'!$J47),0),$A$129:$A$189,1),MATCH(X$131,$A$129:$Q$129,0)))*(IFERROR('Glazing information'!$I47/('Glazing information'!$H47+'Glazing information'!$J47),0)-INDEX($A$129:$A$189,MATCH(IFERROR('Glazing information'!$I47/('Glazing information'!$H47+'Glazing information'!$J47),0),$A$129:$A$189,1),1))/(INDEX($A$129:$A$189,MATCH(3-IFERROR('Glazing information'!$I47/('Glazing information'!$H47+'Glazing information'!$J47),0),$R$129:$R$189,-1),1)-INDEX($A$129:$A$189,MATCH(IFERROR('Glazing information'!$I47/('Glazing information'!$H47+'Glazing information'!$J47),0),$A$129:$A$189,1),1))),1)</f>
        <v>1</v>
      </c>
      <c r="Z135" s="416" t="str">
        <f>IFERROR(('Window calculation'!Y135*('Glazing information'!$H47+'Glazing information'!$J47)-'Window calculation'!X135*'Glazing information'!$J47)/'Glazing information'!$H47,"")</f>
        <v/>
      </c>
      <c r="AA135" s="370">
        <f>IFERROR(IF('Glazing information'!$I68/'Glazing information'!$J68&gt;3,INDEX($A$129:$Q$189,MATCH(3,'Window calculation'!$A$129:$A$189,1),MATCH(AA$131,'Window calculation'!$A$129:$Q$129,0)),(INDEX($A$129:$Q$189,MATCH(IFERROR('Glazing information'!$I68/'Glazing information'!$J68,0),'Window calculation'!$A$129:$A$189,1),MATCH(AA$131,'Window calculation'!$A$129:$Q$129,0))+(INDEX($A$129:$Q$189,MATCH(3-IFERROR('Glazing information'!$I68/'Glazing information'!$J68,0),$R$129:$R$189,-1),MATCH(AA$131,'Window calculation'!$A$129:$Q$129,0))-INDEX($A$129:$Q$189,MATCH(IFERROR('Glazing information'!$I68/'Glazing information'!$J68,0),'Window calculation'!$A$129:$A$189,1),MATCH(AA$131,'Window calculation'!$A$129:$Q$129,0)))*(IFERROR('Glazing information'!$I68/'Glazing information'!$J68,0)-INDEX($A$129:$A$189,MATCH(IFERROR('Glazing information'!$I68/'Glazing information'!$J68,0),'Window calculation'!$A$129:$A$189,1),1))/(INDEX($A$129:$A$189,MATCH(3-IFERROR('Glazing information'!$I68/'Glazing information'!$J68,0),$R$129:$R$189,-1),1)-INDEX(G130:G190,MATCH(IFERROR('Glazing information'!$I68/'Glazing information'!$J68,0),'Window calculation'!$A$129:$A$189,1),1)))),1)</f>
        <v>1</v>
      </c>
      <c r="AB135" s="369">
        <f>IFERROR(IF('Glazing information'!$I68/('Glazing information'!$H68+'Glazing information'!$J68)&gt;3,INDEX($A$129:$Q$189,MATCH(3,'Window calculation'!$A$129:$A$189,1),MATCH(AA$131,'Window calculation'!$A$129:$Q$129,0)),INDEX($A$129:$Q$189,MATCH(IFERROR('Glazing information'!$I68/('Glazing information'!$H68+'Glazing information'!$J68),0),$A$129:$A$189,1),MATCH(AA$131,$A$129:$Q$129,0))+(INDEX($A$129:$Q$189,MATCH(3-IFERROR('Glazing information'!$I68/('Glazing information'!$H68+'Glazing information'!$J68),0),$R$129:$R$189,-1),MATCH(AA$131,$A$129:$Q$129,0))-INDEX($A$129:$Q$189,MATCH(IFERROR('Glazing information'!$I68/('Glazing information'!$H68+'Glazing information'!$J68),0),$A$129:$A$189,1),MATCH(AA$131,$A$129:$Q$129,0)))*(IFERROR('Glazing information'!$I68/('Glazing information'!$H68+'Glazing information'!$J68),0)-INDEX($A$129:$A$189,MATCH(IFERROR('Glazing information'!$I68/('Glazing information'!$H68+'Glazing information'!$J68),0),$A$129:$A$189,1),1))/(INDEX($A$129:$A$189,MATCH(3-IFERROR('Glazing information'!$I68/('Glazing information'!$H68+'Glazing information'!$J68),0),$R$129:$R$189,-1),1)-INDEX($A$129:$A$189,MATCH(IFERROR('Glazing information'!$I68/('Glazing information'!$H68+'Glazing information'!$J68),0),$A$129:$A$189,1),1))),1)</f>
        <v>1</v>
      </c>
      <c r="AC135" s="416" t="str">
        <f>IFERROR(('Window calculation'!AB135*('Glazing information'!$H68+'Glazing information'!$J68)-'Window calculation'!AA135*'Glazing information'!$J68)/'Glazing information'!$H68,"")</f>
        <v/>
      </c>
      <c r="AD135" s="370">
        <f>IFERROR(IF('Glazing information'!$I89/'Glazing information'!$J89&gt;3,INDEX($A$129:$Q$189,MATCH(3,'Window calculation'!$A$129:$A$189,1),MATCH(AD$131,'Window calculation'!$A$129:$Q$129,0)),(INDEX($A$129:$Q$189,MATCH(IFERROR('Glazing information'!$I89/'Glazing information'!$J89,0),'Window calculation'!$A$129:$A$189,1),MATCH(AD$131,'Window calculation'!$A$129:$Q$129,0))+(INDEX($A$129:$Q$189,MATCH(3-IFERROR('Glazing information'!$I89/'Glazing information'!$J89,0),$R$129:$R$189,-1),MATCH(AD$131,'Window calculation'!$A$129:$Q$129,0))-INDEX($A$129:$Q$189,MATCH(IFERROR('Glazing information'!$I89/'Glazing information'!$J89,0),'Window calculation'!$A$129:$A$189,1),MATCH(AD$131,'Window calculation'!$A$129:$Q$129,0)))*(IFERROR('Glazing information'!$I89/'Glazing information'!$J89,0)-INDEX($A$129:$A$189,MATCH(IFERROR('Glazing information'!$I89/'Glazing information'!$J89,0),'Window calculation'!$A$129:$A$189,1),1))/(INDEX($A$129:$A$189,MATCH(3-IFERROR('Glazing information'!$I89/'Glazing information'!$J89,0),$R$129:$R$189,-1),1)-INDEX(J130:J190,MATCH(IFERROR('Glazing information'!$I89/'Glazing information'!$J89,0),'Window calculation'!$A$129:$A$189,1),1)))),1)</f>
        <v>1</v>
      </c>
      <c r="AE135" s="369">
        <f>IFERROR(IF('Glazing information'!$I89/('Glazing information'!$H89+'Glazing information'!$J89)&gt;3,INDEX($A$129:$Q$189,MATCH(3,'Window calculation'!$A$129:$A$189,1),MATCH(AD$131,'Window calculation'!$A$129:$Q$129,0)),INDEX($A$129:$Q$189,MATCH(IFERROR('Glazing information'!$I89/('Glazing information'!$H89+'Glazing information'!$J89),0),$A$129:$A$189,1),MATCH(AD$131,$A$129:$Q$129,0))+(INDEX($A$129:$Q$189,MATCH(3-IFERROR('Glazing information'!$I89/('Glazing information'!$H89+'Glazing information'!$J89),0),$R$129:$R$189,-1),MATCH(AD$131,$A$129:$Q$129,0))-INDEX($A$129:$Q$189,MATCH(IFERROR('Glazing information'!$I89/('Glazing information'!$H89+'Glazing information'!$J89),0),$A$129:$A$189,1),MATCH(AD$131,$A$129:$Q$129,0)))*(IFERROR('Glazing information'!$I89/('Glazing information'!$H89+'Glazing information'!$J89),0)-INDEX($A$129:$A$189,MATCH(IFERROR('Glazing information'!$I89/('Glazing information'!$H89+'Glazing information'!$J89),0),$A$129:$A$189,1),1))/(INDEX($A$129:$A$189,MATCH(3-IFERROR('Glazing information'!$I89/('Glazing information'!$H89+'Glazing information'!$J89),0),$R$129:$R$189,-1),1)-INDEX($A$129:$A$189,MATCH(IFERROR('Glazing information'!$I89/('Glazing information'!$H89+'Glazing information'!$J89),0),$A$129:$A$189,1),1))),1)</f>
        <v>1</v>
      </c>
      <c r="AF135" s="416" t="str">
        <f>IFERROR(('Window calculation'!AE135*('Glazing information'!$H89+'Glazing information'!$J89)-'Window calculation'!AD135*'Glazing information'!$J89)/'Glazing information'!$H89,"")</f>
        <v/>
      </c>
      <c r="AG135" s="370">
        <f>IFERROR(IF('Glazing information'!$I110/'Glazing information'!$J110&gt;3,INDEX($A$129:$Q$189,MATCH(3,'Window calculation'!$A$129:$A$189,1),MATCH(AG$131,'Window calculation'!$A$129:$Q$129,0)),(INDEX($A$129:$Q$189,MATCH(IFERROR('Glazing information'!$I110/'Glazing information'!$J110,0),'Window calculation'!$A$129:$A$189,1),MATCH(AG$131,'Window calculation'!$A$129:$Q$129,0))+(INDEX($A$129:$Q$189,MATCH(3-IFERROR('Glazing information'!$I110/'Glazing information'!$J110,0),$R$129:$R$189,-1),MATCH(AG$131,'Window calculation'!$A$129:$Q$129,0))-INDEX($A$129:$Q$189,MATCH(IFERROR('Glazing information'!$I110/'Glazing information'!$J110,0),'Window calculation'!$A$129:$A$189,1),MATCH(AG$131,'Window calculation'!$A$129:$Q$129,0)))*(IFERROR('Glazing information'!$I110/'Glazing information'!$J110,0)-INDEX($A$129:$A$189,MATCH(IFERROR('Glazing information'!$I110/'Glazing information'!$J110,0),'Window calculation'!$A$129:$A$189,1),1))/(INDEX($A$129:$A$189,MATCH(3-IFERROR('Glazing information'!$I110/'Glazing information'!$J110,0),$R$129:$R$189,-1),1)-INDEX(M130:M190,MATCH(IFERROR('Glazing information'!$I110/'Glazing information'!$J110,0),'Window calculation'!$A$129:$A$189,1),1)))),1)</f>
        <v>1</v>
      </c>
      <c r="AH135" s="369">
        <f>IFERROR(IF('Glazing information'!$I110/('Glazing information'!$H110+'Glazing information'!$J110)&gt;3,INDEX($A$129:$Q$189,MATCH(3,'Window calculation'!$A$129:$A$189,1),MATCH(AG$131,'Window calculation'!$A$129:$Q$129,0)),INDEX($A$129:$Q$189,MATCH(IFERROR('Glazing information'!$I110/('Glazing information'!$H110+'Glazing information'!$J110),0),$A$129:$A$189,1),MATCH(AG$131,$A$129:$Q$129,0))+(INDEX($A$129:$Q$189,MATCH(3-IFERROR('Glazing information'!$I110/('Glazing information'!$H110+'Glazing information'!$J110),0),$R$129:$R$189,-1),MATCH(AG$131,$A$129:$Q$129,0))-INDEX($A$129:$Q$189,MATCH(IFERROR('Glazing information'!$I110/('Glazing information'!$H110+'Glazing information'!$J110),0),$A$129:$A$189,1),MATCH(AG$131,$A$129:$Q$129,0)))*(IFERROR('Glazing information'!$I110/('Glazing information'!$H110+'Glazing information'!$J110),0)-INDEX($A$129:$A$189,MATCH(IFERROR('Glazing information'!$I110/('Glazing information'!$H110+'Glazing information'!$J110),0),$A$129:$A$189,1),1))/(INDEX($A$129:$A$189,MATCH(3-IFERROR('Glazing information'!$I110/('Glazing information'!$H110+'Glazing information'!$J110),0),$R$129:$R$189,-1),1)-INDEX($A$129:$A$189,MATCH(IFERROR('Glazing information'!$I110/('Glazing information'!$H110+'Glazing information'!$J110),0),$A$129:$A$189,1),1))),1)</f>
        <v>1</v>
      </c>
      <c r="AI135" s="416" t="str">
        <f>IFERROR(('Window calculation'!AH135*('Glazing information'!$H110+'Glazing information'!$J110)-'Window calculation'!AG135*'Glazing information'!$J110)/'Glazing information'!$H110,"")</f>
        <v/>
      </c>
      <c r="AJ135" s="370">
        <f>IFERROR(IF('Glazing information'!$I131/'Glazing information'!$J131&gt;3,INDEX($A$129:$Q$189,MATCH(3,'Window calculation'!$A$129:$A$189,1),MATCH(AJ$131,'Window calculation'!$A$129:$Q$129,0)),(INDEX($A$129:$Q$189,MATCH(IFERROR('Glazing information'!$I131/'Glazing information'!$J131,0),'Window calculation'!$A$129:$A$189,1),MATCH(AJ$131,'Window calculation'!$A$129:$Q$129,0))+(INDEX($A$129:$Q$189,MATCH(3-IFERROR('Glazing information'!$I131/'Glazing information'!$J131,0),$R$129:$R$189,-1),MATCH(AJ$131,'Window calculation'!$A$129:$Q$129,0))-INDEX($A$129:$Q$189,MATCH(IFERROR('Glazing information'!$I131/'Glazing information'!$J131,0),'Window calculation'!$A$129:$A$189,1),MATCH(AJ$131,'Window calculation'!$A$129:$Q$129,0)))*(IFERROR('Glazing information'!$I131/'Glazing information'!$J131,0)-INDEX($A$129:$A$189,MATCH(IFERROR('Glazing information'!$I131/'Glazing information'!$J131,0),'Window calculation'!$A$129:$A$189,1),1))/(INDEX($A$129:$A$189,MATCH(3-IFERROR('Glazing information'!$I131/'Glazing information'!$J131,0),$R$129:$R$189,-1),1)-INDEX(P130:P190,MATCH(IFERROR('Glazing information'!$I131/'Glazing information'!$J131,0),'Window calculation'!$A$129:$A$189,1),1)))),1)</f>
        <v>1</v>
      </c>
      <c r="AK135" s="369">
        <f>IFERROR(IF('Glazing information'!$I131/('Glazing information'!$H131+'Glazing information'!$J131)&gt;3,INDEX($A$129:$Q$189,MATCH(3,'Window calculation'!$A$129:$A$189,1),MATCH(AJ$131,'Window calculation'!$A$129:$Q$129,0)),INDEX($A$129:$Q$189,MATCH(IFERROR('Glazing information'!$I131/('Glazing information'!$H131+'Glazing information'!$J131),0),$A$129:$A$189,1),MATCH(AJ$131,$A$129:$Q$129,0))+(INDEX($A$129:$Q$189,MATCH(3-IFERROR('Glazing information'!$I131/('Glazing information'!$H131+'Glazing information'!$J131),0),$R$129:$R$189,-1),MATCH(AJ$131,$A$129:$Q$129,0))-INDEX($A$129:$Q$189,MATCH(IFERROR('Glazing information'!$I131/('Glazing information'!$H131+'Glazing information'!$J131),0),$A$129:$A$189,1),MATCH(AJ$131,$A$129:$Q$129,0)))*(IFERROR('Glazing information'!$I131/('Glazing information'!$H131+'Glazing information'!$J131),0)-INDEX($A$129:$A$189,MATCH(IFERROR('Glazing information'!$I131/('Glazing information'!$H131+'Glazing information'!$J131),0),$A$129:$A$189,1),1))/(INDEX($A$129:$A$189,MATCH(3-IFERROR('Glazing information'!$I131/('Glazing information'!$H131+'Glazing information'!$J131),0),$R$129:$R$189,-1),1)-INDEX($A$129:$A$189,MATCH(IFERROR('Glazing information'!$I131/('Glazing information'!$H131+'Glazing information'!$J131),0),$A$129:$A$189,1),1))),1)</f>
        <v>1</v>
      </c>
      <c r="AL135" s="416" t="str">
        <f>IFERROR(('Window calculation'!AK135*('Glazing information'!$H131+'Glazing information'!$J131)-'Window calculation'!AJ135*'Glazing information'!$J131)/'Glazing information'!$H131,"")</f>
        <v/>
      </c>
      <c r="AM135" s="370">
        <f>IFERROR(IF('Glazing information'!$I152/'Glazing information'!$J152&gt;3,INDEX($A$129:$Q$189,MATCH(3,'Window calculation'!$A$129:$A$189,1),MATCH(AM$131,'Window calculation'!$A$129:$Q$129,0)),(INDEX($A$129:$Q$189,MATCH(IFERROR('Glazing information'!$I152/'Glazing information'!$J152,0),'Window calculation'!$A$129:$A$189,1),MATCH(AM$131,'Window calculation'!$A$129:$Q$129,0))+(INDEX($A$129:$Q$189,MATCH(3-IFERROR('Glazing information'!$I152/'Glazing information'!$J152,0),$R$129:$R$189,-1),MATCH(AM$131,'Window calculation'!$A$129:$Q$129,0))-INDEX($A$129:$Q$189,MATCH(IFERROR('Glazing information'!$I152/'Glazing information'!$J152,0),'Window calculation'!$A$129:$A$189,1),MATCH(AM$131,'Window calculation'!$A$129:$Q$129,0)))*(IFERROR('Glazing information'!$I152/'Glazing information'!$J152,0)-INDEX($A$129:$A$189,MATCH(IFERROR('Glazing information'!$I152/'Glazing information'!$J152,0),'Window calculation'!$A$129:$A$189,1),1))/(INDEX($A$129:$A$189,MATCH(3-IFERROR('Glazing information'!$I152/'Glazing information'!$J152,0),$R$129:$R$189,-1),1)-INDEX(S130:S190,MATCH(IFERROR('Glazing information'!$I152/'Glazing information'!$J152,0),'Window calculation'!$A$129:$A$189,1),1)))),1)</f>
        <v>1</v>
      </c>
      <c r="AN135" s="369">
        <f>IFERROR(IF('Glazing information'!$I152/('Glazing information'!$H152+'Glazing information'!$J152)&gt;3,INDEX($A$129:$Q$189,MATCH(3,'Window calculation'!$A$129:$A$189,1),MATCH(AM$131,'Window calculation'!$A$129:$Q$129,0)),INDEX($A$129:$Q$189,MATCH(IFERROR('Glazing information'!$I152/('Glazing information'!$H152+'Glazing information'!$J152),0),$A$129:$A$189,1),MATCH(AM$131,$A$129:$Q$129,0))+(INDEX($A$129:$Q$189,MATCH(3-IFERROR('Glazing information'!$I152/('Glazing information'!$H152+'Glazing information'!$J152),0),$R$129:$R$189,-1),MATCH(AM$131,$A$129:$Q$129,0))-INDEX($A$129:$Q$189,MATCH(IFERROR('Glazing information'!$I152/('Glazing information'!$H152+'Glazing information'!$J152),0),$A$129:$A$189,1),MATCH(AM$131,$A$129:$Q$129,0)))*(IFERROR('Glazing information'!$I152/('Glazing information'!$H152+'Glazing information'!$J152),0)-INDEX($A$129:$A$189,MATCH(IFERROR('Glazing information'!$I152/('Glazing information'!$H152+'Glazing information'!$J152),0),$A$129:$A$189,1),1))/(INDEX($A$129:$A$189,MATCH(3-IFERROR('Glazing information'!$I152/('Glazing information'!$H152+'Glazing information'!$J152),0),$R$129:$R$189,-1),1)-INDEX($A$129:$A$189,MATCH(IFERROR('Glazing information'!$I152/('Glazing information'!$H152+'Glazing information'!$J152),0),$A$129:$A$189,1),1))),1)</f>
        <v>1</v>
      </c>
      <c r="AO135" s="416" t="str">
        <f>IFERROR(('Window calculation'!AN135*('Glazing information'!$H152+'Glazing information'!$J152)-'Window calculation'!AM135*'Glazing information'!$J152)/'Glazing information'!$H152,"")</f>
        <v/>
      </c>
      <c r="AP135" s="370">
        <f>IFERROR(IF('Glazing information'!$I173/'Glazing information'!$J173&gt;3,INDEX($A$129:$Q$189,MATCH(3,'Window calculation'!$A$129:$A$189,1),MATCH(AP$131,'Window calculation'!$A$129:$Q$129,0)),(INDEX($A$129:$Q$189,MATCH(IFERROR('Glazing information'!$I173/'Glazing information'!$J173,0),'Window calculation'!$A$129:$A$189,1),MATCH(AP$131,'Window calculation'!$A$129:$Q$129,0))+(INDEX($A$129:$Q$189,MATCH(3-IFERROR('Glazing information'!$I173/'Glazing information'!$J173,0),$R$129:$R$189,-1),MATCH(AP$131,'Window calculation'!$A$129:$Q$129,0))-INDEX($A$129:$Q$189,MATCH(IFERROR('Glazing information'!$I173/'Glazing information'!$J173,0),'Window calculation'!$A$129:$A$189,1),MATCH(AP$131,'Window calculation'!$A$129:$Q$129,0)))*(IFERROR('Glazing information'!$I173/'Glazing information'!$J173,0)-INDEX($A$129:$A$189,MATCH(IFERROR('Glazing information'!$I173/'Glazing information'!$J173,0),'Window calculation'!$A$129:$A$189,1),1))/(INDEX($A$129:$A$189,MATCH(3-IFERROR('Glazing information'!$I173/'Glazing information'!$J173,0),$R$129:$R$189,-1),1)-INDEX(V130:V190,MATCH(IFERROR('Glazing information'!$I173/'Glazing information'!$J173,0),'Window calculation'!$A$129:$A$189,1),1)))),1)</f>
        <v>1</v>
      </c>
      <c r="AQ135" s="369">
        <f>IFERROR(IF('Glazing information'!$I173/('Glazing information'!$H173+'Glazing information'!$J173)&gt;3,INDEX($A$129:$Q$189,MATCH(3,'Window calculation'!$A$129:$A$189,1),MATCH(AP$131,'Window calculation'!$A$129:$Q$129,0)),INDEX($A$129:$Q$189,MATCH(IFERROR('Glazing information'!$I173/('Glazing information'!$H173+'Glazing information'!$J173),0),$A$129:$A$189,1),MATCH(AP$131,$A$129:$Q$129,0))+(INDEX($A$129:$Q$189,MATCH(3-IFERROR('Glazing information'!$I173/('Glazing information'!$H173+'Glazing information'!$J173),0),$R$129:$R$189,-1),MATCH(AP$131,$A$129:$Q$129,0))-INDEX($A$129:$Q$189,MATCH(IFERROR('Glazing information'!$I173/('Glazing information'!$H173+'Glazing information'!$J173),0),$A$129:$A$189,1),MATCH(AP$131,$A$129:$Q$129,0)))*(IFERROR('Glazing information'!$I173/('Glazing information'!$H173+'Glazing information'!$J173),0)-INDEX($A$129:$A$189,MATCH(IFERROR('Glazing information'!$I173/('Glazing information'!$H173+'Glazing information'!$J173),0),$A$129:$A$189,1),1))/(INDEX($A$129:$A$189,MATCH(3-IFERROR('Glazing information'!$I173/('Glazing information'!$H173+'Glazing information'!$J173),0),$R$129:$R$189,-1),1)-INDEX($A$129:$A$189,MATCH(IFERROR('Glazing information'!$I173/('Glazing information'!$H173+'Glazing information'!$J173),0),$A$129:$A$189,1),1))),1)</f>
        <v>1</v>
      </c>
      <c r="AR135" s="416" t="str">
        <f>IFERROR(('Window calculation'!AQ135*('Glazing information'!$H173+'Glazing information'!$J173)-'Window calculation'!AP135*'Glazing information'!$J173)/'Glazing information'!$H173,"")</f>
        <v/>
      </c>
      <c r="AS135" s="57"/>
      <c r="AT135" s="57"/>
      <c r="AU135" s="57"/>
      <c r="AV135" s="57"/>
      <c r="AW135" s="57"/>
      <c r="AX135" s="57"/>
      <c r="AY135" s="57"/>
      <c r="AZ135" s="57"/>
      <c r="BA135" s="57"/>
      <c r="BB135" s="57"/>
      <c r="BC135" s="57"/>
      <c r="BD135" s="57"/>
      <c r="BE135" s="57"/>
      <c r="BF135" s="57"/>
      <c r="BG135" s="57"/>
      <c r="BH135" s="57"/>
      <c r="BI135" s="57"/>
      <c r="BJ135" s="57"/>
      <c r="BK135" s="57"/>
      <c r="BL135" s="57"/>
    </row>
    <row r="136" spans="1:64" x14ac:dyDescent="0.25">
      <c r="A136" s="67">
        <v>0.35</v>
      </c>
      <c r="B136" s="68" t="b">
        <f>IF('OTTV Calculation'!$E$6="Hanoi",'Beta Database'!D135,IF('OTTV Calculation'!$E$6="Da Nang",'Beta Database'!U135,IF('OTTV Calculation'!$E$6="Buon Ma Thuot",'Beta Database'!AL135,IF('OTTV Calculation'!$E$6="HCMC",'Beta Database'!BC135))))</f>
        <v>0</v>
      </c>
      <c r="C136" s="68" t="b">
        <f>IF('OTTV Calculation'!$E$6="Hanoi",'Beta Database'!E135,IF('OTTV Calculation'!$E$6="Da Nang",'Beta Database'!V135,IF('OTTV Calculation'!$E$6="Buon Ma Thuot",'Beta Database'!AM135,IF('OTTV Calculation'!$E$6="HCMC",'Beta Database'!BD135))))</f>
        <v>0</v>
      </c>
      <c r="D136" s="68" t="b">
        <f>IF('OTTV Calculation'!$E$6="Hanoi",'Beta Database'!F135,IF('OTTV Calculation'!$E$6="Da Nang",'Beta Database'!W135,IF('OTTV Calculation'!$E$6="Buon Ma Thuot",'Beta Database'!AN135,IF('OTTV Calculation'!$E$6="HCMC",'Beta Database'!BE135))))</f>
        <v>0</v>
      </c>
      <c r="E136" s="68" t="b">
        <f>IF('OTTV Calculation'!$E$6="Hanoi",'Beta Database'!G135,IF('OTTV Calculation'!$E$6="Da Nang",'Beta Database'!X135,IF('OTTV Calculation'!$E$6="Buon Ma Thuot",'Beta Database'!AO135,IF('OTTV Calculation'!$E$6="HCMC",'Beta Database'!BF135))))</f>
        <v>0</v>
      </c>
      <c r="F136" s="73" t="b">
        <f>IF('OTTV Calculation'!$E$6="Hanoi",'Beta Database'!H135,IF('OTTV Calculation'!$E$6="Da Nang",'Beta Database'!Y135,IF('OTTV Calculation'!$E$6="Buon Ma Thuot",'Beta Database'!AP135,IF('OTTV Calculation'!$E$6="HCMC",'Beta Database'!BG135))))</f>
        <v>0</v>
      </c>
      <c r="G136" s="68" t="b">
        <f>IF('OTTV Calculation'!$E$6="Hanoi",'Beta Database'!I135,IF('OTTV Calculation'!$E$6="Da Nang",'Beta Database'!Z135,IF('OTTV Calculation'!$E$6="Buon Ma Thuot",'Beta Database'!AQ135,IF('OTTV Calculation'!$E$6="HCMC",'Beta Database'!BH135))))</f>
        <v>0</v>
      </c>
      <c r="H136" s="68" t="b">
        <f>IF('OTTV Calculation'!$E$6="Hanoi",'Beta Database'!J135,IF('OTTV Calculation'!$E$6="Da Nang",'Beta Database'!AA135,IF('OTTV Calculation'!$E$6="Buon Ma Thuot",'Beta Database'!AR135,IF('OTTV Calculation'!$E$6="HCMC",'Beta Database'!BI135))))</f>
        <v>0</v>
      </c>
      <c r="I136" s="68" t="b">
        <f>IF('OTTV Calculation'!$E$6="Hanoi",'Beta Database'!K135,IF('OTTV Calculation'!$E$6="Da Nang",'Beta Database'!AB135,IF('OTTV Calculation'!$E$6="Buon Ma Thuot",'Beta Database'!AS135,IF('OTTV Calculation'!$E$6="HCMC",'Beta Database'!BJ135))))</f>
        <v>0</v>
      </c>
      <c r="J136" s="68" t="b">
        <f>IF('OTTV Calculation'!$E$6="Hanoi",'Beta Database'!L135,IF('OTTV Calculation'!$E$6="Da Nang",'Beta Database'!AC135,IF('OTTV Calculation'!$E$6="Buon Ma Thuot",'Beta Database'!AT135,IF('OTTV Calculation'!$E$6="HCMC",'Beta Database'!BK135))))</f>
        <v>0</v>
      </c>
      <c r="K136" s="68" t="b">
        <f>IF('OTTV Calculation'!$E$6="Hanoi",'Beta Database'!M135,IF('OTTV Calculation'!$E$6="Da Nang",'Beta Database'!AD135,IF('OTTV Calculation'!$E$6="Buon Ma Thuot",'Beta Database'!AU135,IF('OTTV Calculation'!$E$6="HCMC",'Beta Database'!BL135))))</f>
        <v>0</v>
      </c>
      <c r="L136" s="68" t="b">
        <f>IF('OTTV Calculation'!$E$6="Hanoi",'Beta Database'!N135,IF('OTTV Calculation'!$E$6="Da Nang",'Beta Database'!AE135,IF('OTTV Calculation'!$E$6="Buon Ma Thuot",'Beta Database'!AV135,IF('OTTV Calculation'!$E$6="HCMC",'Beta Database'!BM135))))</f>
        <v>0</v>
      </c>
      <c r="M136" s="68" t="b">
        <f>IF('OTTV Calculation'!$E$6="Hanoi",'Beta Database'!O135,IF('OTTV Calculation'!$E$6="Da Nang",'Beta Database'!AF135,IF('OTTV Calculation'!$E$6="Buon Ma Thuot",'Beta Database'!AW135,IF('OTTV Calculation'!$E$6="HCMC",'Beta Database'!BN135))))</f>
        <v>0</v>
      </c>
      <c r="N136" s="68" t="b">
        <f>IF('OTTV Calculation'!$E$6="Hanoi",'Beta Database'!P135,IF('OTTV Calculation'!$E$6="Da Nang",'Beta Database'!AG135,IF('OTTV Calculation'!$E$6="Buon Ma Thuot",'Beta Database'!AX135,IF('OTTV Calculation'!$E$6="HCMC",'Beta Database'!BO135))))</f>
        <v>0</v>
      </c>
      <c r="O136" s="68" t="b">
        <f>IF('OTTV Calculation'!$E$6="Hanoi",'Beta Database'!Q135,IF('OTTV Calculation'!$E$6="Da Nang",'Beta Database'!AH135,IF('OTTV Calculation'!$E$6="Buon Ma Thuot",'Beta Database'!AY135,IF('OTTV Calculation'!$E$6="HCMC",'Beta Database'!BP135))))</f>
        <v>0</v>
      </c>
      <c r="P136" s="68" t="b">
        <f>IF('OTTV Calculation'!$E$6="Hanoi",'Beta Database'!R135,IF('OTTV Calculation'!$E$6="Da Nang",'Beta Database'!AI135,IF('OTTV Calculation'!$E$6="Buon Ma Thuot",'Beta Database'!AZ135,IF('OTTV Calculation'!$E$6="HCMC",'Beta Database'!BQ135))))</f>
        <v>0</v>
      </c>
      <c r="Q136" s="68" t="b">
        <f>IF('OTTV Calculation'!$E$6="Hanoi",'Beta Database'!S135,IF('OTTV Calculation'!$E$6="Da Nang",'Beta Database'!AJ135,IF('OTTV Calculation'!$E$6="Buon Ma Thuot",'Beta Database'!BA135,IF('OTTV Calculation'!$E$6="HCMC",'Beta Database'!BR135))))</f>
        <v>0</v>
      </c>
      <c r="R136" s="57">
        <v>2.7</v>
      </c>
      <c r="S136" s="57"/>
      <c r="T136" s="70" t="s">
        <v>116</v>
      </c>
      <c r="U136" s="370">
        <f>IFERROR(IF('Glazing information'!$I27/'Glazing information'!$J27&gt;3,INDEX($A$129:$Q$189,MATCH(3,'Window calculation'!$A$129:$A$189,1),MATCH(U$131,'Window calculation'!$A$129:$Q$129,0)),(INDEX($A$129:$Q$189,MATCH(IFERROR('Glazing information'!$I27/'Glazing information'!$J27,0),'Window calculation'!$A$129:$A$189,1),MATCH(U$131,'Window calculation'!$A$129:$Q$129,0))+(INDEX($A$129:$Q$189,MATCH(3-IFERROR('Glazing information'!$I27/'Glazing information'!$J27,0),$R$129:$R$189,-1),MATCH(U$131,'Window calculation'!$A$129:$Q$129,0))-INDEX($A$129:$Q$189,MATCH(IFERROR('Glazing information'!$I27/'Glazing information'!$J27,0),'Window calculation'!$A$129:$A$189,1),MATCH(U$131,'Window calculation'!$A$129:$Q$129,0)))*(IFERROR('Glazing information'!$I27/'Glazing information'!$J27,0)-INDEX($A$129:$A$189,MATCH(IFERROR('Glazing information'!$I27/'Glazing information'!$J27,0),'Window calculation'!$A$129:$A$189,1),1))/(INDEX($A$129:$A$189,MATCH(3-IFERROR('Glazing information'!$I27/'Glazing information'!$J27,0),$R$129:$R$189,-1),1)-INDEX(A131:A191,MATCH(IFERROR('Glazing information'!$I27/'Glazing information'!$J27,0),'Window calculation'!$A$129:$A$189,1),1)))),1)</f>
        <v>1</v>
      </c>
      <c r="V136" s="369">
        <f>IFERROR(IF('Glazing information'!$I27/('Glazing information'!$H27+'Glazing information'!$J27)&gt;3,INDEX($A$129:$Q$189,MATCH(3,'Window calculation'!$A$129:$A$189,1),MATCH(U$131,'Window calculation'!$A$129:$Q$129,0)),INDEX($A$129:$Q$189,MATCH(IFERROR('Glazing information'!$I27/('Glazing information'!$H27+'Glazing information'!$J27),0),$A$129:$A$189,1),MATCH(U$131,$A$129:$Q$129,0))+(INDEX($A$129:$Q$189,MATCH(3-IFERROR('Glazing information'!$I27/('Glazing information'!$H27+'Glazing information'!$J27),0),$R$129:$R$189,-1),MATCH(U$131,$A$129:$Q$129,0))-INDEX($A$129:$Q$189,MATCH(IFERROR('Glazing information'!$I27/('Glazing information'!$H27+'Glazing information'!$J27),0),$A$129:$A$189,1),MATCH(U$131,$A$129:$Q$129,0)))*(IFERROR('Glazing information'!$I27/('Glazing information'!$H27+'Glazing information'!$J27),0)-INDEX($A$129:$A$189,MATCH(IFERROR('Glazing information'!$I27/('Glazing information'!$H27+'Glazing information'!$J27),0),$A$129:$A$189,1),1))/(INDEX($A$129:$A$189,MATCH(3-IFERROR('Glazing information'!$I27/('Glazing information'!$H27+'Glazing information'!$J27),0),$R$129:$R$189,-1),1)-INDEX($A$129:$A$189,MATCH(IFERROR('Glazing information'!$I27/('Glazing information'!$H27+'Glazing information'!$J27),0),$A$129:$A$189,1),1))),1)</f>
        <v>1</v>
      </c>
      <c r="W136" s="416" t="str">
        <f>IFERROR(('Window calculation'!V136*('Glazing information'!$H27+'Glazing information'!$J27)-'Window calculation'!U136*'Glazing information'!$J27)/'Glazing information'!$H27,"")</f>
        <v/>
      </c>
      <c r="X136" s="370">
        <f>IFERROR(IF('Glazing information'!$I48/'Glazing information'!$J48&gt;3,INDEX($A$129:$Q$189,MATCH(3,'Window calculation'!$A$129:$A$189,1),MATCH(X$131,'Window calculation'!$A$129:$Q$129,0)),(INDEX($A$129:$Q$189,MATCH(IFERROR('Glazing information'!$I48/'Glazing information'!$J48,0),'Window calculation'!$A$129:$A$189,1),MATCH(X$131,'Window calculation'!$A$129:$Q$129,0))+(INDEX($A$129:$Q$189,MATCH(3-IFERROR('Glazing information'!$I48/'Glazing information'!$J48,0),$R$129:$R$189,-1),MATCH(X$131,'Window calculation'!$A$129:$Q$129,0))-INDEX($A$129:$Q$189,MATCH(IFERROR('Glazing information'!$I48/'Glazing information'!$J48,0),'Window calculation'!$A$129:$A$189,1),MATCH(X$131,'Window calculation'!$A$129:$Q$129,0)))*(IFERROR('Glazing information'!$I48/'Glazing information'!$J48,0)-INDEX($A$129:$A$189,MATCH(IFERROR('Glazing information'!$I48/'Glazing information'!$J48,0),'Window calculation'!$A$129:$A$189,1),1))/(INDEX($A$129:$A$189,MATCH(3-IFERROR('Glazing information'!$I48/'Glazing information'!$J48,0),$R$129:$R$189,-1),1)-INDEX(D131:D191,MATCH(IFERROR('Glazing information'!$I48/'Glazing information'!$J48,0),'Window calculation'!$A$129:$A$189,1),1)))),1)</f>
        <v>1</v>
      </c>
      <c r="Y136" s="369">
        <f>IFERROR(IF('Glazing information'!$I48/('Glazing information'!$H48+'Glazing information'!$J48)&gt;3,INDEX($A$129:$Q$189,MATCH(3,'Window calculation'!$A$129:$A$189,1),MATCH(X$131,'Window calculation'!$A$129:$Q$129,0)),INDEX($A$129:$Q$189,MATCH(IFERROR('Glazing information'!$I48/('Glazing information'!$H48+'Glazing information'!$J48),0),$A$129:$A$189,1),MATCH(X$131,$A$129:$Q$129,0))+(INDEX($A$129:$Q$189,MATCH(3-IFERROR('Glazing information'!$I48/('Glazing information'!$H48+'Glazing information'!$J48),0),$R$129:$R$189,-1),MATCH(X$131,$A$129:$Q$129,0))-INDEX($A$129:$Q$189,MATCH(IFERROR('Glazing information'!$I48/('Glazing information'!$H48+'Glazing information'!$J48),0),$A$129:$A$189,1),MATCH(X$131,$A$129:$Q$129,0)))*(IFERROR('Glazing information'!$I48/('Glazing information'!$H48+'Glazing information'!$J48),0)-INDEX($A$129:$A$189,MATCH(IFERROR('Glazing information'!$I48/('Glazing information'!$H48+'Glazing information'!$J48),0),$A$129:$A$189,1),1))/(INDEX($A$129:$A$189,MATCH(3-IFERROR('Glazing information'!$I48/('Glazing information'!$H48+'Glazing information'!$J48),0),$R$129:$R$189,-1),1)-INDEX($A$129:$A$189,MATCH(IFERROR('Glazing information'!$I48/('Glazing information'!$H48+'Glazing information'!$J48),0),$A$129:$A$189,1),1))),1)</f>
        <v>1</v>
      </c>
      <c r="Z136" s="416" t="str">
        <f>IFERROR(('Window calculation'!Y136*('Glazing information'!$H48+'Glazing information'!$J48)-'Window calculation'!X136*'Glazing information'!$J48)/'Glazing information'!$H48,"")</f>
        <v/>
      </c>
      <c r="AA136" s="370">
        <f>IFERROR(IF('Glazing information'!$I69/'Glazing information'!$J69&gt;3,INDEX($A$129:$Q$189,MATCH(3,'Window calculation'!$A$129:$A$189,1),MATCH(AA$131,'Window calculation'!$A$129:$Q$129,0)),(INDEX($A$129:$Q$189,MATCH(IFERROR('Glazing information'!$I69/'Glazing information'!$J69,0),'Window calculation'!$A$129:$A$189,1),MATCH(AA$131,'Window calculation'!$A$129:$Q$129,0))+(INDEX($A$129:$Q$189,MATCH(3-IFERROR('Glazing information'!$I69/'Glazing information'!$J69,0),$R$129:$R$189,-1),MATCH(AA$131,'Window calculation'!$A$129:$Q$129,0))-INDEX($A$129:$Q$189,MATCH(IFERROR('Glazing information'!$I69/'Glazing information'!$J69,0),'Window calculation'!$A$129:$A$189,1),MATCH(AA$131,'Window calculation'!$A$129:$Q$129,0)))*(IFERROR('Glazing information'!$I69/'Glazing information'!$J69,0)-INDEX($A$129:$A$189,MATCH(IFERROR('Glazing information'!$I69/'Glazing information'!$J69,0),'Window calculation'!$A$129:$A$189,1),1))/(INDEX($A$129:$A$189,MATCH(3-IFERROR('Glazing information'!$I69/'Glazing information'!$J69,0),$R$129:$R$189,-1),1)-INDEX(G131:G191,MATCH(IFERROR('Glazing information'!$I69/'Glazing information'!$J69,0),'Window calculation'!$A$129:$A$189,1),1)))),1)</f>
        <v>1</v>
      </c>
      <c r="AB136" s="369">
        <f>IFERROR(IF('Glazing information'!$I69/('Glazing information'!$H69+'Glazing information'!$J69)&gt;3,INDEX($A$129:$Q$189,MATCH(3,'Window calculation'!$A$129:$A$189,1),MATCH(AA$131,'Window calculation'!$A$129:$Q$129,0)),INDEX($A$129:$Q$189,MATCH(IFERROR('Glazing information'!$I69/('Glazing information'!$H69+'Glazing information'!$J69),0),$A$129:$A$189,1),MATCH(AA$131,$A$129:$Q$129,0))+(INDEX($A$129:$Q$189,MATCH(3-IFERROR('Glazing information'!$I69/('Glazing information'!$H69+'Glazing information'!$J69),0),$R$129:$R$189,-1),MATCH(AA$131,$A$129:$Q$129,0))-INDEX($A$129:$Q$189,MATCH(IFERROR('Glazing information'!$I69/('Glazing information'!$H69+'Glazing information'!$J69),0),$A$129:$A$189,1),MATCH(AA$131,$A$129:$Q$129,0)))*(IFERROR('Glazing information'!$I69/('Glazing information'!$H69+'Glazing information'!$J69),0)-INDEX($A$129:$A$189,MATCH(IFERROR('Glazing information'!$I69/('Glazing information'!$H69+'Glazing information'!$J69),0),$A$129:$A$189,1),1))/(INDEX($A$129:$A$189,MATCH(3-IFERROR('Glazing information'!$I69/('Glazing information'!$H69+'Glazing information'!$J69),0),$R$129:$R$189,-1),1)-INDEX($A$129:$A$189,MATCH(IFERROR('Glazing information'!$I69/('Glazing information'!$H69+'Glazing information'!$J69),0),$A$129:$A$189,1),1))),1)</f>
        <v>1</v>
      </c>
      <c r="AC136" s="416" t="str">
        <f>IFERROR(('Window calculation'!AB136*('Glazing information'!$H69+'Glazing information'!$J69)-'Window calculation'!AA136*'Glazing information'!$J69)/'Glazing information'!$H69,"")</f>
        <v/>
      </c>
      <c r="AD136" s="370">
        <f>IFERROR(IF('Glazing information'!$I90/'Glazing information'!$J90&gt;3,INDEX($A$129:$Q$189,MATCH(3,'Window calculation'!$A$129:$A$189,1),MATCH(AD$131,'Window calculation'!$A$129:$Q$129,0)),(INDEX($A$129:$Q$189,MATCH(IFERROR('Glazing information'!$I90/'Glazing information'!$J90,0),'Window calculation'!$A$129:$A$189,1),MATCH(AD$131,'Window calculation'!$A$129:$Q$129,0))+(INDEX($A$129:$Q$189,MATCH(3-IFERROR('Glazing information'!$I90/'Glazing information'!$J90,0),$R$129:$R$189,-1),MATCH(AD$131,'Window calculation'!$A$129:$Q$129,0))-INDEX($A$129:$Q$189,MATCH(IFERROR('Glazing information'!$I90/'Glazing information'!$J90,0),'Window calculation'!$A$129:$A$189,1),MATCH(AD$131,'Window calculation'!$A$129:$Q$129,0)))*(IFERROR('Glazing information'!$I90/'Glazing information'!$J90,0)-INDEX($A$129:$A$189,MATCH(IFERROR('Glazing information'!$I90/'Glazing information'!$J90,0),'Window calculation'!$A$129:$A$189,1),1))/(INDEX($A$129:$A$189,MATCH(3-IFERROR('Glazing information'!$I90/'Glazing information'!$J90,0),$R$129:$R$189,-1),1)-INDEX(J131:J191,MATCH(IFERROR('Glazing information'!$I90/'Glazing information'!$J90,0),'Window calculation'!$A$129:$A$189,1),1)))),1)</f>
        <v>1</v>
      </c>
      <c r="AE136" s="369">
        <f>IFERROR(IF('Glazing information'!$I90/('Glazing information'!$H90+'Glazing information'!$J90)&gt;3,INDEX($A$129:$Q$189,MATCH(3,'Window calculation'!$A$129:$A$189,1),MATCH(AD$131,'Window calculation'!$A$129:$Q$129,0)),INDEX($A$129:$Q$189,MATCH(IFERROR('Glazing information'!$I90/('Glazing information'!$H90+'Glazing information'!$J90),0),$A$129:$A$189,1),MATCH(AD$131,$A$129:$Q$129,0))+(INDEX($A$129:$Q$189,MATCH(3-IFERROR('Glazing information'!$I90/('Glazing information'!$H90+'Glazing information'!$J90),0),$R$129:$R$189,-1),MATCH(AD$131,$A$129:$Q$129,0))-INDEX($A$129:$Q$189,MATCH(IFERROR('Glazing information'!$I90/('Glazing information'!$H90+'Glazing information'!$J90),0),$A$129:$A$189,1),MATCH(AD$131,$A$129:$Q$129,0)))*(IFERROR('Glazing information'!$I90/('Glazing information'!$H90+'Glazing information'!$J90),0)-INDEX($A$129:$A$189,MATCH(IFERROR('Glazing information'!$I90/('Glazing information'!$H90+'Glazing information'!$J90),0),$A$129:$A$189,1),1))/(INDEX($A$129:$A$189,MATCH(3-IFERROR('Glazing information'!$I90/('Glazing information'!$H90+'Glazing information'!$J90),0),$R$129:$R$189,-1),1)-INDEX($A$129:$A$189,MATCH(IFERROR('Glazing information'!$I90/('Glazing information'!$H90+'Glazing information'!$J90),0),$A$129:$A$189,1),1))),1)</f>
        <v>1</v>
      </c>
      <c r="AF136" s="416" t="str">
        <f>IFERROR(('Window calculation'!AE136*('Glazing information'!$H90+'Glazing information'!$J90)-'Window calculation'!AD136*'Glazing information'!$J90)/'Glazing information'!$H90,"")</f>
        <v/>
      </c>
      <c r="AG136" s="370">
        <f>IFERROR(IF('Glazing information'!$I111/'Glazing information'!$J111&gt;3,INDEX($A$129:$Q$189,MATCH(3,'Window calculation'!$A$129:$A$189,1),MATCH(AG$131,'Window calculation'!$A$129:$Q$129,0)),(INDEX($A$129:$Q$189,MATCH(IFERROR('Glazing information'!$I111/'Glazing information'!$J111,0),'Window calculation'!$A$129:$A$189,1),MATCH(AG$131,'Window calculation'!$A$129:$Q$129,0))+(INDEX($A$129:$Q$189,MATCH(3-IFERROR('Glazing information'!$I111/'Glazing information'!$J111,0),$R$129:$R$189,-1),MATCH(AG$131,'Window calculation'!$A$129:$Q$129,0))-INDEX($A$129:$Q$189,MATCH(IFERROR('Glazing information'!$I111/'Glazing information'!$J111,0),'Window calculation'!$A$129:$A$189,1),MATCH(AG$131,'Window calculation'!$A$129:$Q$129,0)))*(IFERROR('Glazing information'!$I111/'Glazing information'!$J111,0)-INDEX($A$129:$A$189,MATCH(IFERROR('Glazing information'!$I111/'Glazing information'!$J111,0),'Window calculation'!$A$129:$A$189,1),1))/(INDEX($A$129:$A$189,MATCH(3-IFERROR('Glazing information'!$I111/'Glazing information'!$J111,0),$R$129:$R$189,-1),1)-INDEX(M131:M191,MATCH(IFERROR('Glazing information'!$I111/'Glazing information'!$J111,0),'Window calculation'!$A$129:$A$189,1),1)))),1)</f>
        <v>1</v>
      </c>
      <c r="AH136" s="369">
        <f>IFERROR(IF('Glazing information'!$I111/('Glazing information'!$H111+'Glazing information'!$J111)&gt;3,INDEX($A$129:$Q$189,MATCH(3,'Window calculation'!$A$129:$A$189,1),MATCH(AG$131,'Window calculation'!$A$129:$Q$129,0)),INDEX($A$129:$Q$189,MATCH(IFERROR('Glazing information'!$I111/('Glazing information'!$H111+'Glazing information'!$J111),0),$A$129:$A$189,1),MATCH(AG$131,$A$129:$Q$129,0))+(INDEX($A$129:$Q$189,MATCH(3-IFERROR('Glazing information'!$I111/('Glazing information'!$H111+'Glazing information'!$J111),0),$R$129:$R$189,-1),MATCH(AG$131,$A$129:$Q$129,0))-INDEX($A$129:$Q$189,MATCH(IFERROR('Glazing information'!$I111/('Glazing information'!$H111+'Glazing information'!$J111),0),$A$129:$A$189,1),MATCH(AG$131,$A$129:$Q$129,0)))*(IFERROR('Glazing information'!$I111/('Glazing information'!$H111+'Glazing information'!$J111),0)-INDEX($A$129:$A$189,MATCH(IFERROR('Glazing information'!$I111/('Glazing information'!$H111+'Glazing information'!$J111),0),$A$129:$A$189,1),1))/(INDEX($A$129:$A$189,MATCH(3-IFERROR('Glazing information'!$I111/('Glazing information'!$H111+'Glazing information'!$J111),0),$R$129:$R$189,-1),1)-INDEX($A$129:$A$189,MATCH(IFERROR('Glazing information'!$I111/('Glazing information'!$H111+'Glazing information'!$J111),0),$A$129:$A$189,1),1))),1)</f>
        <v>1</v>
      </c>
      <c r="AI136" s="416" t="str">
        <f>IFERROR(('Window calculation'!AH136*('Glazing information'!$H111+'Glazing information'!$J111)-'Window calculation'!AG136*'Glazing information'!$J111)/'Glazing information'!$H111,"")</f>
        <v/>
      </c>
      <c r="AJ136" s="370">
        <f>IFERROR(IF('Glazing information'!$I132/'Glazing information'!$J132&gt;3,INDEX($A$129:$Q$189,MATCH(3,'Window calculation'!$A$129:$A$189,1),MATCH(AJ$131,'Window calculation'!$A$129:$Q$129,0)),(INDEX($A$129:$Q$189,MATCH(IFERROR('Glazing information'!$I132/'Glazing information'!$J132,0),'Window calculation'!$A$129:$A$189,1),MATCH(AJ$131,'Window calculation'!$A$129:$Q$129,0))+(INDEX($A$129:$Q$189,MATCH(3-IFERROR('Glazing information'!$I132/'Glazing information'!$J132,0),$R$129:$R$189,-1),MATCH(AJ$131,'Window calculation'!$A$129:$Q$129,0))-INDEX($A$129:$Q$189,MATCH(IFERROR('Glazing information'!$I132/'Glazing information'!$J132,0),'Window calculation'!$A$129:$A$189,1),MATCH(AJ$131,'Window calculation'!$A$129:$Q$129,0)))*(IFERROR('Glazing information'!$I132/'Glazing information'!$J132,0)-INDEX($A$129:$A$189,MATCH(IFERROR('Glazing information'!$I132/'Glazing information'!$J132,0),'Window calculation'!$A$129:$A$189,1),1))/(INDEX($A$129:$A$189,MATCH(3-IFERROR('Glazing information'!$I132/'Glazing information'!$J132,0),$R$129:$R$189,-1),1)-INDEX(P131:P191,MATCH(IFERROR('Glazing information'!$I132/'Glazing information'!$J132,0),'Window calculation'!$A$129:$A$189,1),1)))),1)</f>
        <v>1</v>
      </c>
      <c r="AK136" s="369">
        <f>IFERROR(IF('Glazing information'!$I132/('Glazing information'!$H132+'Glazing information'!$J132)&gt;3,INDEX($A$129:$Q$189,MATCH(3,'Window calculation'!$A$129:$A$189,1),MATCH(AJ$131,'Window calculation'!$A$129:$Q$129,0)),INDEX($A$129:$Q$189,MATCH(IFERROR('Glazing information'!$I132/('Glazing information'!$H132+'Glazing information'!$J132),0),$A$129:$A$189,1),MATCH(AJ$131,$A$129:$Q$129,0))+(INDEX($A$129:$Q$189,MATCH(3-IFERROR('Glazing information'!$I132/('Glazing information'!$H132+'Glazing information'!$J132),0),$R$129:$R$189,-1),MATCH(AJ$131,$A$129:$Q$129,0))-INDEX($A$129:$Q$189,MATCH(IFERROR('Glazing information'!$I132/('Glazing information'!$H132+'Glazing information'!$J132),0),$A$129:$A$189,1),MATCH(AJ$131,$A$129:$Q$129,0)))*(IFERROR('Glazing information'!$I132/('Glazing information'!$H132+'Glazing information'!$J132),0)-INDEX($A$129:$A$189,MATCH(IFERROR('Glazing information'!$I132/('Glazing information'!$H132+'Glazing information'!$J132),0),$A$129:$A$189,1),1))/(INDEX($A$129:$A$189,MATCH(3-IFERROR('Glazing information'!$I132/('Glazing information'!$H132+'Glazing information'!$J132),0),$R$129:$R$189,-1),1)-INDEX($A$129:$A$189,MATCH(IFERROR('Glazing information'!$I132/('Glazing information'!$H132+'Glazing information'!$J132),0),$A$129:$A$189,1),1))),1)</f>
        <v>1</v>
      </c>
      <c r="AL136" s="416" t="str">
        <f>IFERROR(('Window calculation'!AK136*('Glazing information'!$H132+'Glazing information'!$J132)-'Window calculation'!AJ136*'Glazing information'!$J132)/'Glazing information'!$H132,"")</f>
        <v/>
      </c>
      <c r="AM136" s="370">
        <f>IFERROR(IF('Glazing information'!$I153/'Glazing information'!$J153&gt;3,INDEX($A$129:$Q$189,MATCH(3,'Window calculation'!$A$129:$A$189,1),MATCH(AM$131,'Window calculation'!$A$129:$Q$129,0)),(INDEX($A$129:$Q$189,MATCH(IFERROR('Glazing information'!$I153/'Glazing information'!$J153,0),'Window calculation'!$A$129:$A$189,1),MATCH(AM$131,'Window calculation'!$A$129:$Q$129,0))+(INDEX($A$129:$Q$189,MATCH(3-IFERROR('Glazing information'!$I153/'Glazing information'!$J153,0),$R$129:$R$189,-1),MATCH(AM$131,'Window calculation'!$A$129:$Q$129,0))-INDEX($A$129:$Q$189,MATCH(IFERROR('Glazing information'!$I153/'Glazing information'!$J153,0),'Window calculation'!$A$129:$A$189,1),MATCH(AM$131,'Window calculation'!$A$129:$Q$129,0)))*(IFERROR('Glazing information'!$I153/'Glazing information'!$J153,0)-INDEX($A$129:$A$189,MATCH(IFERROR('Glazing information'!$I153/'Glazing information'!$J153,0),'Window calculation'!$A$129:$A$189,1),1))/(INDEX($A$129:$A$189,MATCH(3-IFERROR('Glazing information'!$I153/'Glazing information'!$J153,0),$R$129:$R$189,-1),1)-INDEX(S131:S191,MATCH(IFERROR('Glazing information'!$I153/'Glazing information'!$J153,0),'Window calculation'!$A$129:$A$189,1),1)))),1)</f>
        <v>1</v>
      </c>
      <c r="AN136" s="369">
        <f>IFERROR(IF('Glazing information'!$I153/('Glazing information'!$H153+'Glazing information'!$J153)&gt;3,INDEX($A$129:$Q$189,MATCH(3,'Window calculation'!$A$129:$A$189,1),MATCH(AM$131,'Window calculation'!$A$129:$Q$129,0)),INDEX($A$129:$Q$189,MATCH(IFERROR('Glazing information'!$I153/('Glazing information'!$H153+'Glazing information'!$J153),0),$A$129:$A$189,1),MATCH(AM$131,$A$129:$Q$129,0))+(INDEX($A$129:$Q$189,MATCH(3-IFERROR('Glazing information'!$I153/('Glazing information'!$H153+'Glazing information'!$J153),0),$R$129:$R$189,-1),MATCH(AM$131,$A$129:$Q$129,0))-INDEX($A$129:$Q$189,MATCH(IFERROR('Glazing information'!$I153/('Glazing information'!$H153+'Glazing information'!$J153),0),$A$129:$A$189,1),MATCH(AM$131,$A$129:$Q$129,0)))*(IFERROR('Glazing information'!$I153/('Glazing information'!$H153+'Glazing information'!$J153),0)-INDEX($A$129:$A$189,MATCH(IFERROR('Glazing information'!$I153/('Glazing information'!$H153+'Glazing information'!$J153),0),$A$129:$A$189,1),1))/(INDEX($A$129:$A$189,MATCH(3-IFERROR('Glazing information'!$I153/('Glazing information'!$H153+'Glazing information'!$J153),0),$R$129:$R$189,-1),1)-INDEX($A$129:$A$189,MATCH(IFERROR('Glazing information'!$I153/('Glazing information'!$H153+'Glazing information'!$J153),0),$A$129:$A$189,1),1))),1)</f>
        <v>1</v>
      </c>
      <c r="AO136" s="416" t="str">
        <f>IFERROR(('Window calculation'!AN136*('Glazing information'!$H153+'Glazing information'!$J153)-'Window calculation'!AM136*'Glazing information'!$J153)/'Glazing information'!$H153,"")</f>
        <v/>
      </c>
      <c r="AP136" s="370">
        <f>IFERROR(IF('Glazing information'!$I174/'Glazing information'!$J174&gt;3,INDEX($A$129:$Q$189,MATCH(3,'Window calculation'!$A$129:$A$189,1),MATCH(AP$131,'Window calculation'!$A$129:$Q$129,0)),(INDEX($A$129:$Q$189,MATCH(IFERROR('Glazing information'!$I174/'Glazing information'!$J174,0),'Window calculation'!$A$129:$A$189,1),MATCH(AP$131,'Window calculation'!$A$129:$Q$129,0))+(INDEX($A$129:$Q$189,MATCH(3-IFERROR('Glazing information'!$I174/'Glazing information'!$J174,0),$R$129:$R$189,-1),MATCH(AP$131,'Window calculation'!$A$129:$Q$129,0))-INDEX($A$129:$Q$189,MATCH(IFERROR('Glazing information'!$I174/'Glazing information'!$J174,0),'Window calculation'!$A$129:$A$189,1),MATCH(AP$131,'Window calculation'!$A$129:$Q$129,0)))*(IFERROR('Glazing information'!$I174/'Glazing information'!$J174,0)-INDEX($A$129:$A$189,MATCH(IFERROR('Glazing information'!$I174/'Glazing information'!$J174,0),'Window calculation'!$A$129:$A$189,1),1))/(INDEX($A$129:$A$189,MATCH(3-IFERROR('Glazing information'!$I174/'Glazing information'!$J174,0),$R$129:$R$189,-1),1)-INDEX(V131:V191,MATCH(IFERROR('Glazing information'!$I174/'Glazing information'!$J174,0),'Window calculation'!$A$129:$A$189,1),1)))),1)</f>
        <v>1</v>
      </c>
      <c r="AQ136" s="369">
        <f>IFERROR(IF('Glazing information'!$I174/('Glazing information'!$H174+'Glazing information'!$J174)&gt;3,INDEX($A$129:$Q$189,MATCH(3,'Window calculation'!$A$129:$A$189,1),MATCH(AP$131,'Window calculation'!$A$129:$Q$129,0)),INDEX($A$129:$Q$189,MATCH(IFERROR('Glazing information'!$I174/('Glazing information'!$H174+'Glazing information'!$J174),0),$A$129:$A$189,1),MATCH(AP$131,$A$129:$Q$129,0))+(INDEX($A$129:$Q$189,MATCH(3-IFERROR('Glazing information'!$I174/('Glazing information'!$H174+'Glazing information'!$J174),0),$R$129:$R$189,-1),MATCH(AP$131,$A$129:$Q$129,0))-INDEX($A$129:$Q$189,MATCH(IFERROR('Glazing information'!$I174/('Glazing information'!$H174+'Glazing information'!$J174),0),$A$129:$A$189,1),MATCH(AP$131,$A$129:$Q$129,0)))*(IFERROR('Glazing information'!$I174/('Glazing information'!$H174+'Glazing information'!$J174),0)-INDEX($A$129:$A$189,MATCH(IFERROR('Glazing information'!$I174/('Glazing information'!$H174+'Glazing information'!$J174),0),$A$129:$A$189,1),1))/(INDEX($A$129:$A$189,MATCH(3-IFERROR('Glazing information'!$I174/('Glazing information'!$H174+'Glazing information'!$J174),0),$R$129:$R$189,-1),1)-INDEX($A$129:$A$189,MATCH(IFERROR('Glazing information'!$I174/('Glazing information'!$H174+'Glazing information'!$J174),0),$A$129:$A$189,1),1))),1)</f>
        <v>1</v>
      </c>
      <c r="AR136" s="416" t="str">
        <f>IFERROR(('Window calculation'!AQ136*('Glazing information'!$H174+'Glazing information'!$J174)-'Window calculation'!AP136*'Glazing information'!$J174)/'Glazing information'!$H174,"")</f>
        <v/>
      </c>
      <c r="AS136" s="57"/>
      <c r="AT136" s="57"/>
      <c r="AU136" s="57"/>
      <c r="AV136" s="57"/>
      <c r="AW136" s="57"/>
      <c r="AX136" s="57"/>
      <c r="AY136" s="57"/>
      <c r="AZ136" s="57"/>
      <c r="BA136" s="57"/>
      <c r="BB136" s="57"/>
      <c r="BC136" s="57"/>
      <c r="BD136" s="57"/>
      <c r="BE136" s="57"/>
      <c r="BF136" s="57"/>
      <c r="BG136" s="57"/>
      <c r="BH136" s="57"/>
      <c r="BI136" s="57"/>
      <c r="BJ136" s="57"/>
      <c r="BK136" s="57"/>
      <c r="BL136" s="57"/>
    </row>
    <row r="137" spans="1:64" x14ac:dyDescent="0.25">
      <c r="A137" s="67">
        <v>0.4</v>
      </c>
      <c r="B137" s="68" t="b">
        <f>IF('OTTV Calculation'!$E$6="Hanoi",'Beta Database'!D136,IF('OTTV Calculation'!$E$6="Da Nang",'Beta Database'!U136,IF('OTTV Calculation'!$E$6="Buon Ma Thuot",'Beta Database'!AL136,IF('OTTV Calculation'!$E$6="HCMC",'Beta Database'!BC136))))</f>
        <v>0</v>
      </c>
      <c r="C137" s="68" t="b">
        <f>IF('OTTV Calculation'!$E$6="Hanoi",'Beta Database'!E136,IF('OTTV Calculation'!$E$6="Da Nang",'Beta Database'!V136,IF('OTTV Calculation'!$E$6="Buon Ma Thuot",'Beta Database'!AM136,IF('OTTV Calculation'!$E$6="HCMC",'Beta Database'!BD136))))</f>
        <v>0</v>
      </c>
      <c r="D137" s="68" t="b">
        <f>IF('OTTV Calculation'!$E$6="Hanoi",'Beta Database'!F136,IF('OTTV Calculation'!$E$6="Da Nang",'Beta Database'!W136,IF('OTTV Calculation'!$E$6="Buon Ma Thuot",'Beta Database'!AN136,IF('OTTV Calculation'!$E$6="HCMC",'Beta Database'!BE136))))</f>
        <v>0</v>
      </c>
      <c r="E137" s="68" t="b">
        <f>IF('OTTV Calculation'!$E$6="Hanoi",'Beta Database'!G136,IF('OTTV Calculation'!$E$6="Da Nang",'Beta Database'!X136,IF('OTTV Calculation'!$E$6="Buon Ma Thuot",'Beta Database'!AO136,IF('OTTV Calculation'!$E$6="HCMC",'Beta Database'!BF136))))</f>
        <v>0</v>
      </c>
      <c r="F137" s="73" t="b">
        <f>IF('OTTV Calculation'!$E$6="Hanoi",'Beta Database'!H136,IF('OTTV Calculation'!$E$6="Da Nang",'Beta Database'!Y136,IF('OTTV Calculation'!$E$6="Buon Ma Thuot",'Beta Database'!AP136,IF('OTTV Calculation'!$E$6="HCMC",'Beta Database'!BG136))))</f>
        <v>0</v>
      </c>
      <c r="G137" s="68" t="b">
        <f>IF('OTTV Calculation'!$E$6="Hanoi",'Beta Database'!I136,IF('OTTV Calculation'!$E$6="Da Nang",'Beta Database'!Z136,IF('OTTV Calculation'!$E$6="Buon Ma Thuot",'Beta Database'!AQ136,IF('OTTV Calculation'!$E$6="HCMC",'Beta Database'!BH136))))</f>
        <v>0</v>
      </c>
      <c r="H137" s="68" t="b">
        <f>IF('OTTV Calculation'!$E$6="Hanoi",'Beta Database'!J136,IF('OTTV Calculation'!$E$6="Da Nang",'Beta Database'!AA136,IF('OTTV Calculation'!$E$6="Buon Ma Thuot",'Beta Database'!AR136,IF('OTTV Calculation'!$E$6="HCMC",'Beta Database'!BI136))))</f>
        <v>0</v>
      </c>
      <c r="I137" s="68" t="b">
        <f>IF('OTTV Calculation'!$E$6="Hanoi",'Beta Database'!K136,IF('OTTV Calculation'!$E$6="Da Nang",'Beta Database'!AB136,IF('OTTV Calculation'!$E$6="Buon Ma Thuot",'Beta Database'!AS136,IF('OTTV Calculation'!$E$6="HCMC",'Beta Database'!BJ136))))</f>
        <v>0</v>
      </c>
      <c r="J137" s="68" t="b">
        <f>IF('OTTV Calculation'!$E$6="Hanoi",'Beta Database'!L136,IF('OTTV Calculation'!$E$6="Da Nang",'Beta Database'!AC136,IF('OTTV Calculation'!$E$6="Buon Ma Thuot",'Beta Database'!AT136,IF('OTTV Calculation'!$E$6="HCMC",'Beta Database'!BK136))))</f>
        <v>0</v>
      </c>
      <c r="K137" s="68" t="b">
        <f>IF('OTTV Calculation'!$E$6="Hanoi",'Beta Database'!M136,IF('OTTV Calculation'!$E$6="Da Nang",'Beta Database'!AD136,IF('OTTV Calculation'!$E$6="Buon Ma Thuot",'Beta Database'!AU136,IF('OTTV Calculation'!$E$6="HCMC",'Beta Database'!BL136))))</f>
        <v>0</v>
      </c>
      <c r="L137" s="68" t="b">
        <f>IF('OTTV Calculation'!$E$6="Hanoi",'Beta Database'!N136,IF('OTTV Calculation'!$E$6="Da Nang",'Beta Database'!AE136,IF('OTTV Calculation'!$E$6="Buon Ma Thuot",'Beta Database'!AV136,IF('OTTV Calculation'!$E$6="HCMC",'Beta Database'!BM136))))</f>
        <v>0</v>
      </c>
      <c r="M137" s="68" t="b">
        <f>IF('OTTV Calculation'!$E$6="Hanoi",'Beta Database'!O136,IF('OTTV Calculation'!$E$6="Da Nang",'Beta Database'!AF136,IF('OTTV Calculation'!$E$6="Buon Ma Thuot",'Beta Database'!AW136,IF('OTTV Calculation'!$E$6="HCMC",'Beta Database'!BN136))))</f>
        <v>0</v>
      </c>
      <c r="N137" s="68" t="b">
        <f>IF('OTTV Calculation'!$E$6="Hanoi",'Beta Database'!P136,IF('OTTV Calculation'!$E$6="Da Nang",'Beta Database'!AG136,IF('OTTV Calculation'!$E$6="Buon Ma Thuot",'Beta Database'!AX136,IF('OTTV Calculation'!$E$6="HCMC",'Beta Database'!BO136))))</f>
        <v>0</v>
      </c>
      <c r="O137" s="68" t="b">
        <f>IF('OTTV Calculation'!$E$6="Hanoi",'Beta Database'!Q136,IF('OTTV Calculation'!$E$6="Da Nang",'Beta Database'!AH136,IF('OTTV Calculation'!$E$6="Buon Ma Thuot",'Beta Database'!AY136,IF('OTTV Calculation'!$E$6="HCMC",'Beta Database'!BP136))))</f>
        <v>0</v>
      </c>
      <c r="P137" s="68" t="b">
        <f>IF('OTTV Calculation'!$E$6="Hanoi",'Beta Database'!R136,IF('OTTV Calculation'!$E$6="Da Nang",'Beta Database'!AI136,IF('OTTV Calculation'!$E$6="Buon Ma Thuot",'Beta Database'!AZ136,IF('OTTV Calculation'!$E$6="HCMC",'Beta Database'!BQ136))))</f>
        <v>0</v>
      </c>
      <c r="Q137" s="68" t="b">
        <f>IF('OTTV Calculation'!$E$6="Hanoi",'Beta Database'!S136,IF('OTTV Calculation'!$E$6="Da Nang",'Beta Database'!AJ136,IF('OTTV Calculation'!$E$6="Buon Ma Thuot",'Beta Database'!BA136,IF('OTTV Calculation'!$E$6="HCMC",'Beta Database'!BR136))))</f>
        <v>0</v>
      </c>
      <c r="R137" s="57">
        <v>2.65</v>
      </c>
      <c r="S137" s="57"/>
      <c r="T137" s="70" t="s">
        <v>117</v>
      </c>
      <c r="U137" s="370">
        <f>IFERROR(IF('Glazing information'!$I28/'Glazing information'!$J28&gt;3,INDEX($A$129:$Q$189,MATCH(3,'Window calculation'!$A$129:$A$189,1),MATCH(U$131,'Window calculation'!$A$129:$Q$129,0)),(INDEX($A$129:$Q$189,MATCH(IFERROR('Glazing information'!$I28/'Glazing information'!$J28,0),'Window calculation'!$A$129:$A$189,1),MATCH(U$131,'Window calculation'!$A$129:$Q$129,0))+(INDEX($A$129:$Q$189,MATCH(3-IFERROR('Glazing information'!$I28/'Glazing information'!$J28,0),$R$129:$R$189,-1),MATCH(U$131,'Window calculation'!$A$129:$Q$129,0))-INDEX($A$129:$Q$189,MATCH(IFERROR('Glazing information'!$I28/'Glazing information'!$J28,0),'Window calculation'!$A$129:$A$189,1),MATCH(U$131,'Window calculation'!$A$129:$Q$129,0)))*(IFERROR('Glazing information'!$I28/'Glazing information'!$J28,0)-INDEX($A$129:$A$189,MATCH(IFERROR('Glazing information'!$I28/'Glazing information'!$J28,0),'Window calculation'!$A$129:$A$189,1),1))/(INDEX($A$129:$A$189,MATCH(3-IFERROR('Glazing information'!$I28/'Glazing information'!$J28,0),$R$129:$R$189,-1),1)-INDEX(A132:A192,MATCH(IFERROR('Glazing information'!$I28/'Glazing information'!$J28,0),'Window calculation'!$A$129:$A$189,1),1)))),1)</f>
        <v>1</v>
      </c>
      <c r="V137" s="369">
        <f>IFERROR(IF('Glazing information'!$I28/('Glazing information'!$H28+'Glazing information'!$J28)&gt;3,INDEX($A$129:$Q$189,MATCH(3,'Window calculation'!$A$129:$A$189,1),MATCH(U$131,'Window calculation'!$A$129:$Q$129,0)),INDEX($A$129:$Q$189,MATCH(IFERROR('Glazing information'!$I28/('Glazing information'!$H28+'Glazing information'!$J28),0),$A$129:$A$189,1),MATCH(U$131,$A$129:$Q$129,0))+(INDEX($A$129:$Q$189,MATCH(3-IFERROR('Glazing information'!$I28/('Glazing information'!$H28+'Glazing information'!$J28),0),$R$129:$R$189,-1),MATCH(U$131,$A$129:$Q$129,0))-INDEX($A$129:$Q$189,MATCH(IFERROR('Glazing information'!$I28/('Glazing information'!$H28+'Glazing information'!$J28),0),$A$129:$A$189,1),MATCH(U$131,$A$129:$Q$129,0)))*(IFERROR('Glazing information'!$I28/('Glazing information'!$H28+'Glazing information'!$J28),0)-INDEX($A$129:$A$189,MATCH(IFERROR('Glazing information'!$I28/('Glazing information'!$H28+'Glazing information'!$J28),0),$A$129:$A$189,1),1))/(INDEX($A$129:$A$189,MATCH(3-IFERROR('Glazing information'!$I28/('Glazing information'!$H28+'Glazing information'!$J28),0),$R$129:$R$189,-1),1)-INDEX($A$129:$A$189,MATCH(IFERROR('Glazing information'!$I28/('Glazing information'!$H28+'Glazing information'!$J28),0),$A$129:$A$189,1),1))),1)</f>
        <v>1</v>
      </c>
      <c r="W137" s="416" t="str">
        <f>IFERROR(('Window calculation'!V137*('Glazing information'!$H28+'Glazing information'!$J28)-'Window calculation'!U137*'Glazing information'!$J28)/'Glazing information'!$H28,"")</f>
        <v/>
      </c>
      <c r="X137" s="370">
        <f>IFERROR(IF('Glazing information'!$I49/'Glazing information'!$J49&gt;3,INDEX($A$129:$Q$189,MATCH(3,'Window calculation'!$A$129:$A$189,1),MATCH(X$131,'Window calculation'!$A$129:$Q$129,0)),(INDEX($A$129:$Q$189,MATCH(IFERROR('Glazing information'!$I49/'Glazing information'!$J49,0),'Window calculation'!$A$129:$A$189,1),MATCH(X$131,'Window calculation'!$A$129:$Q$129,0))+(INDEX($A$129:$Q$189,MATCH(3-IFERROR('Glazing information'!$I49/'Glazing information'!$J49,0),$R$129:$R$189,-1),MATCH(X$131,'Window calculation'!$A$129:$Q$129,0))-INDEX($A$129:$Q$189,MATCH(IFERROR('Glazing information'!$I49/'Glazing information'!$J49,0),'Window calculation'!$A$129:$A$189,1),MATCH(X$131,'Window calculation'!$A$129:$Q$129,0)))*(IFERROR('Glazing information'!$I49/'Glazing information'!$J49,0)-INDEX($A$129:$A$189,MATCH(IFERROR('Glazing information'!$I49/'Glazing information'!$J49,0),'Window calculation'!$A$129:$A$189,1),1))/(INDEX($A$129:$A$189,MATCH(3-IFERROR('Glazing information'!$I49/'Glazing information'!$J49,0),$R$129:$R$189,-1),1)-INDEX(D132:D192,MATCH(IFERROR('Glazing information'!$I49/'Glazing information'!$J49,0),'Window calculation'!$A$129:$A$189,1),1)))),1)</f>
        <v>1</v>
      </c>
      <c r="Y137" s="369">
        <f>IFERROR(IF('Glazing information'!$I49/('Glazing information'!$H49+'Glazing information'!$J49)&gt;3,INDEX($A$129:$Q$189,MATCH(3,'Window calculation'!$A$129:$A$189,1),MATCH(X$131,'Window calculation'!$A$129:$Q$129,0)),INDEX($A$129:$Q$189,MATCH(IFERROR('Glazing information'!$I49/('Glazing information'!$H49+'Glazing information'!$J49),0),$A$129:$A$189,1),MATCH(X$131,$A$129:$Q$129,0))+(INDEX($A$129:$Q$189,MATCH(3-IFERROR('Glazing information'!$I49/('Glazing information'!$H49+'Glazing information'!$J49),0),$R$129:$R$189,-1),MATCH(X$131,$A$129:$Q$129,0))-INDEX($A$129:$Q$189,MATCH(IFERROR('Glazing information'!$I49/('Glazing information'!$H49+'Glazing information'!$J49),0),$A$129:$A$189,1),MATCH(X$131,$A$129:$Q$129,0)))*(IFERROR('Glazing information'!$I49/('Glazing information'!$H49+'Glazing information'!$J49),0)-INDEX($A$129:$A$189,MATCH(IFERROR('Glazing information'!$I49/('Glazing information'!$H49+'Glazing information'!$J49),0),$A$129:$A$189,1),1))/(INDEX($A$129:$A$189,MATCH(3-IFERROR('Glazing information'!$I49/('Glazing information'!$H49+'Glazing information'!$J49),0),$R$129:$R$189,-1),1)-INDEX($A$129:$A$189,MATCH(IFERROR('Glazing information'!$I49/('Glazing information'!$H49+'Glazing information'!$J49),0),$A$129:$A$189,1),1))),1)</f>
        <v>1</v>
      </c>
      <c r="Z137" s="416" t="str">
        <f>IFERROR(('Window calculation'!Y137*('Glazing information'!$H49+'Glazing information'!$J49)-'Window calculation'!X137*'Glazing information'!$J49)/'Glazing information'!$H49,"")</f>
        <v/>
      </c>
      <c r="AA137" s="370">
        <f>IFERROR(IF('Glazing information'!$I70/'Glazing information'!$J70&gt;3,INDEX($A$129:$Q$189,MATCH(3,'Window calculation'!$A$129:$A$189,1),MATCH(AA$131,'Window calculation'!$A$129:$Q$129,0)),(INDEX($A$129:$Q$189,MATCH(IFERROR('Glazing information'!$I70/'Glazing information'!$J70,0),'Window calculation'!$A$129:$A$189,1),MATCH(AA$131,'Window calculation'!$A$129:$Q$129,0))+(INDEX($A$129:$Q$189,MATCH(3-IFERROR('Glazing information'!$I70/'Glazing information'!$J70,0),$R$129:$R$189,-1),MATCH(AA$131,'Window calculation'!$A$129:$Q$129,0))-INDEX($A$129:$Q$189,MATCH(IFERROR('Glazing information'!$I70/'Glazing information'!$J70,0),'Window calculation'!$A$129:$A$189,1),MATCH(AA$131,'Window calculation'!$A$129:$Q$129,0)))*(IFERROR('Glazing information'!$I70/'Glazing information'!$J70,0)-INDEX($A$129:$A$189,MATCH(IFERROR('Glazing information'!$I70/'Glazing information'!$J70,0),'Window calculation'!$A$129:$A$189,1),1))/(INDEX($A$129:$A$189,MATCH(3-IFERROR('Glazing information'!$I70/'Glazing information'!$J70,0),$R$129:$R$189,-1),1)-INDEX(G132:G192,MATCH(IFERROR('Glazing information'!$I70/'Glazing information'!$J70,0),'Window calculation'!$A$129:$A$189,1),1)))),1)</f>
        <v>1</v>
      </c>
      <c r="AB137" s="369">
        <f>IFERROR(IF('Glazing information'!$I70/('Glazing information'!$H70+'Glazing information'!$J70)&gt;3,INDEX($A$129:$Q$189,MATCH(3,'Window calculation'!$A$129:$A$189,1),MATCH(AA$131,'Window calculation'!$A$129:$Q$129,0)),INDEX($A$129:$Q$189,MATCH(IFERROR('Glazing information'!$I70/('Glazing information'!$H70+'Glazing information'!$J70),0),$A$129:$A$189,1),MATCH(AA$131,$A$129:$Q$129,0))+(INDEX($A$129:$Q$189,MATCH(3-IFERROR('Glazing information'!$I70/('Glazing information'!$H70+'Glazing information'!$J70),0),$R$129:$R$189,-1),MATCH(AA$131,$A$129:$Q$129,0))-INDEX($A$129:$Q$189,MATCH(IFERROR('Glazing information'!$I70/('Glazing information'!$H70+'Glazing information'!$J70),0),$A$129:$A$189,1),MATCH(AA$131,$A$129:$Q$129,0)))*(IFERROR('Glazing information'!$I70/('Glazing information'!$H70+'Glazing information'!$J70),0)-INDEX($A$129:$A$189,MATCH(IFERROR('Glazing information'!$I70/('Glazing information'!$H70+'Glazing information'!$J70),0),$A$129:$A$189,1),1))/(INDEX($A$129:$A$189,MATCH(3-IFERROR('Glazing information'!$I70/('Glazing information'!$H70+'Glazing information'!$J70),0),$R$129:$R$189,-1),1)-INDEX($A$129:$A$189,MATCH(IFERROR('Glazing information'!$I70/('Glazing information'!$H70+'Glazing information'!$J70),0),$A$129:$A$189,1),1))),1)</f>
        <v>1</v>
      </c>
      <c r="AC137" s="416" t="str">
        <f>IFERROR(('Window calculation'!AB137*('Glazing information'!$H70+'Glazing information'!$J70)-'Window calculation'!AA137*'Glazing information'!$J70)/'Glazing information'!$H70,"")</f>
        <v/>
      </c>
      <c r="AD137" s="370">
        <f>IFERROR(IF('Glazing information'!$I91/'Glazing information'!$J91&gt;3,INDEX($A$129:$Q$189,MATCH(3,'Window calculation'!$A$129:$A$189,1),MATCH(AD$131,'Window calculation'!$A$129:$Q$129,0)),(INDEX($A$129:$Q$189,MATCH(IFERROR('Glazing information'!$I91/'Glazing information'!$J91,0),'Window calculation'!$A$129:$A$189,1),MATCH(AD$131,'Window calculation'!$A$129:$Q$129,0))+(INDEX($A$129:$Q$189,MATCH(3-IFERROR('Glazing information'!$I91/'Glazing information'!$J91,0),$R$129:$R$189,-1),MATCH(AD$131,'Window calculation'!$A$129:$Q$129,0))-INDEX($A$129:$Q$189,MATCH(IFERROR('Glazing information'!$I91/'Glazing information'!$J91,0),'Window calculation'!$A$129:$A$189,1),MATCH(AD$131,'Window calculation'!$A$129:$Q$129,0)))*(IFERROR('Glazing information'!$I91/'Glazing information'!$J91,0)-INDEX($A$129:$A$189,MATCH(IFERROR('Glazing information'!$I91/'Glazing information'!$J91,0),'Window calculation'!$A$129:$A$189,1),1))/(INDEX($A$129:$A$189,MATCH(3-IFERROR('Glazing information'!$I91/'Glazing information'!$J91,0),$R$129:$R$189,-1),1)-INDEX(J132:J192,MATCH(IFERROR('Glazing information'!$I91/'Glazing information'!$J91,0),'Window calculation'!$A$129:$A$189,1),1)))),1)</f>
        <v>1</v>
      </c>
      <c r="AE137" s="369">
        <f>IFERROR(IF('Glazing information'!$I91/('Glazing information'!$H91+'Glazing information'!$J91)&gt;3,INDEX($A$129:$Q$189,MATCH(3,'Window calculation'!$A$129:$A$189,1),MATCH(AD$131,'Window calculation'!$A$129:$Q$129,0)),INDEX($A$129:$Q$189,MATCH(IFERROR('Glazing information'!$I91/('Glazing information'!$H91+'Glazing information'!$J91),0),$A$129:$A$189,1),MATCH(AD$131,$A$129:$Q$129,0))+(INDEX($A$129:$Q$189,MATCH(3-IFERROR('Glazing information'!$I91/('Glazing information'!$H91+'Glazing information'!$J91),0),$R$129:$R$189,-1),MATCH(AD$131,$A$129:$Q$129,0))-INDEX($A$129:$Q$189,MATCH(IFERROR('Glazing information'!$I91/('Glazing information'!$H91+'Glazing information'!$J91),0),$A$129:$A$189,1),MATCH(AD$131,$A$129:$Q$129,0)))*(IFERROR('Glazing information'!$I91/('Glazing information'!$H91+'Glazing information'!$J91),0)-INDEX($A$129:$A$189,MATCH(IFERROR('Glazing information'!$I91/('Glazing information'!$H91+'Glazing information'!$J91),0),$A$129:$A$189,1),1))/(INDEX($A$129:$A$189,MATCH(3-IFERROR('Glazing information'!$I91/('Glazing information'!$H91+'Glazing information'!$J91),0),$R$129:$R$189,-1),1)-INDEX($A$129:$A$189,MATCH(IFERROR('Glazing information'!$I91/('Glazing information'!$H91+'Glazing information'!$J91),0),$A$129:$A$189,1),1))),1)</f>
        <v>1</v>
      </c>
      <c r="AF137" s="416" t="str">
        <f>IFERROR(('Window calculation'!AE137*('Glazing information'!$H91+'Glazing information'!$J91)-'Window calculation'!AD137*'Glazing information'!$J91)/'Glazing information'!$H91,"")</f>
        <v/>
      </c>
      <c r="AG137" s="370">
        <f>IFERROR(IF('Glazing information'!$I112/'Glazing information'!$J112&gt;3,INDEX($A$129:$Q$189,MATCH(3,'Window calculation'!$A$129:$A$189,1),MATCH(AG$131,'Window calculation'!$A$129:$Q$129,0)),(INDEX($A$129:$Q$189,MATCH(IFERROR('Glazing information'!$I112/'Glazing information'!$J112,0),'Window calculation'!$A$129:$A$189,1),MATCH(AG$131,'Window calculation'!$A$129:$Q$129,0))+(INDEX($A$129:$Q$189,MATCH(3-IFERROR('Glazing information'!$I112/'Glazing information'!$J112,0),$R$129:$R$189,-1),MATCH(AG$131,'Window calculation'!$A$129:$Q$129,0))-INDEX($A$129:$Q$189,MATCH(IFERROR('Glazing information'!$I112/'Glazing information'!$J112,0),'Window calculation'!$A$129:$A$189,1),MATCH(AG$131,'Window calculation'!$A$129:$Q$129,0)))*(IFERROR('Glazing information'!$I112/'Glazing information'!$J112,0)-INDEX($A$129:$A$189,MATCH(IFERROR('Glazing information'!$I112/'Glazing information'!$J112,0),'Window calculation'!$A$129:$A$189,1),1))/(INDEX($A$129:$A$189,MATCH(3-IFERROR('Glazing information'!$I112/'Glazing information'!$J112,0),$R$129:$R$189,-1),1)-INDEX(M132:M192,MATCH(IFERROR('Glazing information'!$I112/'Glazing information'!$J112,0),'Window calculation'!$A$129:$A$189,1),1)))),1)</f>
        <v>1</v>
      </c>
      <c r="AH137" s="369">
        <f>IFERROR(IF('Glazing information'!$I112/('Glazing information'!$H112+'Glazing information'!$J112)&gt;3,INDEX($A$129:$Q$189,MATCH(3,'Window calculation'!$A$129:$A$189,1),MATCH(AG$131,'Window calculation'!$A$129:$Q$129,0)),INDEX($A$129:$Q$189,MATCH(IFERROR('Glazing information'!$I112/('Glazing information'!$H112+'Glazing information'!$J112),0),$A$129:$A$189,1),MATCH(AG$131,$A$129:$Q$129,0))+(INDEX($A$129:$Q$189,MATCH(3-IFERROR('Glazing information'!$I112/('Glazing information'!$H112+'Glazing information'!$J112),0),$R$129:$R$189,-1),MATCH(AG$131,$A$129:$Q$129,0))-INDEX($A$129:$Q$189,MATCH(IFERROR('Glazing information'!$I112/('Glazing information'!$H112+'Glazing information'!$J112),0),$A$129:$A$189,1),MATCH(AG$131,$A$129:$Q$129,0)))*(IFERROR('Glazing information'!$I112/('Glazing information'!$H112+'Glazing information'!$J112),0)-INDEX($A$129:$A$189,MATCH(IFERROR('Glazing information'!$I112/('Glazing information'!$H112+'Glazing information'!$J112),0),$A$129:$A$189,1),1))/(INDEX($A$129:$A$189,MATCH(3-IFERROR('Glazing information'!$I112/('Glazing information'!$H112+'Glazing information'!$J112),0),$R$129:$R$189,-1),1)-INDEX($A$129:$A$189,MATCH(IFERROR('Glazing information'!$I112/('Glazing information'!$H112+'Glazing information'!$J112),0),$A$129:$A$189,1),1))),1)</f>
        <v>1</v>
      </c>
      <c r="AI137" s="416" t="str">
        <f>IFERROR(('Window calculation'!AH137*('Glazing information'!$H112+'Glazing information'!$J112)-'Window calculation'!AG137*'Glazing information'!$J112)/'Glazing information'!$H112,"")</f>
        <v/>
      </c>
      <c r="AJ137" s="370">
        <f>IFERROR(IF('Glazing information'!$I133/'Glazing information'!$J133&gt;3,INDEX($A$129:$Q$189,MATCH(3,'Window calculation'!$A$129:$A$189,1),MATCH(AJ$131,'Window calculation'!$A$129:$Q$129,0)),(INDEX($A$129:$Q$189,MATCH(IFERROR('Glazing information'!$I133/'Glazing information'!$J133,0),'Window calculation'!$A$129:$A$189,1),MATCH(AJ$131,'Window calculation'!$A$129:$Q$129,0))+(INDEX($A$129:$Q$189,MATCH(3-IFERROR('Glazing information'!$I133/'Glazing information'!$J133,0),$R$129:$R$189,-1),MATCH(AJ$131,'Window calculation'!$A$129:$Q$129,0))-INDEX($A$129:$Q$189,MATCH(IFERROR('Glazing information'!$I133/'Glazing information'!$J133,0),'Window calculation'!$A$129:$A$189,1),MATCH(AJ$131,'Window calculation'!$A$129:$Q$129,0)))*(IFERROR('Glazing information'!$I133/'Glazing information'!$J133,0)-INDEX($A$129:$A$189,MATCH(IFERROR('Glazing information'!$I133/'Glazing information'!$J133,0),'Window calculation'!$A$129:$A$189,1),1))/(INDEX($A$129:$A$189,MATCH(3-IFERROR('Glazing information'!$I133/'Glazing information'!$J133,0),$R$129:$R$189,-1),1)-INDEX(P132:P192,MATCH(IFERROR('Glazing information'!$I133/'Glazing information'!$J133,0),'Window calculation'!$A$129:$A$189,1),1)))),1)</f>
        <v>1</v>
      </c>
      <c r="AK137" s="369">
        <f>IFERROR(IF('Glazing information'!$I133/('Glazing information'!$H133+'Glazing information'!$J133)&gt;3,INDEX($A$129:$Q$189,MATCH(3,'Window calculation'!$A$129:$A$189,1),MATCH(AJ$131,'Window calculation'!$A$129:$Q$129,0)),INDEX($A$129:$Q$189,MATCH(IFERROR('Glazing information'!$I133/('Glazing information'!$H133+'Glazing information'!$J133),0),$A$129:$A$189,1),MATCH(AJ$131,$A$129:$Q$129,0))+(INDEX($A$129:$Q$189,MATCH(3-IFERROR('Glazing information'!$I133/('Glazing information'!$H133+'Glazing information'!$J133),0),$R$129:$R$189,-1),MATCH(AJ$131,$A$129:$Q$129,0))-INDEX($A$129:$Q$189,MATCH(IFERROR('Glazing information'!$I133/('Glazing information'!$H133+'Glazing information'!$J133),0),$A$129:$A$189,1),MATCH(AJ$131,$A$129:$Q$129,0)))*(IFERROR('Glazing information'!$I133/('Glazing information'!$H133+'Glazing information'!$J133),0)-INDEX($A$129:$A$189,MATCH(IFERROR('Glazing information'!$I133/('Glazing information'!$H133+'Glazing information'!$J133),0),$A$129:$A$189,1),1))/(INDEX($A$129:$A$189,MATCH(3-IFERROR('Glazing information'!$I133/('Glazing information'!$H133+'Glazing information'!$J133),0),$R$129:$R$189,-1),1)-INDEX($A$129:$A$189,MATCH(IFERROR('Glazing information'!$I133/('Glazing information'!$H133+'Glazing information'!$J133),0),$A$129:$A$189,1),1))),1)</f>
        <v>1</v>
      </c>
      <c r="AL137" s="416" t="str">
        <f>IFERROR(('Window calculation'!AK137*('Glazing information'!$H133+'Glazing information'!$J133)-'Window calculation'!AJ137*'Glazing information'!$J133)/'Glazing information'!$H133,"")</f>
        <v/>
      </c>
      <c r="AM137" s="370">
        <f>IFERROR(IF('Glazing information'!$I154/'Glazing information'!$J154&gt;3,INDEX($A$129:$Q$189,MATCH(3,'Window calculation'!$A$129:$A$189,1),MATCH(AM$131,'Window calculation'!$A$129:$Q$129,0)),(INDEX($A$129:$Q$189,MATCH(IFERROR('Glazing information'!$I154/'Glazing information'!$J154,0),'Window calculation'!$A$129:$A$189,1),MATCH(AM$131,'Window calculation'!$A$129:$Q$129,0))+(INDEX($A$129:$Q$189,MATCH(3-IFERROR('Glazing information'!$I154/'Glazing information'!$J154,0),$R$129:$R$189,-1),MATCH(AM$131,'Window calculation'!$A$129:$Q$129,0))-INDEX($A$129:$Q$189,MATCH(IFERROR('Glazing information'!$I154/'Glazing information'!$J154,0),'Window calculation'!$A$129:$A$189,1),MATCH(AM$131,'Window calculation'!$A$129:$Q$129,0)))*(IFERROR('Glazing information'!$I154/'Glazing information'!$J154,0)-INDEX($A$129:$A$189,MATCH(IFERROR('Glazing information'!$I154/'Glazing information'!$J154,0),'Window calculation'!$A$129:$A$189,1),1))/(INDEX($A$129:$A$189,MATCH(3-IFERROR('Glazing information'!$I154/'Glazing information'!$J154,0),$R$129:$R$189,-1),1)-INDEX(S132:S192,MATCH(IFERROR('Glazing information'!$I154/'Glazing information'!$J154,0),'Window calculation'!$A$129:$A$189,1),1)))),1)</f>
        <v>1</v>
      </c>
      <c r="AN137" s="369">
        <f>IFERROR(IF('Glazing information'!$I154/('Glazing information'!$H154+'Glazing information'!$J154)&gt;3,INDEX($A$129:$Q$189,MATCH(3,'Window calculation'!$A$129:$A$189,1),MATCH(AM$131,'Window calculation'!$A$129:$Q$129,0)),INDEX($A$129:$Q$189,MATCH(IFERROR('Glazing information'!$I154/('Glazing information'!$H154+'Glazing information'!$J154),0),$A$129:$A$189,1),MATCH(AM$131,$A$129:$Q$129,0))+(INDEX($A$129:$Q$189,MATCH(3-IFERROR('Glazing information'!$I154/('Glazing information'!$H154+'Glazing information'!$J154),0),$R$129:$R$189,-1),MATCH(AM$131,$A$129:$Q$129,0))-INDEX($A$129:$Q$189,MATCH(IFERROR('Glazing information'!$I154/('Glazing information'!$H154+'Glazing information'!$J154),0),$A$129:$A$189,1),MATCH(AM$131,$A$129:$Q$129,0)))*(IFERROR('Glazing information'!$I154/('Glazing information'!$H154+'Glazing information'!$J154),0)-INDEX($A$129:$A$189,MATCH(IFERROR('Glazing information'!$I154/('Glazing information'!$H154+'Glazing information'!$J154),0),$A$129:$A$189,1),1))/(INDEX($A$129:$A$189,MATCH(3-IFERROR('Glazing information'!$I154/('Glazing information'!$H154+'Glazing information'!$J154),0),$R$129:$R$189,-1),1)-INDEX($A$129:$A$189,MATCH(IFERROR('Glazing information'!$I154/('Glazing information'!$H154+'Glazing information'!$J154),0),$A$129:$A$189,1),1))),1)</f>
        <v>1</v>
      </c>
      <c r="AO137" s="416" t="str">
        <f>IFERROR(('Window calculation'!AN137*('Glazing information'!$H154+'Glazing information'!$J154)-'Window calculation'!AM137*'Glazing information'!$J154)/'Glazing information'!$H154,"")</f>
        <v/>
      </c>
      <c r="AP137" s="370">
        <f>IFERROR(IF('Glazing information'!$I175/'Glazing information'!$J175&gt;3,INDEX($A$129:$Q$189,MATCH(3,'Window calculation'!$A$129:$A$189,1),MATCH(AP$131,'Window calculation'!$A$129:$Q$129,0)),(INDEX($A$129:$Q$189,MATCH(IFERROR('Glazing information'!$I175/'Glazing information'!$J175,0),'Window calculation'!$A$129:$A$189,1),MATCH(AP$131,'Window calculation'!$A$129:$Q$129,0))+(INDEX($A$129:$Q$189,MATCH(3-IFERROR('Glazing information'!$I175/'Glazing information'!$J175,0),$R$129:$R$189,-1),MATCH(AP$131,'Window calculation'!$A$129:$Q$129,0))-INDEX($A$129:$Q$189,MATCH(IFERROR('Glazing information'!$I175/'Glazing information'!$J175,0),'Window calculation'!$A$129:$A$189,1),MATCH(AP$131,'Window calculation'!$A$129:$Q$129,0)))*(IFERROR('Glazing information'!$I175/'Glazing information'!$J175,0)-INDEX($A$129:$A$189,MATCH(IFERROR('Glazing information'!$I175/'Glazing information'!$J175,0),'Window calculation'!$A$129:$A$189,1),1))/(INDEX($A$129:$A$189,MATCH(3-IFERROR('Glazing information'!$I175/'Glazing information'!$J175,0),$R$129:$R$189,-1),1)-INDEX(V132:V192,MATCH(IFERROR('Glazing information'!$I175/'Glazing information'!$J175,0),'Window calculation'!$A$129:$A$189,1),1)))),1)</f>
        <v>1</v>
      </c>
      <c r="AQ137" s="369">
        <f>IFERROR(IF('Glazing information'!$I175/('Glazing information'!$H175+'Glazing information'!$J175)&gt;3,INDEX($A$129:$Q$189,MATCH(3,'Window calculation'!$A$129:$A$189,1),MATCH(AP$131,'Window calculation'!$A$129:$Q$129,0)),INDEX($A$129:$Q$189,MATCH(IFERROR('Glazing information'!$I175/('Glazing information'!$H175+'Glazing information'!$J175),0),$A$129:$A$189,1),MATCH(AP$131,$A$129:$Q$129,0))+(INDEX($A$129:$Q$189,MATCH(3-IFERROR('Glazing information'!$I175/('Glazing information'!$H175+'Glazing information'!$J175),0),$R$129:$R$189,-1),MATCH(AP$131,$A$129:$Q$129,0))-INDEX($A$129:$Q$189,MATCH(IFERROR('Glazing information'!$I175/('Glazing information'!$H175+'Glazing information'!$J175),0),$A$129:$A$189,1),MATCH(AP$131,$A$129:$Q$129,0)))*(IFERROR('Glazing information'!$I175/('Glazing information'!$H175+'Glazing information'!$J175),0)-INDEX($A$129:$A$189,MATCH(IFERROR('Glazing information'!$I175/('Glazing information'!$H175+'Glazing information'!$J175),0),$A$129:$A$189,1),1))/(INDEX($A$129:$A$189,MATCH(3-IFERROR('Glazing information'!$I175/('Glazing information'!$H175+'Glazing information'!$J175),0),$R$129:$R$189,-1),1)-INDEX($A$129:$A$189,MATCH(IFERROR('Glazing information'!$I175/('Glazing information'!$H175+'Glazing information'!$J175),0),$A$129:$A$189,1),1))),1)</f>
        <v>1</v>
      </c>
      <c r="AR137" s="416" t="str">
        <f>IFERROR(('Window calculation'!AQ137*('Glazing information'!$H175+'Glazing information'!$J175)-'Window calculation'!AP137*'Glazing information'!$J175)/'Glazing information'!$H175,"")</f>
        <v/>
      </c>
      <c r="AS137" s="57"/>
      <c r="AT137" s="57"/>
      <c r="AU137" s="57"/>
      <c r="AV137" s="57"/>
      <c r="AW137" s="57"/>
      <c r="AX137" s="57"/>
      <c r="AY137" s="57"/>
      <c r="AZ137" s="57"/>
      <c r="BA137" s="57"/>
      <c r="BB137" s="57"/>
      <c r="BC137" s="57"/>
      <c r="BD137" s="57"/>
      <c r="BE137" s="57"/>
      <c r="BF137" s="57"/>
      <c r="BG137" s="57"/>
      <c r="BH137" s="57"/>
      <c r="BI137" s="57"/>
      <c r="BJ137" s="57"/>
      <c r="BK137" s="57"/>
      <c r="BL137" s="57"/>
    </row>
    <row r="138" spans="1:64" x14ac:dyDescent="0.25">
      <c r="A138" s="67">
        <v>0.45</v>
      </c>
      <c r="B138" s="68" t="b">
        <f>IF('OTTV Calculation'!$E$6="Hanoi",'Beta Database'!D137,IF('OTTV Calculation'!$E$6="Da Nang",'Beta Database'!U137,IF('OTTV Calculation'!$E$6="Buon Ma Thuot",'Beta Database'!AL137,IF('OTTV Calculation'!$E$6="HCMC",'Beta Database'!BC137))))</f>
        <v>0</v>
      </c>
      <c r="C138" s="68" t="b">
        <f>IF('OTTV Calculation'!$E$6="Hanoi",'Beta Database'!E137,IF('OTTV Calculation'!$E$6="Da Nang",'Beta Database'!V137,IF('OTTV Calculation'!$E$6="Buon Ma Thuot",'Beta Database'!AM137,IF('OTTV Calculation'!$E$6="HCMC",'Beta Database'!BD137))))</f>
        <v>0</v>
      </c>
      <c r="D138" s="68" t="b">
        <f>IF('OTTV Calculation'!$E$6="Hanoi",'Beta Database'!F137,IF('OTTV Calculation'!$E$6="Da Nang",'Beta Database'!W137,IF('OTTV Calculation'!$E$6="Buon Ma Thuot",'Beta Database'!AN137,IF('OTTV Calculation'!$E$6="HCMC",'Beta Database'!BE137))))</f>
        <v>0</v>
      </c>
      <c r="E138" s="68" t="b">
        <f>IF('OTTV Calculation'!$E$6="Hanoi",'Beta Database'!G137,IF('OTTV Calculation'!$E$6="Da Nang",'Beta Database'!X137,IF('OTTV Calculation'!$E$6="Buon Ma Thuot",'Beta Database'!AO137,IF('OTTV Calculation'!$E$6="HCMC",'Beta Database'!BF137))))</f>
        <v>0</v>
      </c>
      <c r="F138" s="73" t="b">
        <f>IF('OTTV Calculation'!$E$6="Hanoi",'Beta Database'!H137,IF('OTTV Calculation'!$E$6="Da Nang",'Beta Database'!Y137,IF('OTTV Calculation'!$E$6="Buon Ma Thuot",'Beta Database'!AP137,IF('OTTV Calculation'!$E$6="HCMC",'Beta Database'!BG137))))</f>
        <v>0</v>
      </c>
      <c r="G138" s="68" t="b">
        <f>IF('OTTV Calculation'!$E$6="Hanoi",'Beta Database'!I137,IF('OTTV Calculation'!$E$6="Da Nang",'Beta Database'!Z137,IF('OTTV Calculation'!$E$6="Buon Ma Thuot",'Beta Database'!AQ137,IF('OTTV Calculation'!$E$6="HCMC",'Beta Database'!BH137))))</f>
        <v>0</v>
      </c>
      <c r="H138" s="68" t="b">
        <f>IF('OTTV Calculation'!$E$6="Hanoi",'Beta Database'!J137,IF('OTTV Calculation'!$E$6="Da Nang",'Beta Database'!AA137,IF('OTTV Calculation'!$E$6="Buon Ma Thuot",'Beta Database'!AR137,IF('OTTV Calculation'!$E$6="HCMC",'Beta Database'!BI137))))</f>
        <v>0</v>
      </c>
      <c r="I138" s="68" t="b">
        <f>IF('OTTV Calculation'!$E$6="Hanoi",'Beta Database'!K137,IF('OTTV Calculation'!$E$6="Da Nang",'Beta Database'!AB137,IF('OTTV Calculation'!$E$6="Buon Ma Thuot",'Beta Database'!AS137,IF('OTTV Calculation'!$E$6="HCMC",'Beta Database'!BJ137))))</f>
        <v>0</v>
      </c>
      <c r="J138" s="68" t="b">
        <f>IF('OTTV Calculation'!$E$6="Hanoi",'Beta Database'!L137,IF('OTTV Calculation'!$E$6="Da Nang",'Beta Database'!AC137,IF('OTTV Calculation'!$E$6="Buon Ma Thuot",'Beta Database'!AT137,IF('OTTV Calculation'!$E$6="HCMC",'Beta Database'!BK137))))</f>
        <v>0</v>
      </c>
      <c r="K138" s="68" t="b">
        <f>IF('OTTV Calculation'!$E$6="Hanoi",'Beta Database'!M137,IF('OTTV Calculation'!$E$6="Da Nang",'Beta Database'!AD137,IF('OTTV Calculation'!$E$6="Buon Ma Thuot",'Beta Database'!AU137,IF('OTTV Calculation'!$E$6="HCMC",'Beta Database'!BL137))))</f>
        <v>0</v>
      </c>
      <c r="L138" s="68" t="b">
        <f>IF('OTTV Calculation'!$E$6="Hanoi",'Beta Database'!N137,IF('OTTV Calculation'!$E$6="Da Nang",'Beta Database'!AE137,IF('OTTV Calculation'!$E$6="Buon Ma Thuot",'Beta Database'!AV137,IF('OTTV Calculation'!$E$6="HCMC",'Beta Database'!BM137))))</f>
        <v>0</v>
      </c>
      <c r="M138" s="68" t="b">
        <f>IF('OTTV Calculation'!$E$6="Hanoi",'Beta Database'!O137,IF('OTTV Calculation'!$E$6="Da Nang",'Beta Database'!AF137,IF('OTTV Calculation'!$E$6="Buon Ma Thuot",'Beta Database'!AW137,IF('OTTV Calculation'!$E$6="HCMC",'Beta Database'!BN137))))</f>
        <v>0</v>
      </c>
      <c r="N138" s="68" t="b">
        <f>IF('OTTV Calculation'!$E$6="Hanoi",'Beta Database'!P137,IF('OTTV Calculation'!$E$6="Da Nang",'Beta Database'!AG137,IF('OTTV Calculation'!$E$6="Buon Ma Thuot",'Beta Database'!AX137,IF('OTTV Calculation'!$E$6="HCMC",'Beta Database'!BO137))))</f>
        <v>0</v>
      </c>
      <c r="O138" s="68" t="b">
        <f>IF('OTTV Calculation'!$E$6="Hanoi",'Beta Database'!Q137,IF('OTTV Calculation'!$E$6="Da Nang",'Beta Database'!AH137,IF('OTTV Calculation'!$E$6="Buon Ma Thuot",'Beta Database'!AY137,IF('OTTV Calculation'!$E$6="HCMC",'Beta Database'!BP137))))</f>
        <v>0</v>
      </c>
      <c r="P138" s="68" t="b">
        <f>IF('OTTV Calculation'!$E$6="Hanoi",'Beta Database'!R137,IF('OTTV Calculation'!$E$6="Da Nang",'Beta Database'!AI137,IF('OTTV Calculation'!$E$6="Buon Ma Thuot",'Beta Database'!AZ137,IF('OTTV Calculation'!$E$6="HCMC",'Beta Database'!BQ137))))</f>
        <v>0</v>
      </c>
      <c r="Q138" s="68" t="b">
        <f>IF('OTTV Calculation'!$E$6="Hanoi",'Beta Database'!S137,IF('OTTV Calculation'!$E$6="Da Nang",'Beta Database'!AJ137,IF('OTTV Calculation'!$E$6="Buon Ma Thuot",'Beta Database'!BA137,IF('OTTV Calculation'!$E$6="HCMC",'Beta Database'!BR137))))</f>
        <v>0</v>
      </c>
      <c r="R138" s="57">
        <v>2.6</v>
      </c>
      <c r="S138" s="57"/>
      <c r="T138" s="70" t="s">
        <v>212</v>
      </c>
      <c r="U138" s="370">
        <f>IFERROR(IF('Glazing information'!$I29/'Glazing information'!$J29&gt;3,INDEX($A$129:$Q$189,MATCH(3,'Window calculation'!$A$129:$A$189,1),MATCH(U$131,'Window calculation'!$A$129:$Q$129,0)),(INDEX($A$129:$Q$189,MATCH(IFERROR('Glazing information'!$I29/'Glazing information'!$J29,0),'Window calculation'!$A$129:$A$189,1),MATCH(U$131,'Window calculation'!$A$129:$Q$129,0))+(INDEX($A$129:$Q$189,MATCH(3-IFERROR('Glazing information'!$I29/'Glazing information'!$J29,0),$R$129:$R$189,-1),MATCH(U$131,'Window calculation'!$A$129:$Q$129,0))-INDEX($A$129:$Q$189,MATCH(IFERROR('Glazing information'!$I29/'Glazing information'!$J29,0),'Window calculation'!$A$129:$A$189,1),MATCH(U$131,'Window calculation'!$A$129:$Q$129,0)))*(IFERROR('Glazing information'!$I29/'Glazing information'!$J29,0)-INDEX($A$129:$A$189,MATCH(IFERROR('Glazing information'!$I29/'Glazing information'!$J29,0),'Window calculation'!$A$129:$A$189,1),1))/(INDEX($A$129:$A$189,MATCH(3-IFERROR('Glazing information'!$I29/'Glazing information'!$J29,0),$R$129:$R$189,-1),1)-INDEX(A133:A193,MATCH(IFERROR('Glazing information'!$I29/'Glazing information'!$J29,0),'Window calculation'!$A$129:$A$189,1),1)))),1)</f>
        <v>1</v>
      </c>
      <c r="V138" s="369">
        <f>IFERROR(IF('Glazing information'!$I29/('Glazing information'!$H29+'Glazing information'!$J29)&gt;3,INDEX($A$129:$Q$189,MATCH(3,'Window calculation'!$A$129:$A$189,1),MATCH(U$131,'Window calculation'!$A$129:$Q$129,0)),INDEX($A$129:$Q$189,MATCH(IFERROR('Glazing information'!$I29/('Glazing information'!$H29+'Glazing information'!$J29),0),$A$129:$A$189,1),MATCH(U$131,$A$129:$Q$129,0))+(INDEX($A$129:$Q$189,MATCH(3-IFERROR('Glazing information'!$I29/('Glazing information'!$H29+'Glazing information'!$J29),0),$R$129:$R$189,-1),MATCH(U$131,$A$129:$Q$129,0))-INDEX($A$129:$Q$189,MATCH(IFERROR('Glazing information'!$I29/('Glazing information'!$H29+'Glazing information'!$J29),0),$A$129:$A$189,1),MATCH(U$131,$A$129:$Q$129,0)))*(IFERROR('Glazing information'!$I29/('Glazing information'!$H29+'Glazing information'!$J29),0)-INDEX($A$129:$A$189,MATCH(IFERROR('Glazing information'!$I29/('Glazing information'!$H29+'Glazing information'!$J29),0),$A$129:$A$189,1),1))/(INDEX($A$129:$A$189,MATCH(3-IFERROR('Glazing information'!$I29/('Glazing information'!$H29+'Glazing information'!$J29),0),$R$129:$R$189,-1),1)-INDEX($A$129:$A$189,MATCH(IFERROR('Glazing information'!$I29/('Glazing information'!$H29+'Glazing information'!$J29),0),$A$129:$A$189,1),1))),1)</f>
        <v>1</v>
      </c>
      <c r="W138" s="416" t="str">
        <f>IFERROR(('Window calculation'!V138*('Glazing information'!$H29+'Glazing information'!$J29)-'Window calculation'!U138*'Glazing information'!$J29)/'Glazing information'!$H29,"")</f>
        <v/>
      </c>
      <c r="X138" s="370">
        <f>IFERROR(IF('Glazing information'!$I50/'Glazing information'!$J50&gt;3,INDEX($A$129:$Q$189,MATCH(3,'Window calculation'!$A$129:$A$189,1),MATCH(X$131,'Window calculation'!$A$129:$Q$129,0)),(INDEX($A$129:$Q$189,MATCH(IFERROR('Glazing information'!$I50/'Glazing information'!$J50,0),'Window calculation'!$A$129:$A$189,1),MATCH(X$131,'Window calculation'!$A$129:$Q$129,0))+(INDEX($A$129:$Q$189,MATCH(3-IFERROR('Glazing information'!$I50/'Glazing information'!$J50,0),$R$129:$R$189,-1),MATCH(X$131,'Window calculation'!$A$129:$Q$129,0))-INDEX($A$129:$Q$189,MATCH(IFERROR('Glazing information'!$I50/'Glazing information'!$J50,0),'Window calculation'!$A$129:$A$189,1),MATCH(X$131,'Window calculation'!$A$129:$Q$129,0)))*(IFERROR('Glazing information'!$I50/'Glazing information'!$J50,0)-INDEX($A$129:$A$189,MATCH(IFERROR('Glazing information'!$I50/'Glazing information'!$J50,0),'Window calculation'!$A$129:$A$189,1),1))/(INDEX($A$129:$A$189,MATCH(3-IFERROR('Glazing information'!$I50/'Glazing information'!$J50,0),$R$129:$R$189,-1),1)-INDEX(D133:D193,MATCH(IFERROR('Glazing information'!$I50/'Glazing information'!$J50,0),'Window calculation'!$A$129:$A$189,1),1)))),1)</f>
        <v>1</v>
      </c>
      <c r="Y138" s="369">
        <f>IFERROR(IF('Glazing information'!$I50/('Glazing information'!$H50+'Glazing information'!$J50)&gt;3,INDEX($A$129:$Q$189,MATCH(3,'Window calculation'!$A$129:$A$189,1),MATCH(X$131,'Window calculation'!$A$129:$Q$129,0)),INDEX($A$129:$Q$189,MATCH(IFERROR('Glazing information'!$I50/('Glazing information'!$H50+'Glazing information'!$J50),0),$A$129:$A$189,1),MATCH(X$131,$A$129:$Q$129,0))+(INDEX($A$129:$Q$189,MATCH(3-IFERROR('Glazing information'!$I50/('Glazing information'!$H50+'Glazing information'!$J50),0),$R$129:$R$189,-1),MATCH(X$131,$A$129:$Q$129,0))-INDEX($A$129:$Q$189,MATCH(IFERROR('Glazing information'!$I50/('Glazing information'!$H50+'Glazing information'!$J50),0),$A$129:$A$189,1),MATCH(X$131,$A$129:$Q$129,0)))*(IFERROR('Glazing information'!$I50/('Glazing information'!$H50+'Glazing information'!$J50),0)-INDEX($A$129:$A$189,MATCH(IFERROR('Glazing information'!$I50/('Glazing information'!$H50+'Glazing information'!$J50),0),$A$129:$A$189,1),1))/(INDEX($A$129:$A$189,MATCH(3-IFERROR('Glazing information'!$I50/('Glazing information'!$H50+'Glazing information'!$J50),0),$R$129:$R$189,-1),1)-INDEX($A$129:$A$189,MATCH(IFERROR('Glazing information'!$I50/('Glazing information'!$H50+'Glazing information'!$J50),0),$A$129:$A$189,1),1))),1)</f>
        <v>1</v>
      </c>
      <c r="Z138" s="416" t="str">
        <f>IFERROR(('Window calculation'!Y138*('Glazing information'!$H50+'Glazing information'!$J50)-'Window calculation'!X138*'Glazing information'!$J50)/'Glazing information'!$H50,"")</f>
        <v/>
      </c>
      <c r="AA138" s="370">
        <f>IFERROR(IF('Glazing information'!$I71/'Glazing information'!$J71&gt;3,INDEX($A$129:$Q$189,MATCH(3,'Window calculation'!$A$129:$A$189,1),MATCH(AA$131,'Window calculation'!$A$129:$Q$129,0)),(INDEX($A$129:$Q$189,MATCH(IFERROR('Glazing information'!$I71/'Glazing information'!$J71,0),'Window calculation'!$A$129:$A$189,1),MATCH(AA$131,'Window calculation'!$A$129:$Q$129,0))+(INDEX($A$129:$Q$189,MATCH(3-IFERROR('Glazing information'!$I71/'Glazing information'!$J71,0),$R$129:$R$189,-1),MATCH(AA$131,'Window calculation'!$A$129:$Q$129,0))-INDEX($A$129:$Q$189,MATCH(IFERROR('Glazing information'!$I71/'Glazing information'!$J71,0),'Window calculation'!$A$129:$A$189,1),MATCH(AA$131,'Window calculation'!$A$129:$Q$129,0)))*(IFERROR('Glazing information'!$I71/'Glazing information'!$J71,0)-INDEX($A$129:$A$189,MATCH(IFERROR('Glazing information'!$I71/'Glazing information'!$J71,0),'Window calculation'!$A$129:$A$189,1),1))/(INDEX($A$129:$A$189,MATCH(3-IFERROR('Glazing information'!$I71/'Glazing information'!$J71,0),$R$129:$R$189,-1),1)-INDEX(G133:G193,MATCH(IFERROR('Glazing information'!$I71/'Glazing information'!$J71,0),'Window calculation'!$A$129:$A$189,1),1)))),1)</f>
        <v>1</v>
      </c>
      <c r="AB138" s="369">
        <f>IFERROR(IF('Glazing information'!$I71/('Glazing information'!$H71+'Glazing information'!$J71)&gt;3,INDEX($A$129:$Q$189,MATCH(3,'Window calculation'!$A$129:$A$189,1),MATCH(AA$131,'Window calculation'!$A$129:$Q$129,0)),INDEX($A$129:$Q$189,MATCH(IFERROR('Glazing information'!$I71/('Glazing information'!$H71+'Glazing information'!$J71),0),$A$129:$A$189,1),MATCH(AA$131,$A$129:$Q$129,0))+(INDEX($A$129:$Q$189,MATCH(3-IFERROR('Glazing information'!$I71/('Glazing information'!$H71+'Glazing information'!$J71),0),$R$129:$R$189,-1),MATCH(AA$131,$A$129:$Q$129,0))-INDEX($A$129:$Q$189,MATCH(IFERROR('Glazing information'!$I71/('Glazing information'!$H71+'Glazing information'!$J71),0),$A$129:$A$189,1),MATCH(AA$131,$A$129:$Q$129,0)))*(IFERROR('Glazing information'!$I71/('Glazing information'!$H71+'Glazing information'!$J71),0)-INDEX($A$129:$A$189,MATCH(IFERROR('Glazing information'!$I71/('Glazing information'!$H71+'Glazing information'!$J71),0),$A$129:$A$189,1),1))/(INDEX($A$129:$A$189,MATCH(3-IFERROR('Glazing information'!$I71/('Glazing information'!$H71+'Glazing information'!$J71),0),$R$129:$R$189,-1),1)-INDEX($A$129:$A$189,MATCH(IFERROR('Glazing information'!$I71/('Glazing information'!$H71+'Glazing information'!$J71),0),$A$129:$A$189,1),1))),1)</f>
        <v>1</v>
      </c>
      <c r="AC138" s="416" t="str">
        <f>IFERROR(('Window calculation'!AB138*('Glazing information'!$H71+'Glazing information'!$J71)-'Window calculation'!AA138*'Glazing information'!$J71)/'Glazing information'!$H71,"")</f>
        <v/>
      </c>
      <c r="AD138" s="370">
        <f>IFERROR(IF('Glazing information'!$I92/'Glazing information'!$J92&gt;3,INDEX($A$129:$Q$189,MATCH(3,'Window calculation'!$A$129:$A$189,1),MATCH(AD$131,'Window calculation'!$A$129:$Q$129,0)),(INDEX($A$129:$Q$189,MATCH(IFERROR('Glazing information'!$I92/'Glazing information'!$J92,0),'Window calculation'!$A$129:$A$189,1),MATCH(AD$131,'Window calculation'!$A$129:$Q$129,0))+(INDEX($A$129:$Q$189,MATCH(3-IFERROR('Glazing information'!$I92/'Glazing information'!$J92,0),$R$129:$R$189,-1),MATCH(AD$131,'Window calculation'!$A$129:$Q$129,0))-INDEX($A$129:$Q$189,MATCH(IFERROR('Glazing information'!$I92/'Glazing information'!$J92,0),'Window calculation'!$A$129:$A$189,1),MATCH(AD$131,'Window calculation'!$A$129:$Q$129,0)))*(IFERROR('Glazing information'!$I92/'Glazing information'!$J92,0)-INDEX($A$129:$A$189,MATCH(IFERROR('Glazing information'!$I92/'Glazing information'!$J92,0),'Window calculation'!$A$129:$A$189,1),1))/(INDEX($A$129:$A$189,MATCH(3-IFERROR('Glazing information'!$I92/'Glazing information'!$J92,0),$R$129:$R$189,-1),1)-INDEX(J133:J193,MATCH(IFERROR('Glazing information'!$I92/'Glazing information'!$J92,0),'Window calculation'!$A$129:$A$189,1),1)))),1)</f>
        <v>1</v>
      </c>
      <c r="AE138" s="369">
        <f>IFERROR(IF('Glazing information'!$I92/('Glazing information'!$H92+'Glazing information'!$J92)&gt;3,INDEX($A$129:$Q$189,MATCH(3,'Window calculation'!$A$129:$A$189,1),MATCH(AD$131,'Window calculation'!$A$129:$Q$129,0)),INDEX($A$129:$Q$189,MATCH(IFERROR('Glazing information'!$I92/('Glazing information'!$H92+'Glazing information'!$J92),0),$A$129:$A$189,1),MATCH(AD$131,$A$129:$Q$129,0))+(INDEX($A$129:$Q$189,MATCH(3-IFERROR('Glazing information'!$I92/('Glazing information'!$H92+'Glazing information'!$J92),0),$R$129:$R$189,-1),MATCH(AD$131,$A$129:$Q$129,0))-INDEX($A$129:$Q$189,MATCH(IFERROR('Glazing information'!$I92/('Glazing information'!$H92+'Glazing information'!$J92),0),$A$129:$A$189,1),MATCH(AD$131,$A$129:$Q$129,0)))*(IFERROR('Glazing information'!$I92/('Glazing information'!$H92+'Glazing information'!$J92),0)-INDEX($A$129:$A$189,MATCH(IFERROR('Glazing information'!$I92/('Glazing information'!$H92+'Glazing information'!$J92),0),$A$129:$A$189,1),1))/(INDEX($A$129:$A$189,MATCH(3-IFERROR('Glazing information'!$I92/('Glazing information'!$H92+'Glazing information'!$J92),0),$R$129:$R$189,-1),1)-INDEX($A$129:$A$189,MATCH(IFERROR('Glazing information'!$I92/('Glazing information'!$H92+'Glazing information'!$J92),0),$A$129:$A$189,1),1))),1)</f>
        <v>1</v>
      </c>
      <c r="AF138" s="416" t="str">
        <f>IFERROR(('Window calculation'!AE138*('Glazing information'!$H92+'Glazing information'!$J92)-'Window calculation'!AD138*'Glazing information'!$J92)/'Glazing information'!$H92,"")</f>
        <v/>
      </c>
      <c r="AG138" s="370">
        <f>IFERROR(IF('Glazing information'!$I113/'Glazing information'!$J113&gt;3,INDEX($A$129:$Q$189,MATCH(3,'Window calculation'!$A$129:$A$189,1),MATCH(AG$131,'Window calculation'!$A$129:$Q$129,0)),(INDEX($A$129:$Q$189,MATCH(IFERROR('Glazing information'!$I113/'Glazing information'!$J113,0),'Window calculation'!$A$129:$A$189,1),MATCH(AG$131,'Window calculation'!$A$129:$Q$129,0))+(INDEX($A$129:$Q$189,MATCH(3-IFERROR('Glazing information'!$I113/'Glazing information'!$J113,0),$R$129:$R$189,-1),MATCH(AG$131,'Window calculation'!$A$129:$Q$129,0))-INDEX($A$129:$Q$189,MATCH(IFERROR('Glazing information'!$I113/'Glazing information'!$J113,0),'Window calculation'!$A$129:$A$189,1),MATCH(AG$131,'Window calculation'!$A$129:$Q$129,0)))*(IFERROR('Glazing information'!$I113/'Glazing information'!$J113,0)-INDEX($A$129:$A$189,MATCH(IFERROR('Glazing information'!$I113/'Glazing information'!$J113,0),'Window calculation'!$A$129:$A$189,1),1))/(INDEX($A$129:$A$189,MATCH(3-IFERROR('Glazing information'!$I113/'Glazing information'!$J113,0),$R$129:$R$189,-1),1)-INDEX(M133:M193,MATCH(IFERROR('Glazing information'!$I113/'Glazing information'!$J113,0),'Window calculation'!$A$129:$A$189,1),1)))),1)</f>
        <v>1</v>
      </c>
      <c r="AH138" s="369">
        <f>IFERROR(IF('Glazing information'!$I113/('Glazing information'!$H113+'Glazing information'!$J113)&gt;3,INDEX($A$129:$Q$189,MATCH(3,'Window calculation'!$A$129:$A$189,1),MATCH(AG$131,'Window calculation'!$A$129:$Q$129,0)),INDEX($A$129:$Q$189,MATCH(IFERROR('Glazing information'!$I113/('Glazing information'!$H113+'Glazing information'!$J113),0),$A$129:$A$189,1),MATCH(AG$131,$A$129:$Q$129,0))+(INDEX($A$129:$Q$189,MATCH(3-IFERROR('Glazing information'!$I113/('Glazing information'!$H113+'Glazing information'!$J113),0),$R$129:$R$189,-1),MATCH(AG$131,$A$129:$Q$129,0))-INDEX($A$129:$Q$189,MATCH(IFERROR('Glazing information'!$I113/('Glazing information'!$H113+'Glazing information'!$J113),0),$A$129:$A$189,1),MATCH(AG$131,$A$129:$Q$129,0)))*(IFERROR('Glazing information'!$I113/('Glazing information'!$H113+'Glazing information'!$J113),0)-INDEX($A$129:$A$189,MATCH(IFERROR('Glazing information'!$I113/('Glazing information'!$H113+'Glazing information'!$J113),0),$A$129:$A$189,1),1))/(INDEX($A$129:$A$189,MATCH(3-IFERROR('Glazing information'!$I113/('Glazing information'!$H113+'Glazing information'!$J113),0),$R$129:$R$189,-1),1)-INDEX($A$129:$A$189,MATCH(IFERROR('Glazing information'!$I113/('Glazing information'!$H113+'Glazing information'!$J113),0),$A$129:$A$189,1),1))),1)</f>
        <v>1</v>
      </c>
      <c r="AI138" s="416" t="str">
        <f>IFERROR(('Window calculation'!AH138*('Glazing information'!$H113+'Glazing information'!$J113)-'Window calculation'!AG138*'Glazing information'!$J113)/'Glazing information'!$H113,"")</f>
        <v/>
      </c>
      <c r="AJ138" s="370">
        <f>IFERROR(IF('Glazing information'!$I134/'Glazing information'!$J134&gt;3,INDEX($A$129:$Q$189,MATCH(3,'Window calculation'!$A$129:$A$189,1),MATCH(AJ$131,'Window calculation'!$A$129:$Q$129,0)),(INDEX($A$129:$Q$189,MATCH(IFERROR('Glazing information'!$I134/'Glazing information'!$J134,0),'Window calculation'!$A$129:$A$189,1),MATCH(AJ$131,'Window calculation'!$A$129:$Q$129,0))+(INDEX($A$129:$Q$189,MATCH(3-IFERROR('Glazing information'!$I134/'Glazing information'!$J134,0),$R$129:$R$189,-1),MATCH(AJ$131,'Window calculation'!$A$129:$Q$129,0))-INDEX($A$129:$Q$189,MATCH(IFERROR('Glazing information'!$I134/'Glazing information'!$J134,0),'Window calculation'!$A$129:$A$189,1),MATCH(AJ$131,'Window calculation'!$A$129:$Q$129,0)))*(IFERROR('Glazing information'!$I134/'Glazing information'!$J134,0)-INDEX($A$129:$A$189,MATCH(IFERROR('Glazing information'!$I134/'Glazing information'!$J134,0),'Window calculation'!$A$129:$A$189,1),1))/(INDEX($A$129:$A$189,MATCH(3-IFERROR('Glazing information'!$I134/'Glazing information'!$J134,0),$R$129:$R$189,-1),1)-INDEX(P133:P193,MATCH(IFERROR('Glazing information'!$I134/'Glazing information'!$J134,0),'Window calculation'!$A$129:$A$189,1),1)))),1)</f>
        <v>1</v>
      </c>
      <c r="AK138" s="369">
        <f>IFERROR(IF('Glazing information'!$I134/('Glazing information'!$H134+'Glazing information'!$J134)&gt;3,INDEX($A$129:$Q$189,MATCH(3,'Window calculation'!$A$129:$A$189,1),MATCH(AJ$131,'Window calculation'!$A$129:$Q$129,0)),INDEX($A$129:$Q$189,MATCH(IFERROR('Glazing information'!$I134/('Glazing information'!$H134+'Glazing information'!$J134),0),$A$129:$A$189,1),MATCH(AJ$131,$A$129:$Q$129,0))+(INDEX($A$129:$Q$189,MATCH(3-IFERROR('Glazing information'!$I134/('Glazing information'!$H134+'Glazing information'!$J134),0),$R$129:$R$189,-1),MATCH(AJ$131,$A$129:$Q$129,0))-INDEX($A$129:$Q$189,MATCH(IFERROR('Glazing information'!$I134/('Glazing information'!$H134+'Glazing information'!$J134),0),$A$129:$A$189,1),MATCH(AJ$131,$A$129:$Q$129,0)))*(IFERROR('Glazing information'!$I134/('Glazing information'!$H134+'Glazing information'!$J134),0)-INDEX($A$129:$A$189,MATCH(IFERROR('Glazing information'!$I134/('Glazing information'!$H134+'Glazing information'!$J134),0),$A$129:$A$189,1),1))/(INDEX($A$129:$A$189,MATCH(3-IFERROR('Glazing information'!$I134/('Glazing information'!$H134+'Glazing information'!$J134),0),$R$129:$R$189,-1),1)-INDEX($A$129:$A$189,MATCH(IFERROR('Glazing information'!$I134/('Glazing information'!$H134+'Glazing information'!$J134),0),$A$129:$A$189,1),1))),1)</f>
        <v>1</v>
      </c>
      <c r="AL138" s="416" t="str">
        <f>IFERROR(('Window calculation'!AK138*('Glazing information'!$H134+'Glazing information'!$J134)-'Window calculation'!AJ138*'Glazing information'!$J134)/'Glazing information'!$H134,"")</f>
        <v/>
      </c>
      <c r="AM138" s="370">
        <f>IFERROR(IF('Glazing information'!$I155/'Glazing information'!$J155&gt;3,INDEX($A$129:$Q$189,MATCH(3,'Window calculation'!$A$129:$A$189,1),MATCH(AM$131,'Window calculation'!$A$129:$Q$129,0)),(INDEX($A$129:$Q$189,MATCH(IFERROR('Glazing information'!$I155/'Glazing information'!$J155,0),'Window calculation'!$A$129:$A$189,1),MATCH(AM$131,'Window calculation'!$A$129:$Q$129,0))+(INDEX($A$129:$Q$189,MATCH(3-IFERROR('Glazing information'!$I155/'Glazing information'!$J155,0),$R$129:$R$189,-1),MATCH(AM$131,'Window calculation'!$A$129:$Q$129,0))-INDEX($A$129:$Q$189,MATCH(IFERROR('Glazing information'!$I155/'Glazing information'!$J155,0),'Window calculation'!$A$129:$A$189,1),MATCH(AM$131,'Window calculation'!$A$129:$Q$129,0)))*(IFERROR('Glazing information'!$I155/'Glazing information'!$J155,0)-INDEX($A$129:$A$189,MATCH(IFERROR('Glazing information'!$I155/'Glazing information'!$J155,0),'Window calculation'!$A$129:$A$189,1),1))/(INDEX($A$129:$A$189,MATCH(3-IFERROR('Glazing information'!$I155/'Glazing information'!$J155,0),$R$129:$R$189,-1),1)-INDEX(S133:S193,MATCH(IFERROR('Glazing information'!$I155/'Glazing information'!$J155,0),'Window calculation'!$A$129:$A$189,1),1)))),1)</f>
        <v>1</v>
      </c>
      <c r="AN138" s="369">
        <f>IFERROR(IF('Glazing information'!$I155/('Glazing information'!$H155+'Glazing information'!$J155)&gt;3,INDEX($A$129:$Q$189,MATCH(3,'Window calculation'!$A$129:$A$189,1),MATCH(AM$131,'Window calculation'!$A$129:$Q$129,0)),INDEX($A$129:$Q$189,MATCH(IFERROR('Glazing information'!$I155/('Glazing information'!$H155+'Glazing information'!$J155),0),$A$129:$A$189,1),MATCH(AM$131,$A$129:$Q$129,0))+(INDEX($A$129:$Q$189,MATCH(3-IFERROR('Glazing information'!$I155/('Glazing information'!$H155+'Glazing information'!$J155),0),$R$129:$R$189,-1),MATCH(AM$131,$A$129:$Q$129,0))-INDEX($A$129:$Q$189,MATCH(IFERROR('Glazing information'!$I155/('Glazing information'!$H155+'Glazing information'!$J155),0),$A$129:$A$189,1),MATCH(AM$131,$A$129:$Q$129,0)))*(IFERROR('Glazing information'!$I155/('Glazing information'!$H155+'Glazing information'!$J155),0)-INDEX($A$129:$A$189,MATCH(IFERROR('Glazing information'!$I155/('Glazing information'!$H155+'Glazing information'!$J155),0),$A$129:$A$189,1),1))/(INDEX($A$129:$A$189,MATCH(3-IFERROR('Glazing information'!$I155/('Glazing information'!$H155+'Glazing information'!$J155),0),$R$129:$R$189,-1),1)-INDEX($A$129:$A$189,MATCH(IFERROR('Glazing information'!$I155/('Glazing information'!$H155+'Glazing information'!$J155),0),$A$129:$A$189,1),1))),1)</f>
        <v>1</v>
      </c>
      <c r="AO138" s="416" t="str">
        <f>IFERROR(('Window calculation'!AN138*('Glazing information'!$H155+'Glazing information'!$J155)-'Window calculation'!AM138*'Glazing information'!$J155)/'Glazing information'!$H155,"")</f>
        <v/>
      </c>
      <c r="AP138" s="370">
        <f>IFERROR(IF('Glazing information'!$I176/'Glazing information'!$J176&gt;3,INDEX($A$129:$Q$189,MATCH(3,'Window calculation'!$A$129:$A$189,1),MATCH(AP$131,'Window calculation'!$A$129:$Q$129,0)),(INDEX($A$129:$Q$189,MATCH(IFERROR('Glazing information'!$I176/'Glazing information'!$J176,0),'Window calculation'!$A$129:$A$189,1),MATCH(AP$131,'Window calculation'!$A$129:$Q$129,0))+(INDEX($A$129:$Q$189,MATCH(3-IFERROR('Glazing information'!$I176/'Glazing information'!$J176,0),$R$129:$R$189,-1),MATCH(AP$131,'Window calculation'!$A$129:$Q$129,0))-INDEX($A$129:$Q$189,MATCH(IFERROR('Glazing information'!$I176/'Glazing information'!$J176,0),'Window calculation'!$A$129:$A$189,1),MATCH(AP$131,'Window calculation'!$A$129:$Q$129,0)))*(IFERROR('Glazing information'!$I176/'Glazing information'!$J176,0)-INDEX($A$129:$A$189,MATCH(IFERROR('Glazing information'!$I176/'Glazing information'!$J176,0),'Window calculation'!$A$129:$A$189,1),1))/(INDEX($A$129:$A$189,MATCH(3-IFERROR('Glazing information'!$I176/'Glazing information'!$J176,0),$R$129:$R$189,-1),1)-INDEX(V133:V193,MATCH(IFERROR('Glazing information'!$I176/'Glazing information'!$J176,0),'Window calculation'!$A$129:$A$189,1),1)))),1)</f>
        <v>1</v>
      </c>
      <c r="AQ138" s="369">
        <f>IFERROR(IF('Glazing information'!$I176/('Glazing information'!$H176+'Glazing information'!$J176)&gt;3,INDEX($A$129:$Q$189,MATCH(3,'Window calculation'!$A$129:$A$189,1),MATCH(AP$131,'Window calculation'!$A$129:$Q$129,0)),INDEX($A$129:$Q$189,MATCH(IFERROR('Glazing information'!$I176/('Glazing information'!$H176+'Glazing information'!$J176),0),$A$129:$A$189,1),MATCH(AP$131,$A$129:$Q$129,0))+(INDEX($A$129:$Q$189,MATCH(3-IFERROR('Glazing information'!$I176/('Glazing information'!$H176+'Glazing information'!$J176),0),$R$129:$R$189,-1),MATCH(AP$131,$A$129:$Q$129,0))-INDEX($A$129:$Q$189,MATCH(IFERROR('Glazing information'!$I176/('Glazing information'!$H176+'Glazing information'!$J176),0),$A$129:$A$189,1),MATCH(AP$131,$A$129:$Q$129,0)))*(IFERROR('Glazing information'!$I176/('Glazing information'!$H176+'Glazing information'!$J176),0)-INDEX($A$129:$A$189,MATCH(IFERROR('Glazing information'!$I176/('Glazing information'!$H176+'Glazing information'!$J176),0),$A$129:$A$189,1),1))/(INDEX($A$129:$A$189,MATCH(3-IFERROR('Glazing information'!$I176/('Glazing information'!$H176+'Glazing information'!$J176),0),$R$129:$R$189,-1),1)-INDEX($A$129:$A$189,MATCH(IFERROR('Glazing information'!$I176/('Glazing information'!$H176+'Glazing information'!$J176),0),$A$129:$A$189,1),1))),1)</f>
        <v>1</v>
      </c>
      <c r="AR138" s="416" t="str">
        <f>IFERROR(('Window calculation'!AQ138*('Glazing information'!$H176+'Glazing information'!$J176)-'Window calculation'!AP138*'Glazing information'!$J176)/'Glazing information'!$H176,"")</f>
        <v/>
      </c>
      <c r="AS138" s="57"/>
      <c r="AT138" s="57"/>
      <c r="AU138" s="57"/>
      <c r="AV138" s="57"/>
      <c r="AW138" s="57"/>
      <c r="AX138" s="57"/>
      <c r="AY138" s="57"/>
      <c r="AZ138" s="57"/>
      <c r="BA138" s="57"/>
      <c r="BB138" s="57"/>
      <c r="BC138" s="57"/>
      <c r="BD138" s="57"/>
      <c r="BE138" s="57"/>
      <c r="BF138" s="57"/>
      <c r="BG138" s="57"/>
      <c r="BH138" s="57"/>
      <c r="BI138" s="57"/>
      <c r="BJ138" s="57"/>
      <c r="BK138" s="57"/>
      <c r="BL138" s="57"/>
    </row>
    <row r="139" spans="1:64" x14ac:dyDescent="0.25">
      <c r="A139" s="67">
        <v>0.5</v>
      </c>
      <c r="B139" s="68" t="b">
        <f>IF('OTTV Calculation'!$E$6="Hanoi",'Beta Database'!D138,IF('OTTV Calculation'!$E$6="Da Nang",'Beta Database'!U138,IF('OTTV Calculation'!$E$6="Buon Ma Thuot",'Beta Database'!AL138,IF('OTTV Calculation'!$E$6="HCMC",'Beta Database'!BC138))))</f>
        <v>0</v>
      </c>
      <c r="C139" s="68" t="b">
        <f>IF('OTTV Calculation'!$E$6="Hanoi",'Beta Database'!E138,IF('OTTV Calculation'!$E$6="Da Nang",'Beta Database'!V138,IF('OTTV Calculation'!$E$6="Buon Ma Thuot",'Beta Database'!AM138,IF('OTTV Calculation'!$E$6="HCMC",'Beta Database'!BD138))))</f>
        <v>0</v>
      </c>
      <c r="D139" s="68" t="b">
        <f>IF('OTTV Calculation'!$E$6="Hanoi",'Beta Database'!F138,IF('OTTV Calculation'!$E$6="Da Nang",'Beta Database'!W138,IF('OTTV Calculation'!$E$6="Buon Ma Thuot",'Beta Database'!AN138,IF('OTTV Calculation'!$E$6="HCMC",'Beta Database'!BE138))))</f>
        <v>0</v>
      </c>
      <c r="E139" s="68" t="b">
        <f>IF('OTTV Calculation'!$E$6="Hanoi",'Beta Database'!G138,IF('OTTV Calculation'!$E$6="Da Nang",'Beta Database'!X138,IF('OTTV Calculation'!$E$6="Buon Ma Thuot",'Beta Database'!AO138,IF('OTTV Calculation'!$E$6="HCMC",'Beta Database'!BF138))))</f>
        <v>0</v>
      </c>
      <c r="F139" s="73" t="b">
        <f>IF('OTTV Calculation'!$E$6="Hanoi",'Beta Database'!H138,IF('OTTV Calculation'!$E$6="Da Nang",'Beta Database'!Y138,IF('OTTV Calculation'!$E$6="Buon Ma Thuot",'Beta Database'!AP138,IF('OTTV Calculation'!$E$6="HCMC",'Beta Database'!BG138))))</f>
        <v>0</v>
      </c>
      <c r="G139" s="68" t="b">
        <f>IF('OTTV Calculation'!$E$6="Hanoi",'Beta Database'!I138,IF('OTTV Calculation'!$E$6="Da Nang",'Beta Database'!Z138,IF('OTTV Calculation'!$E$6="Buon Ma Thuot",'Beta Database'!AQ138,IF('OTTV Calculation'!$E$6="HCMC",'Beta Database'!BH138))))</f>
        <v>0</v>
      </c>
      <c r="H139" s="68" t="b">
        <f>IF('OTTV Calculation'!$E$6="Hanoi",'Beta Database'!J138,IF('OTTV Calculation'!$E$6="Da Nang",'Beta Database'!AA138,IF('OTTV Calculation'!$E$6="Buon Ma Thuot",'Beta Database'!AR138,IF('OTTV Calculation'!$E$6="HCMC",'Beta Database'!BI138))))</f>
        <v>0</v>
      </c>
      <c r="I139" s="68" t="b">
        <f>IF('OTTV Calculation'!$E$6="Hanoi",'Beta Database'!K138,IF('OTTV Calculation'!$E$6="Da Nang",'Beta Database'!AB138,IF('OTTV Calculation'!$E$6="Buon Ma Thuot",'Beta Database'!AS138,IF('OTTV Calculation'!$E$6="HCMC",'Beta Database'!BJ138))))</f>
        <v>0</v>
      </c>
      <c r="J139" s="68" t="b">
        <f>IF('OTTV Calculation'!$E$6="Hanoi",'Beta Database'!L138,IF('OTTV Calculation'!$E$6="Da Nang",'Beta Database'!AC138,IF('OTTV Calculation'!$E$6="Buon Ma Thuot",'Beta Database'!AT138,IF('OTTV Calculation'!$E$6="HCMC",'Beta Database'!BK138))))</f>
        <v>0</v>
      </c>
      <c r="K139" s="68" t="b">
        <f>IF('OTTV Calculation'!$E$6="Hanoi",'Beta Database'!M138,IF('OTTV Calculation'!$E$6="Da Nang",'Beta Database'!AD138,IF('OTTV Calculation'!$E$6="Buon Ma Thuot",'Beta Database'!AU138,IF('OTTV Calculation'!$E$6="HCMC",'Beta Database'!BL138))))</f>
        <v>0</v>
      </c>
      <c r="L139" s="68" t="b">
        <f>IF('OTTV Calculation'!$E$6="Hanoi",'Beta Database'!N138,IF('OTTV Calculation'!$E$6="Da Nang",'Beta Database'!AE138,IF('OTTV Calculation'!$E$6="Buon Ma Thuot",'Beta Database'!AV138,IF('OTTV Calculation'!$E$6="HCMC",'Beta Database'!BM138))))</f>
        <v>0</v>
      </c>
      <c r="M139" s="68" t="b">
        <f>IF('OTTV Calculation'!$E$6="Hanoi",'Beta Database'!O138,IF('OTTV Calculation'!$E$6="Da Nang",'Beta Database'!AF138,IF('OTTV Calculation'!$E$6="Buon Ma Thuot",'Beta Database'!AW138,IF('OTTV Calculation'!$E$6="HCMC",'Beta Database'!BN138))))</f>
        <v>0</v>
      </c>
      <c r="N139" s="68" t="b">
        <f>IF('OTTV Calculation'!$E$6="Hanoi",'Beta Database'!P138,IF('OTTV Calculation'!$E$6="Da Nang",'Beta Database'!AG138,IF('OTTV Calculation'!$E$6="Buon Ma Thuot",'Beta Database'!AX138,IF('OTTV Calculation'!$E$6="HCMC",'Beta Database'!BO138))))</f>
        <v>0</v>
      </c>
      <c r="O139" s="68" t="b">
        <f>IF('OTTV Calculation'!$E$6="Hanoi",'Beta Database'!Q138,IF('OTTV Calculation'!$E$6="Da Nang",'Beta Database'!AH138,IF('OTTV Calculation'!$E$6="Buon Ma Thuot",'Beta Database'!AY138,IF('OTTV Calculation'!$E$6="HCMC",'Beta Database'!BP138))))</f>
        <v>0</v>
      </c>
      <c r="P139" s="68" t="b">
        <f>IF('OTTV Calculation'!$E$6="Hanoi",'Beta Database'!R138,IF('OTTV Calculation'!$E$6="Da Nang",'Beta Database'!AI138,IF('OTTV Calculation'!$E$6="Buon Ma Thuot",'Beta Database'!AZ138,IF('OTTV Calculation'!$E$6="HCMC",'Beta Database'!BQ138))))</f>
        <v>0</v>
      </c>
      <c r="Q139" s="68" t="b">
        <f>IF('OTTV Calculation'!$E$6="Hanoi",'Beta Database'!S138,IF('OTTV Calculation'!$E$6="Da Nang",'Beta Database'!AJ138,IF('OTTV Calculation'!$E$6="Buon Ma Thuot",'Beta Database'!BA138,IF('OTTV Calculation'!$E$6="HCMC",'Beta Database'!BR138))))</f>
        <v>0</v>
      </c>
      <c r="R139" s="57">
        <v>2.5499999999999998</v>
      </c>
      <c r="S139" s="57"/>
      <c r="T139" s="70" t="s">
        <v>213</v>
      </c>
      <c r="U139" s="370">
        <f>IFERROR(IF('Glazing information'!$I30/'Glazing information'!$J30&gt;3,INDEX($A$129:$Q$189,MATCH(3,'Window calculation'!$A$129:$A$189,1),MATCH(U$131,'Window calculation'!$A$129:$Q$129,0)),(INDEX($A$129:$Q$189,MATCH(IFERROR('Glazing information'!$I30/'Glazing information'!$J30,0),'Window calculation'!$A$129:$A$189,1),MATCH(U$131,'Window calculation'!$A$129:$Q$129,0))+(INDEX($A$129:$Q$189,MATCH(3-IFERROR('Glazing information'!$I30/'Glazing information'!$J30,0),$R$129:$R$189,-1),MATCH(U$131,'Window calculation'!$A$129:$Q$129,0))-INDEX($A$129:$Q$189,MATCH(IFERROR('Glazing information'!$I30/'Glazing information'!$J30,0),'Window calculation'!$A$129:$A$189,1),MATCH(U$131,'Window calculation'!$A$129:$Q$129,0)))*(IFERROR('Glazing information'!$I30/'Glazing information'!$J30,0)-INDEX($A$129:$A$189,MATCH(IFERROR('Glazing information'!$I30/'Glazing information'!$J30,0),'Window calculation'!$A$129:$A$189,1),1))/(INDEX($A$129:$A$189,MATCH(3-IFERROR('Glazing information'!$I30/'Glazing information'!$J30,0),$R$129:$R$189,-1),1)-INDEX(A134:A194,MATCH(IFERROR('Glazing information'!$I30/'Glazing information'!$J30,0),'Window calculation'!$A$129:$A$189,1),1)))),1)</f>
        <v>1</v>
      </c>
      <c r="V139" s="369">
        <f>IFERROR(IF('Glazing information'!$I30/('Glazing information'!$H30+'Glazing information'!$J30)&gt;3,INDEX($A$129:$Q$189,MATCH(3,'Window calculation'!$A$129:$A$189,1),MATCH(U$131,'Window calculation'!$A$129:$Q$129,0)),INDEX($A$129:$Q$189,MATCH(IFERROR('Glazing information'!$I30/('Glazing information'!$H30+'Glazing information'!$J30),0),$A$129:$A$189,1),MATCH(U$131,$A$129:$Q$129,0))+(INDEX($A$129:$Q$189,MATCH(3-IFERROR('Glazing information'!$I30/('Glazing information'!$H30+'Glazing information'!$J30),0),$R$129:$R$189,-1),MATCH(U$131,$A$129:$Q$129,0))-INDEX($A$129:$Q$189,MATCH(IFERROR('Glazing information'!$I30/('Glazing information'!$H30+'Glazing information'!$J30),0),$A$129:$A$189,1),MATCH(U$131,$A$129:$Q$129,0)))*(IFERROR('Glazing information'!$I30/('Glazing information'!$H30+'Glazing information'!$J30),0)-INDEX($A$129:$A$189,MATCH(IFERROR('Glazing information'!$I30/('Glazing information'!$H30+'Glazing information'!$J30),0),$A$129:$A$189,1),1))/(INDEX($A$129:$A$189,MATCH(3-IFERROR('Glazing information'!$I30/('Glazing information'!$H30+'Glazing information'!$J30),0),$R$129:$R$189,-1),1)-INDEX($A$129:$A$189,MATCH(IFERROR('Glazing information'!$I30/('Glazing information'!$H30+'Glazing information'!$J30),0),$A$129:$A$189,1),1))),1)</f>
        <v>1</v>
      </c>
      <c r="W139" s="416" t="str">
        <f>IFERROR(('Window calculation'!V139*('Glazing information'!$H30+'Glazing information'!$J30)-'Window calculation'!U139*'Glazing information'!$J30)/'Glazing information'!$H30,"")</f>
        <v/>
      </c>
      <c r="X139" s="370">
        <f>IFERROR(IF('Glazing information'!$I51/'Glazing information'!$J51&gt;3,INDEX($A$129:$Q$189,MATCH(3,'Window calculation'!$A$129:$A$189,1),MATCH(X$131,'Window calculation'!$A$129:$Q$129,0)),(INDEX($A$129:$Q$189,MATCH(IFERROR('Glazing information'!$I51/'Glazing information'!$J51,0),'Window calculation'!$A$129:$A$189,1),MATCH(X$131,'Window calculation'!$A$129:$Q$129,0))+(INDEX($A$129:$Q$189,MATCH(3-IFERROR('Glazing information'!$I51/'Glazing information'!$J51,0),$R$129:$R$189,-1),MATCH(X$131,'Window calculation'!$A$129:$Q$129,0))-INDEX($A$129:$Q$189,MATCH(IFERROR('Glazing information'!$I51/'Glazing information'!$J51,0),'Window calculation'!$A$129:$A$189,1),MATCH(X$131,'Window calculation'!$A$129:$Q$129,0)))*(IFERROR('Glazing information'!$I51/'Glazing information'!$J51,0)-INDEX($A$129:$A$189,MATCH(IFERROR('Glazing information'!$I51/'Glazing information'!$J51,0),'Window calculation'!$A$129:$A$189,1),1))/(INDEX($A$129:$A$189,MATCH(3-IFERROR('Glazing information'!$I51/'Glazing information'!$J51,0),$R$129:$R$189,-1),1)-INDEX(D134:D194,MATCH(IFERROR('Glazing information'!$I51/'Glazing information'!$J51,0),'Window calculation'!$A$129:$A$189,1),1)))),1)</f>
        <v>1</v>
      </c>
      <c r="Y139" s="369">
        <f>IFERROR(IF('Glazing information'!$I51/('Glazing information'!$H51+'Glazing information'!$J51)&gt;3,INDEX($A$129:$Q$189,MATCH(3,'Window calculation'!$A$129:$A$189,1),MATCH(X$131,'Window calculation'!$A$129:$Q$129,0)),INDEX($A$129:$Q$189,MATCH(IFERROR('Glazing information'!$I51/('Glazing information'!$H51+'Glazing information'!$J51),0),$A$129:$A$189,1),MATCH(X$131,$A$129:$Q$129,0))+(INDEX($A$129:$Q$189,MATCH(3-IFERROR('Glazing information'!$I51/('Glazing information'!$H51+'Glazing information'!$J51),0),$R$129:$R$189,-1),MATCH(X$131,$A$129:$Q$129,0))-INDEX($A$129:$Q$189,MATCH(IFERROR('Glazing information'!$I51/('Glazing information'!$H51+'Glazing information'!$J51),0),$A$129:$A$189,1),MATCH(X$131,$A$129:$Q$129,0)))*(IFERROR('Glazing information'!$I51/('Glazing information'!$H51+'Glazing information'!$J51),0)-INDEX($A$129:$A$189,MATCH(IFERROR('Glazing information'!$I51/('Glazing information'!$H51+'Glazing information'!$J51),0),$A$129:$A$189,1),1))/(INDEX($A$129:$A$189,MATCH(3-IFERROR('Glazing information'!$I51/('Glazing information'!$H51+'Glazing information'!$J51),0),$R$129:$R$189,-1),1)-INDEX($A$129:$A$189,MATCH(IFERROR('Glazing information'!$I51/('Glazing information'!$H51+'Glazing information'!$J51),0),$A$129:$A$189,1),1))),1)</f>
        <v>1</v>
      </c>
      <c r="Z139" s="416" t="str">
        <f>IFERROR(('Window calculation'!Y139*('Glazing information'!$H51+'Glazing information'!$J51)-'Window calculation'!X139*'Glazing information'!$J51)/'Glazing information'!$H51,"")</f>
        <v/>
      </c>
      <c r="AA139" s="370">
        <f>IFERROR(IF('Glazing information'!$I72/'Glazing information'!$J72&gt;3,INDEX($A$129:$Q$189,MATCH(3,'Window calculation'!$A$129:$A$189,1),MATCH(AA$131,'Window calculation'!$A$129:$Q$129,0)),(INDEX($A$129:$Q$189,MATCH(IFERROR('Glazing information'!$I72/'Glazing information'!$J72,0),'Window calculation'!$A$129:$A$189,1),MATCH(AA$131,'Window calculation'!$A$129:$Q$129,0))+(INDEX($A$129:$Q$189,MATCH(3-IFERROR('Glazing information'!$I72/'Glazing information'!$J72,0),$R$129:$R$189,-1),MATCH(AA$131,'Window calculation'!$A$129:$Q$129,0))-INDEX($A$129:$Q$189,MATCH(IFERROR('Glazing information'!$I72/'Glazing information'!$J72,0),'Window calculation'!$A$129:$A$189,1),MATCH(AA$131,'Window calculation'!$A$129:$Q$129,0)))*(IFERROR('Glazing information'!$I72/'Glazing information'!$J72,0)-INDEX($A$129:$A$189,MATCH(IFERROR('Glazing information'!$I72/'Glazing information'!$J72,0),'Window calculation'!$A$129:$A$189,1),1))/(INDEX($A$129:$A$189,MATCH(3-IFERROR('Glazing information'!$I72/'Glazing information'!$J72,0),$R$129:$R$189,-1),1)-INDEX(G134:G194,MATCH(IFERROR('Glazing information'!$I72/'Glazing information'!$J72,0),'Window calculation'!$A$129:$A$189,1),1)))),1)</f>
        <v>1</v>
      </c>
      <c r="AB139" s="369">
        <f>IFERROR(IF('Glazing information'!$I72/('Glazing information'!$H72+'Glazing information'!$J72)&gt;3,INDEX($A$129:$Q$189,MATCH(3,'Window calculation'!$A$129:$A$189,1),MATCH(AA$131,'Window calculation'!$A$129:$Q$129,0)),INDEX($A$129:$Q$189,MATCH(IFERROR('Glazing information'!$I72/('Glazing information'!$H72+'Glazing information'!$J72),0),$A$129:$A$189,1),MATCH(AA$131,$A$129:$Q$129,0))+(INDEX($A$129:$Q$189,MATCH(3-IFERROR('Glazing information'!$I72/('Glazing information'!$H72+'Glazing information'!$J72),0),$R$129:$R$189,-1),MATCH(AA$131,$A$129:$Q$129,0))-INDEX($A$129:$Q$189,MATCH(IFERROR('Glazing information'!$I72/('Glazing information'!$H72+'Glazing information'!$J72),0),$A$129:$A$189,1),MATCH(AA$131,$A$129:$Q$129,0)))*(IFERROR('Glazing information'!$I72/('Glazing information'!$H72+'Glazing information'!$J72),0)-INDEX($A$129:$A$189,MATCH(IFERROR('Glazing information'!$I72/('Glazing information'!$H72+'Glazing information'!$J72),0),$A$129:$A$189,1),1))/(INDEX($A$129:$A$189,MATCH(3-IFERROR('Glazing information'!$I72/('Glazing information'!$H72+'Glazing information'!$J72),0),$R$129:$R$189,-1),1)-INDEX($A$129:$A$189,MATCH(IFERROR('Glazing information'!$I72/('Glazing information'!$H72+'Glazing information'!$J72),0),$A$129:$A$189,1),1))),1)</f>
        <v>1</v>
      </c>
      <c r="AC139" s="416" t="str">
        <f>IFERROR(('Window calculation'!AB139*('Glazing information'!$H72+'Glazing information'!$J72)-'Window calculation'!AA139*'Glazing information'!$J72)/'Glazing information'!$H72,"")</f>
        <v/>
      </c>
      <c r="AD139" s="370">
        <f>IFERROR(IF('Glazing information'!$I93/'Glazing information'!$J93&gt;3,INDEX($A$129:$Q$189,MATCH(3,'Window calculation'!$A$129:$A$189,1),MATCH(AD$131,'Window calculation'!$A$129:$Q$129,0)),(INDEX($A$129:$Q$189,MATCH(IFERROR('Glazing information'!$I93/'Glazing information'!$J93,0),'Window calculation'!$A$129:$A$189,1),MATCH(AD$131,'Window calculation'!$A$129:$Q$129,0))+(INDEX($A$129:$Q$189,MATCH(3-IFERROR('Glazing information'!$I93/'Glazing information'!$J93,0),$R$129:$R$189,-1),MATCH(AD$131,'Window calculation'!$A$129:$Q$129,0))-INDEX($A$129:$Q$189,MATCH(IFERROR('Glazing information'!$I93/'Glazing information'!$J93,0),'Window calculation'!$A$129:$A$189,1),MATCH(AD$131,'Window calculation'!$A$129:$Q$129,0)))*(IFERROR('Glazing information'!$I93/'Glazing information'!$J93,0)-INDEX($A$129:$A$189,MATCH(IFERROR('Glazing information'!$I93/'Glazing information'!$J93,0),'Window calculation'!$A$129:$A$189,1),1))/(INDEX($A$129:$A$189,MATCH(3-IFERROR('Glazing information'!$I93/'Glazing information'!$J93,0),$R$129:$R$189,-1),1)-INDEX(J134:J194,MATCH(IFERROR('Glazing information'!$I93/'Glazing information'!$J93,0),'Window calculation'!$A$129:$A$189,1),1)))),1)</f>
        <v>1</v>
      </c>
      <c r="AE139" s="369">
        <f>IFERROR(IF('Glazing information'!$I93/('Glazing information'!$H93+'Glazing information'!$J93)&gt;3,INDEX($A$129:$Q$189,MATCH(3,'Window calculation'!$A$129:$A$189,1),MATCH(AD$131,'Window calculation'!$A$129:$Q$129,0)),INDEX($A$129:$Q$189,MATCH(IFERROR('Glazing information'!$I93/('Glazing information'!$H93+'Glazing information'!$J93),0),$A$129:$A$189,1),MATCH(AD$131,$A$129:$Q$129,0))+(INDEX($A$129:$Q$189,MATCH(3-IFERROR('Glazing information'!$I93/('Glazing information'!$H93+'Glazing information'!$J93),0),$R$129:$R$189,-1),MATCH(AD$131,$A$129:$Q$129,0))-INDEX($A$129:$Q$189,MATCH(IFERROR('Glazing information'!$I93/('Glazing information'!$H93+'Glazing information'!$J93),0),$A$129:$A$189,1),MATCH(AD$131,$A$129:$Q$129,0)))*(IFERROR('Glazing information'!$I93/('Glazing information'!$H93+'Glazing information'!$J93),0)-INDEX($A$129:$A$189,MATCH(IFERROR('Glazing information'!$I93/('Glazing information'!$H93+'Glazing information'!$J93),0),$A$129:$A$189,1),1))/(INDEX($A$129:$A$189,MATCH(3-IFERROR('Glazing information'!$I93/('Glazing information'!$H93+'Glazing information'!$J93),0),$R$129:$R$189,-1),1)-INDEX($A$129:$A$189,MATCH(IFERROR('Glazing information'!$I93/('Glazing information'!$H93+'Glazing information'!$J93),0),$A$129:$A$189,1),1))),1)</f>
        <v>1</v>
      </c>
      <c r="AF139" s="416" t="str">
        <f>IFERROR(('Window calculation'!AE139*('Glazing information'!$H93+'Glazing information'!$J93)-'Window calculation'!AD139*'Glazing information'!$J93)/'Glazing information'!$H93,"")</f>
        <v/>
      </c>
      <c r="AG139" s="370">
        <f>IFERROR(IF('Glazing information'!$I114/'Glazing information'!$J114&gt;3,INDEX($A$129:$Q$189,MATCH(3,'Window calculation'!$A$129:$A$189,1),MATCH(AG$131,'Window calculation'!$A$129:$Q$129,0)),(INDEX($A$129:$Q$189,MATCH(IFERROR('Glazing information'!$I114/'Glazing information'!$J114,0),'Window calculation'!$A$129:$A$189,1),MATCH(AG$131,'Window calculation'!$A$129:$Q$129,0))+(INDEX($A$129:$Q$189,MATCH(3-IFERROR('Glazing information'!$I114/'Glazing information'!$J114,0),$R$129:$R$189,-1),MATCH(AG$131,'Window calculation'!$A$129:$Q$129,0))-INDEX($A$129:$Q$189,MATCH(IFERROR('Glazing information'!$I114/'Glazing information'!$J114,0),'Window calculation'!$A$129:$A$189,1),MATCH(AG$131,'Window calculation'!$A$129:$Q$129,0)))*(IFERROR('Glazing information'!$I114/'Glazing information'!$J114,0)-INDEX($A$129:$A$189,MATCH(IFERROR('Glazing information'!$I114/'Glazing information'!$J114,0),'Window calculation'!$A$129:$A$189,1),1))/(INDEX($A$129:$A$189,MATCH(3-IFERROR('Glazing information'!$I114/'Glazing information'!$J114,0),$R$129:$R$189,-1),1)-INDEX(M134:M194,MATCH(IFERROR('Glazing information'!$I114/'Glazing information'!$J114,0),'Window calculation'!$A$129:$A$189,1),1)))),1)</f>
        <v>1</v>
      </c>
      <c r="AH139" s="369">
        <f>IFERROR(IF('Glazing information'!$I114/('Glazing information'!$H114+'Glazing information'!$J114)&gt;3,INDEX($A$129:$Q$189,MATCH(3,'Window calculation'!$A$129:$A$189,1),MATCH(AG$131,'Window calculation'!$A$129:$Q$129,0)),INDEX($A$129:$Q$189,MATCH(IFERROR('Glazing information'!$I114/('Glazing information'!$H114+'Glazing information'!$J114),0),$A$129:$A$189,1),MATCH(AG$131,$A$129:$Q$129,0))+(INDEX($A$129:$Q$189,MATCH(3-IFERROR('Glazing information'!$I114/('Glazing information'!$H114+'Glazing information'!$J114),0),$R$129:$R$189,-1),MATCH(AG$131,$A$129:$Q$129,0))-INDEX($A$129:$Q$189,MATCH(IFERROR('Glazing information'!$I114/('Glazing information'!$H114+'Glazing information'!$J114),0),$A$129:$A$189,1),MATCH(AG$131,$A$129:$Q$129,0)))*(IFERROR('Glazing information'!$I114/('Glazing information'!$H114+'Glazing information'!$J114),0)-INDEX($A$129:$A$189,MATCH(IFERROR('Glazing information'!$I114/('Glazing information'!$H114+'Glazing information'!$J114),0),$A$129:$A$189,1),1))/(INDEX($A$129:$A$189,MATCH(3-IFERROR('Glazing information'!$I114/('Glazing information'!$H114+'Glazing information'!$J114),0),$R$129:$R$189,-1),1)-INDEX($A$129:$A$189,MATCH(IFERROR('Glazing information'!$I114/('Glazing information'!$H114+'Glazing information'!$J114),0),$A$129:$A$189,1),1))),1)</f>
        <v>1</v>
      </c>
      <c r="AI139" s="416" t="str">
        <f>IFERROR(('Window calculation'!AH139*('Glazing information'!$H114+'Glazing information'!$J114)-'Window calculation'!AG139*'Glazing information'!$J114)/'Glazing information'!$H114,"")</f>
        <v/>
      </c>
      <c r="AJ139" s="370">
        <f>IFERROR(IF('Glazing information'!$I135/'Glazing information'!$J135&gt;3,INDEX($A$129:$Q$189,MATCH(3,'Window calculation'!$A$129:$A$189,1),MATCH(AJ$131,'Window calculation'!$A$129:$Q$129,0)),(INDEX($A$129:$Q$189,MATCH(IFERROR('Glazing information'!$I135/'Glazing information'!$J135,0),'Window calculation'!$A$129:$A$189,1),MATCH(AJ$131,'Window calculation'!$A$129:$Q$129,0))+(INDEX($A$129:$Q$189,MATCH(3-IFERROR('Glazing information'!$I135/'Glazing information'!$J135,0),$R$129:$R$189,-1),MATCH(AJ$131,'Window calculation'!$A$129:$Q$129,0))-INDEX($A$129:$Q$189,MATCH(IFERROR('Glazing information'!$I135/'Glazing information'!$J135,0),'Window calculation'!$A$129:$A$189,1),MATCH(AJ$131,'Window calculation'!$A$129:$Q$129,0)))*(IFERROR('Glazing information'!$I135/'Glazing information'!$J135,0)-INDEX($A$129:$A$189,MATCH(IFERROR('Glazing information'!$I135/'Glazing information'!$J135,0),'Window calculation'!$A$129:$A$189,1),1))/(INDEX($A$129:$A$189,MATCH(3-IFERROR('Glazing information'!$I135/'Glazing information'!$J135,0),$R$129:$R$189,-1),1)-INDEX(P134:P194,MATCH(IFERROR('Glazing information'!$I135/'Glazing information'!$J135,0),'Window calculation'!$A$129:$A$189,1),1)))),1)</f>
        <v>1</v>
      </c>
      <c r="AK139" s="369">
        <f>IFERROR(IF('Glazing information'!$I135/('Glazing information'!$H135+'Glazing information'!$J135)&gt;3,INDEX($A$129:$Q$189,MATCH(3,'Window calculation'!$A$129:$A$189,1),MATCH(AJ$131,'Window calculation'!$A$129:$Q$129,0)),INDEX($A$129:$Q$189,MATCH(IFERROR('Glazing information'!$I135/('Glazing information'!$H135+'Glazing information'!$J135),0),$A$129:$A$189,1),MATCH(AJ$131,$A$129:$Q$129,0))+(INDEX($A$129:$Q$189,MATCH(3-IFERROR('Glazing information'!$I135/('Glazing information'!$H135+'Glazing information'!$J135),0),$R$129:$R$189,-1),MATCH(AJ$131,$A$129:$Q$129,0))-INDEX($A$129:$Q$189,MATCH(IFERROR('Glazing information'!$I135/('Glazing information'!$H135+'Glazing information'!$J135),0),$A$129:$A$189,1),MATCH(AJ$131,$A$129:$Q$129,0)))*(IFERROR('Glazing information'!$I135/('Glazing information'!$H135+'Glazing information'!$J135),0)-INDEX($A$129:$A$189,MATCH(IFERROR('Glazing information'!$I135/('Glazing information'!$H135+'Glazing information'!$J135),0),$A$129:$A$189,1),1))/(INDEX($A$129:$A$189,MATCH(3-IFERROR('Glazing information'!$I135/('Glazing information'!$H135+'Glazing information'!$J135),0),$R$129:$R$189,-1),1)-INDEX($A$129:$A$189,MATCH(IFERROR('Glazing information'!$I135/('Glazing information'!$H135+'Glazing information'!$J135),0),$A$129:$A$189,1),1))),1)</f>
        <v>1</v>
      </c>
      <c r="AL139" s="416" t="str">
        <f>IFERROR(('Window calculation'!AK139*('Glazing information'!$H135+'Glazing information'!$J135)-'Window calculation'!AJ139*'Glazing information'!$J135)/'Glazing information'!$H135,"")</f>
        <v/>
      </c>
      <c r="AM139" s="370">
        <f>IFERROR(IF('Glazing information'!$I156/'Glazing information'!$J156&gt;3,INDEX($A$129:$Q$189,MATCH(3,'Window calculation'!$A$129:$A$189,1),MATCH(AM$131,'Window calculation'!$A$129:$Q$129,0)),(INDEX($A$129:$Q$189,MATCH(IFERROR('Glazing information'!$I156/'Glazing information'!$J156,0),'Window calculation'!$A$129:$A$189,1),MATCH(AM$131,'Window calculation'!$A$129:$Q$129,0))+(INDEX($A$129:$Q$189,MATCH(3-IFERROR('Glazing information'!$I156/'Glazing information'!$J156,0),$R$129:$R$189,-1),MATCH(AM$131,'Window calculation'!$A$129:$Q$129,0))-INDEX($A$129:$Q$189,MATCH(IFERROR('Glazing information'!$I156/'Glazing information'!$J156,0),'Window calculation'!$A$129:$A$189,1),MATCH(AM$131,'Window calculation'!$A$129:$Q$129,0)))*(IFERROR('Glazing information'!$I156/'Glazing information'!$J156,0)-INDEX($A$129:$A$189,MATCH(IFERROR('Glazing information'!$I156/'Glazing information'!$J156,0),'Window calculation'!$A$129:$A$189,1),1))/(INDEX($A$129:$A$189,MATCH(3-IFERROR('Glazing information'!$I156/'Glazing information'!$J156,0),$R$129:$R$189,-1),1)-INDEX(S134:S194,MATCH(IFERROR('Glazing information'!$I156/'Glazing information'!$J156,0),'Window calculation'!$A$129:$A$189,1),1)))),1)</f>
        <v>1</v>
      </c>
      <c r="AN139" s="369">
        <f>IFERROR(IF('Glazing information'!$I156/('Glazing information'!$H156+'Glazing information'!$J156)&gt;3,INDEX($A$129:$Q$189,MATCH(3,'Window calculation'!$A$129:$A$189,1),MATCH(AM$131,'Window calculation'!$A$129:$Q$129,0)),INDEX($A$129:$Q$189,MATCH(IFERROR('Glazing information'!$I156/('Glazing information'!$H156+'Glazing information'!$J156),0),$A$129:$A$189,1),MATCH(AM$131,$A$129:$Q$129,0))+(INDEX($A$129:$Q$189,MATCH(3-IFERROR('Glazing information'!$I156/('Glazing information'!$H156+'Glazing information'!$J156),0),$R$129:$R$189,-1),MATCH(AM$131,$A$129:$Q$129,0))-INDEX($A$129:$Q$189,MATCH(IFERROR('Glazing information'!$I156/('Glazing information'!$H156+'Glazing information'!$J156),0),$A$129:$A$189,1),MATCH(AM$131,$A$129:$Q$129,0)))*(IFERROR('Glazing information'!$I156/('Glazing information'!$H156+'Glazing information'!$J156),0)-INDEX($A$129:$A$189,MATCH(IFERROR('Glazing information'!$I156/('Glazing information'!$H156+'Glazing information'!$J156),0),$A$129:$A$189,1),1))/(INDEX($A$129:$A$189,MATCH(3-IFERROR('Glazing information'!$I156/('Glazing information'!$H156+'Glazing information'!$J156),0),$R$129:$R$189,-1),1)-INDEX($A$129:$A$189,MATCH(IFERROR('Glazing information'!$I156/('Glazing information'!$H156+'Glazing information'!$J156),0),$A$129:$A$189,1),1))),1)</f>
        <v>1</v>
      </c>
      <c r="AO139" s="416" t="str">
        <f>IFERROR(('Window calculation'!AN139*('Glazing information'!$H156+'Glazing information'!$J156)-'Window calculation'!AM139*'Glazing information'!$J156)/'Glazing information'!$H156,"")</f>
        <v/>
      </c>
      <c r="AP139" s="370">
        <f>IFERROR(IF('Glazing information'!$I177/'Glazing information'!$J177&gt;3,INDEX($A$129:$Q$189,MATCH(3,'Window calculation'!$A$129:$A$189,1),MATCH(AP$131,'Window calculation'!$A$129:$Q$129,0)),(INDEX($A$129:$Q$189,MATCH(IFERROR('Glazing information'!$I177/'Glazing information'!$J177,0),'Window calculation'!$A$129:$A$189,1),MATCH(AP$131,'Window calculation'!$A$129:$Q$129,0))+(INDEX($A$129:$Q$189,MATCH(3-IFERROR('Glazing information'!$I177/'Glazing information'!$J177,0),$R$129:$R$189,-1),MATCH(AP$131,'Window calculation'!$A$129:$Q$129,0))-INDEX($A$129:$Q$189,MATCH(IFERROR('Glazing information'!$I177/'Glazing information'!$J177,0),'Window calculation'!$A$129:$A$189,1),MATCH(AP$131,'Window calculation'!$A$129:$Q$129,0)))*(IFERROR('Glazing information'!$I177/'Glazing information'!$J177,0)-INDEX($A$129:$A$189,MATCH(IFERROR('Glazing information'!$I177/'Glazing information'!$J177,0),'Window calculation'!$A$129:$A$189,1),1))/(INDEX($A$129:$A$189,MATCH(3-IFERROR('Glazing information'!$I177/'Glazing information'!$J177,0),$R$129:$R$189,-1),1)-INDEX(V134:V194,MATCH(IFERROR('Glazing information'!$I177/'Glazing information'!$J177,0),'Window calculation'!$A$129:$A$189,1),1)))),1)</f>
        <v>1</v>
      </c>
      <c r="AQ139" s="369">
        <f>IFERROR(IF('Glazing information'!$I177/('Glazing information'!$H177+'Glazing information'!$J177)&gt;3,INDEX($A$129:$Q$189,MATCH(3,'Window calculation'!$A$129:$A$189,1),MATCH(AP$131,'Window calculation'!$A$129:$Q$129,0)),INDEX($A$129:$Q$189,MATCH(IFERROR('Glazing information'!$I177/('Glazing information'!$H177+'Glazing information'!$J177),0),$A$129:$A$189,1),MATCH(AP$131,$A$129:$Q$129,0))+(INDEX($A$129:$Q$189,MATCH(3-IFERROR('Glazing information'!$I177/('Glazing information'!$H177+'Glazing information'!$J177),0),$R$129:$R$189,-1),MATCH(AP$131,$A$129:$Q$129,0))-INDEX($A$129:$Q$189,MATCH(IFERROR('Glazing information'!$I177/('Glazing information'!$H177+'Glazing information'!$J177),0),$A$129:$A$189,1),MATCH(AP$131,$A$129:$Q$129,0)))*(IFERROR('Glazing information'!$I177/('Glazing information'!$H177+'Glazing information'!$J177),0)-INDEX($A$129:$A$189,MATCH(IFERROR('Glazing information'!$I177/('Glazing information'!$H177+'Glazing information'!$J177),0),$A$129:$A$189,1),1))/(INDEX($A$129:$A$189,MATCH(3-IFERROR('Glazing information'!$I177/('Glazing information'!$H177+'Glazing information'!$J177),0),$R$129:$R$189,-1),1)-INDEX($A$129:$A$189,MATCH(IFERROR('Glazing information'!$I177/('Glazing information'!$H177+'Glazing information'!$J177),0),$A$129:$A$189,1),1))),1)</f>
        <v>1</v>
      </c>
      <c r="AR139" s="416" t="str">
        <f>IFERROR(('Window calculation'!AQ139*('Glazing information'!$H177+'Glazing information'!$J177)-'Window calculation'!AP139*'Glazing information'!$J177)/'Glazing information'!$H177,"")</f>
        <v/>
      </c>
      <c r="AS139" s="57"/>
      <c r="AT139" s="57"/>
      <c r="AU139" s="57"/>
      <c r="AV139" s="57"/>
      <c r="AW139" s="57"/>
      <c r="AX139" s="57"/>
      <c r="AY139" s="57"/>
      <c r="AZ139" s="57"/>
      <c r="BA139" s="57"/>
      <c r="BB139" s="57"/>
      <c r="BC139" s="57"/>
      <c r="BD139" s="57"/>
      <c r="BE139" s="57"/>
      <c r="BF139" s="57"/>
      <c r="BG139" s="57"/>
      <c r="BH139" s="57"/>
      <c r="BI139" s="57"/>
      <c r="BJ139" s="57"/>
      <c r="BK139" s="57"/>
      <c r="BL139" s="57"/>
    </row>
    <row r="140" spans="1:64" x14ac:dyDescent="0.25">
      <c r="A140" s="67">
        <v>0.55000000000000004</v>
      </c>
      <c r="B140" s="68" t="b">
        <f>IF('OTTV Calculation'!$E$6="Hanoi",'Beta Database'!D139,IF('OTTV Calculation'!$E$6="Da Nang",'Beta Database'!U139,IF('OTTV Calculation'!$E$6="Buon Ma Thuot",'Beta Database'!AL139,IF('OTTV Calculation'!$E$6="HCMC",'Beta Database'!BC139))))</f>
        <v>0</v>
      </c>
      <c r="C140" s="68" t="b">
        <f>IF('OTTV Calculation'!$E$6="Hanoi",'Beta Database'!E139,IF('OTTV Calculation'!$E$6="Da Nang",'Beta Database'!V139,IF('OTTV Calculation'!$E$6="Buon Ma Thuot",'Beta Database'!AM139,IF('OTTV Calculation'!$E$6="HCMC",'Beta Database'!BD139))))</f>
        <v>0</v>
      </c>
      <c r="D140" s="68" t="b">
        <f>IF('OTTV Calculation'!$E$6="Hanoi",'Beta Database'!F139,IF('OTTV Calculation'!$E$6="Da Nang",'Beta Database'!W139,IF('OTTV Calculation'!$E$6="Buon Ma Thuot",'Beta Database'!AN139,IF('OTTV Calculation'!$E$6="HCMC",'Beta Database'!BE139))))</f>
        <v>0</v>
      </c>
      <c r="E140" s="68" t="b">
        <f>IF('OTTV Calculation'!$E$6="Hanoi",'Beta Database'!G139,IF('OTTV Calculation'!$E$6="Da Nang",'Beta Database'!X139,IF('OTTV Calculation'!$E$6="Buon Ma Thuot",'Beta Database'!AO139,IF('OTTV Calculation'!$E$6="HCMC",'Beta Database'!BF139))))</f>
        <v>0</v>
      </c>
      <c r="F140" s="73" t="b">
        <f>IF('OTTV Calculation'!$E$6="Hanoi",'Beta Database'!H139,IF('OTTV Calculation'!$E$6="Da Nang",'Beta Database'!Y139,IF('OTTV Calculation'!$E$6="Buon Ma Thuot",'Beta Database'!AP139,IF('OTTV Calculation'!$E$6="HCMC",'Beta Database'!BG139))))</f>
        <v>0</v>
      </c>
      <c r="G140" s="68" t="b">
        <f>IF('OTTV Calculation'!$E$6="Hanoi",'Beta Database'!I139,IF('OTTV Calculation'!$E$6="Da Nang",'Beta Database'!Z139,IF('OTTV Calculation'!$E$6="Buon Ma Thuot",'Beta Database'!AQ139,IF('OTTV Calculation'!$E$6="HCMC",'Beta Database'!BH139))))</f>
        <v>0</v>
      </c>
      <c r="H140" s="68" t="b">
        <f>IF('OTTV Calculation'!$E$6="Hanoi",'Beta Database'!J139,IF('OTTV Calculation'!$E$6="Da Nang",'Beta Database'!AA139,IF('OTTV Calculation'!$E$6="Buon Ma Thuot",'Beta Database'!AR139,IF('OTTV Calculation'!$E$6="HCMC",'Beta Database'!BI139))))</f>
        <v>0</v>
      </c>
      <c r="I140" s="68" t="b">
        <f>IF('OTTV Calculation'!$E$6="Hanoi",'Beta Database'!K139,IF('OTTV Calculation'!$E$6="Da Nang",'Beta Database'!AB139,IF('OTTV Calculation'!$E$6="Buon Ma Thuot",'Beta Database'!AS139,IF('OTTV Calculation'!$E$6="HCMC",'Beta Database'!BJ139))))</f>
        <v>0</v>
      </c>
      <c r="J140" s="68" t="b">
        <f>IF('OTTV Calculation'!$E$6="Hanoi",'Beta Database'!L139,IF('OTTV Calculation'!$E$6="Da Nang",'Beta Database'!AC139,IF('OTTV Calculation'!$E$6="Buon Ma Thuot",'Beta Database'!AT139,IF('OTTV Calculation'!$E$6="HCMC",'Beta Database'!BK139))))</f>
        <v>0</v>
      </c>
      <c r="K140" s="68" t="b">
        <f>IF('OTTV Calculation'!$E$6="Hanoi",'Beta Database'!M139,IF('OTTV Calculation'!$E$6="Da Nang",'Beta Database'!AD139,IF('OTTV Calculation'!$E$6="Buon Ma Thuot",'Beta Database'!AU139,IF('OTTV Calculation'!$E$6="HCMC",'Beta Database'!BL139))))</f>
        <v>0</v>
      </c>
      <c r="L140" s="68" t="b">
        <f>IF('OTTV Calculation'!$E$6="Hanoi",'Beta Database'!N139,IF('OTTV Calculation'!$E$6="Da Nang",'Beta Database'!AE139,IF('OTTV Calculation'!$E$6="Buon Ma Thuot",'Beta Database'!AV139,IF('OTTV Calculation'!$E$6="HCMC",'Beta Database'!BM139))))</f>
        <v>0</v>
      </c>
      <c r="M140" s="68" t="b">
        <f>IF('OTTV Calculation'!$E$6="Hanoi",'Beta Database'!O139,IF('OTTV Calculation'!$E$6="Da Nang",'Beta Database'!AF139,IF('OTTV Calculation'!$E$6="Buon Ma Thuot",'Beta Database'!AW139,IF('OTTV Calculation'!$E$6="HCMC",'Beta Database'!BN139))))</f>
        <v>0</v>
      </c>
      <c r="N140" s="68" t="b">
        <f>IF('OTTV Calculation'!$E$6="Hanoi",'Beta Database'!P139,IF('OTTV Calculation'!$E$6="Da Nang",'Beta Database'!AG139,IF('OTTV Calculation'!$E$6="Buon Ma Thuot",'Beta Database'!AX139,IF('OTTV Calculation'!$E$6="HCMC",'Beta Database'!BO139))))</f>
        <v>0</v>
      </c>
      <c r="O140" s="68" t="b">
        <f>IF('OTTV Calculation'!$E$6="Hanoi",'Beta Database'!Q139,IF('OTTV Calculation'!$E$6="Da Nang",'Beta Database'!AH139,IF('OTTV Calculation'!$E$6="Buon Ma Thuot",'Beta Database'!AY139,IF('OTTV Calculation'!$E$6="HCMC",'Beta Database'!BP139))))</f>
        <v>0</v>
      </c>
      <c r="P140" s="68" t="b">
        <f>IF('OTTV Calculation'!$E$6="Hanoi",'Beta Database'!R139,IF('OTTV Calculation'!$E$6="Da Nang",'Beta Database'!AI139,IF('OTTV Calculation'!$E$6="Buon Ma Thuot",'Beta Database'!AZ139,IF('OTTV Calculation'!$E$6="HCMC",'Beta Database'!BQ139))))</f>
        <v>0</v>
      </c>
      <c r="Q140" s="68" t="b">
        <f>IF('OTTV Calculation'!$E$6="Hanoi",'Beta Database'!S139,IF('OTTV Calculation'!$E$6="Da Nang",'Beta Database'!AJ139,IF('OTTV Calculation'!$E$6="Buon Ma Thuot",'Beta Database'!BA139,IF('OTTV Calculation'!$E$6="HCMC",'Beta Database'!BR139))))</f>
        <v>0</v>
      </c>
      <c r="R140" s="57">
        <v>2.5</v>
      </c>
      <c r="S140" s="57"/>
      <c r="T140" s="70" t="s">
        <v>214</v>
      </c>
      <c r="U140" s="370">
        <f>IFERROR(IF('Glazing information'!$I31/'Glazing information'!$J31&gt;3,INDEX($A$129:$Q$189,MATCH(3,'Window calculation'!$A$129:$A$189,1),MATCH(U$131,'Window calculation'!$A$129:$Q$129,0)),(INDEX($A$129:$Q$189,MATCH(IFERROR('Glazing information'!$I31/'Glazing information'!$J31,0),'Window calculation'!$A$129:$A$189,1),MATCH(U$131,'Window calculation'!$A$129:$Q$129,0))+(INDEX($A$129:$Q$189,MATCH(3-IFERROR('Glazing information'!$I31/'Glazing information'!$J31,0),$R$129:$R$189,-1),MATCH(U$131,'Window calculation'!$A$129:$Q$129,0))-INDEX($A$129:$Q$189,MATCH(IFERROR('Glazing information'!$I31/'Glazing information'!$J31,0),'Window calculation'!$A$129:$A$189,1),MATCH(U$131,'Window calculation'!$A$129:$Q$129,0)))*(IFERROR('Glazing information'!$I31/'Glazing information'!$J31,0)-INDEX($A$129:$A$189,MATCH(IFERROR('Glazing information'!$I31/'Glazing information'!$J31,0),'Window calculation'!$A$129:$A$189,1),1))/(INDEX($A$129:$A$189,MATCH(3-IFERROR('Glazing information'!$I31/'Glazing information'!$J31,0),$R$129:$R$189,-1),1)-INDEX(A135:A195,MATCH(IFERROR('Glazing information'!$I31/'Glazing information'!$J31,0),'Window calculation'!$A$129:$A$189,1),1)))),1)</f>
        <v>1</v>
      </c>
      <c r="V140" s="369">
        <f>IFERROR(IF('Glazing information'!$I31/('Glazing information'!$H31+'Glazing information'!$J31)&gt;3,INDEX($A$129:$Q$189,MATCH(3,'Window calculation'!$A$129:$A$189,1),MATCH(U$131,'Window calculation'!$A$129:$Q$129,0)),INDEX($A$129:$Q$189,MATCH(IFERROR('Glazing information'!$I31/('Glazing information'!$H31+'Glazing information'!$J31),0),$A$129:$A$189,1),MATCH(U$131,$A$129:$Q$129,0))+(INDEX($A$129:$Q$189,MATCH(3-IFERROR('Glazing information'!$I31/('Glazing information'!$H31+'Glazing information'!$J31),0),$R$129:$R$189,-1),MATCH(U$131,$A$129:$Q$129,0))-INDEX($A$129:$Q$189,MATCH(IFERROR('Glazing information'!$I31/('Glazing information'!$H31+'Glazing information'!$J31),0),$A$129:$A$189,1),MATCH(U$131,$A$129:$Q$129,0)))*(IFERROR('Glazing information'!$I31/('Glazing information'!$H31+'Glazing information'!$J31),0)-INDEX($A$129:$A$189,MATCH(IFERROR('Glazing information'!$I31/('Glazing information'!$H31+'Glazing information'!$J31),0),$A$129:$A$189,1),1))/(INDEX($A$129:$A$189,MATCH(3-IFERROR('Glazing information'!$I31/('Glazing information'!$H31+'Glazing information'!$J31),0),$R$129:$R$189,-1),1)-INDEX($A$129:$A$189,MATCH(IFERROR('Glazing information'!$I31/('Glazing information'!$H31+'Glazing information'!$J31),0),$A$129:$A$189,1),1))),1)</f>
        <v>1</v>
      </c>
      <c r="W140" s="416" t="str">
        <f>IFERROR(('Window calculation'!V140*('Glazing information'!$H31+'Glazing information'!$J31)-'Window calculation'!U140*'Glazing information'!$J31)/'Glazing information'!$H31,"")</f>
        <v/>
      </c>
      <c r="X140" s="370">
        <f>IFERROR(IF('Glazing information'!$I52/'Glazing information'!$J52&gt;3,INDEX($A$129:$Q$189,MATCH(3,'Window calculation'!$A$129:$A$189,1),MATCH(X$131,'Window calculation'!$A$129:$Q$129,0)),(INDEX($A$129:$Q$189,MATCH(IFERROR('Glazing information'!$I52/'Glazing information'!$J52,0),'Window calculation'!$A$129:$A$189,1),MATCH(X$131,'Window calculation'!$A$129:$Q$129,0))+(INDEX($A$129:$Q$189,MATCH(3-IFERROR('Glazing information'!$I52/'Glazing information'!$J52,0),$R$129:$R$189,-1),MATCH(X$131,'Window calculation'!$A$129:$Q$129,0))-INDEX($A$129:$Q$189,MATCH(IFERROR('Glazing information'!$I52/'Glazing information'!$J52,0),'Window calculation'!$A$129:$A$189,1),MATCH(X$131,'Window calculation'!$A$129:$Q$129,0)))*(IFERROR('Glazing information'!$I52/'Glazing information'!$J52,0)-INDEX($A$129:$A$189,MATCH(IFERROR('Glazing information'!$I52/'Glazing information'!$J52,0),'Window calculation'!$A$129:$A$189,1),1))/(INDEX($A$129:$A$189,MATCH(3-IFERROR('Glazing information'!$I52/'Glazing information'!$J52,0),$R$129:$R$189,-1),1)-INDEX(D135:D195,MATCH(IFERROR('Glazing information'!$I52/'Glazing information'!$J52,0),'Window calculation'!$A$129:$A$189,1),1)))),1)</f>
        <v>1</v>
      </c>
      <c r="Y140" s="369">
        <f>IFERROR(IF('Glazing information'!$I52/('Glazing information'!$H52+'Glazing information'!$J52)&gt;3,INDEX($A$129:$Q$189,MATCH(3,'Window calculation'!$A$129:$A$189,1),MATCH(X$131,'Window calculation'!$A$129:$Q$129,0)),INDEX($A$129:$Q$189,MATCH(IFERROR('Glazing information'!$I52/('Glazing information'!$H52+'Glazing information'!$J52),0),$A$129:$A$189,1),MATCH(X$131,$A$129:$Q$129,0))+(INDEX($A$129:$Q$189,MATCH(3-IFERROR('Glazing information'!$I52/('Glazing information'!$H52+'Glazing information'!$J52),0),$R$129:$R$189,-1),MATCH(X$131,$A$129:$Q$129,0))-INDEX($A$129:$Q$189,MATCH(IFERROR('Glazing information'!$I52/('Glazing information'!$H52+'Glazing information'!$J52),0),$A$129:$A$189,1),MATCH(X$131,$A$129:$Q$129,0)))*(IFERROR('Glazing information'!$I52/('Glazing information'!$H52+'Glazing information'!$J52),0)-INDEX($A$129:$A$189,MATCH(IFERROR('Glazing information'!$I52/('Glazing information'!$H52+'Glazing information'!$J52),0),$A$129:$A$189,1),1))/(INDEX($A$129:$A$189,MATCH(3-IFERROR('Glazing information'!$I52/('Glazing information'!$H52+'Glazing information'!$J52),0),$R$129:$R$189,-1),1)-INDEX($A$129:$A$189,MATCH(IFERROR('Glazing information'!$I52/('Glazing information'!$H52+'Glazing information'!$J52),0),$A$129:$A$189,1),1))),1)</f>
        <v>1</v>
      </c>
      <c r="Z140" s="416" t="str">
        <f>IFERROR(('Window calculation'!Y140*('Glazing information'!$H52+'Glazing information'!$J52)-'Window calculation'!X140*'Glazing information'!$J52)/'Glazing information'!$H52,"")</f>
        <v/>
      </c>
      <c r="AA140" s="370">
        <f>IFERROR(IF('Glazing information'!$I73/'Glazing information'!$J73&gt;3,INDEX($A$129:$Q$189,MATCH(3,'Window calculation'!$A$129:$A$189,1),MATCH(AA$131,'Window calculation'!$A$129:$Q$129,0)),(INDEX($A$129:$Q$189,MATCH(IFERROR('Glazing information'!$I73/'Glazing information'!$J73,0),'Window calculation'!$A$129:$A$189,1),MATCH(AA$131,'Window calculation'!$A$129:$Q$129,0))+(INDEX($A$129:$Q$189,MATCH(3-IFERROR('Glazing information'!$I73/'Glazing information'!$J73,0),$R$129:$R$189,-1),MATCH(AA$131,'Window calculation'!$A$129:$Q$129,0))-INDEX($A$129:$Q$189,MATCH(IFERROR('Glazing information'!$I73/'Glazing information'!$J73,0),'Window calculation'!$A$129:$A$189,1),MATCH(AA$131,'Window calculation'!$A$129:$Q$129,0)))*(IFERROR('Glazing information'!$I73/'Glazing information'!$J73,0)-INDEX($A$129:$A$189,MATCH(IFERROR('Glazing information'!$I73/'Glazing information'!$J73,0),'Window calculation'!$A$129:$A$189,1),1))/(INDEX($A$129:$A$189,MATCH(3-IFERROR('Glazing information'!$I73/'Glazing information'!$J73,0),$R$129:$R$189,-1),1)-INDEX(G135:G195,MATCH(IFERROR('Glazing information'!$I73/'Glazing information'!$J73,0),'Window calculation'!$A$129:$A$189,1),1)))),1)</f>
        <v>1</v>
      </c>
      <c r="AB140" s="369">
        <f>IFERROR(IF('Glazing information'!$I73/('Glazing information'!$H73+'Glazing information'!$J73)&gt;3,INDEX($A$129:$Q$189,MATCH(3,'Window calculation'!$A$129:$A$189,1),MATCH(AA$131,'Window calculation'!$A$129:$Q$129,0)),INDEX($A$129:$Q$189,MATCH(IFERROR('Glazing information'!$I73/('Glazing information'!$H73+'Glazing information'!$J73),0),$A$129:$A$189,1),MATCH(AA$131,$A$129:$Q$129,0))+(INDEX($A$129:$Q$189,MATCH(3-IFERROR('Glazing information'!$I73/('Glazing information'!$H73+'Glazing information'!$J73),0),$R$129:$R$189,-1),MATCH(AA$131,$A$129:$Q$129,0))-INDEX($A$129:$Q$189,MATCH(IFERROR('Glazing information'!$I73/('Glazing information'!$H73+'Glazing information'!$J73),0),$A$129:$A$189,1),MATCH(AA$131,$A$129:$Q$129,0)))*(IFERROR('Glazing information'!$I73/('Glazing information'!$H73+'Glazing information'!$J73),0)-INDEX($A$129:$A$189,MATCH(IFERROR('Glazing information'!$I73/('Glazing information'!$H73+'Glazing information'!$J73),0),$A$129:$A$189,1),1))/(INDEX($A$129:$A$189,MATCH(3-IFERROR('Glazing information'!$I73/('Glazing information'!$H73+'Glazing information'!$J73),0),$R$129:$R$189,-1),1)-INDEX($A$129:$A$189,MATCH(IFERROR('Glazing information'!$I73/('Glazing information'!$H73+'Glazing information'!$J73),0),$A$129:$A$189,1),1))),1)</f>
        <v>1</v>
      </c>
      <c r="AC140" s="416" t="str">
        <f>IFERROR(('Window calculation'!AB140*('Glazing information'!$H73+'Glazing information'!$J73)-'Window calculation'!AA140*'Glazing information'!$J73)/'Glazing information'!$H73,"")</f>
        <v/>
      </c>
      <c r="AD140" s="370">
        <f>IFERROR(IF('Glazing information'!$I94/'Glazing information'!$J94&gt;3,INDEX($A$129:$Q$189,MATCH(3,'Window calculation'!$A$129:$A$189,1),MATCH(AD$131,'Window calculation'!$A$129:$Q$129,0)),(INDEX($A$129:$Q$189,MATCH(IFERROR('Glazing information'!$I94/'Glazing information'!$J94,0),'Window calculation'!$A$129:$A$189,1),MATCH(AD$131,'Window calculation'!$A$129:$Q$129,0))+(INDEX($A$129:$Q$189,MATCH(3-IFERROR('Glazing information'!$I94/'Glazing information'!$J94,0),$R$129:$R$189,-1),MATCH(AD$131,'Window calculation'!$A$129:$Q$129,0))-INDEX($A$129:$Q$189,MATCH(IFERROR('Glazing information'!$I94/'Glazing information'!$J94,0),'Window calculation'!$A$129:$A$189,1),MATCH(AD$131,'Window calculation'!$A$129:$Q$129,0)))*(IFERROR('Glazing information'!$I94/'Glazing information'!$J94,0)-INDEX($A$129:$A$189,MATCH(IFERROR('Glazing information'!$I94/'Glazing information'!$J94,0),'Window calculation'!$A$129:$A$189,1),1))/(INDEX($A$129:$A$189,MATCH(3-IFERROR('Glazing information'!$I94/'Glazing information'!$J94,0),$R$129:$R$189,-1),1)-INDEX(J135:J195,MATCH(IFERROR('Glazing information'!$I94/'Glazing information'!$J94,0),'Window calculation'!$A$129:$A$189,1),1)))),1)</f>
        <v>1</v>
      </c>
      <c r="AE140" s="369">
        <f>IFERROR(IF('Glazing information'!$I94/('Glazing information'!$H94+'Glazing information'!$J94)&gt;3,INDEX($A$129:$Q$189,MATCH(3,'Window calculation'!$A$129:$A$189,1),MATCH(AD$131,'Window calculation'!$A$129:$Q$129,0)),INDEX($A$129:$Q$189,MATCH(IFERROR('Glazing information'!$I94/('Glazing information'!$H94+'Glazing information'!$J94),0),$A$129:$A$189,1),MATCH(AD$131,$A$129:$Q$129,0))+(INDEX($A$129:$Q$189,MATCH(3-IFERROR('Glazing information'!$I94/('Glazing information'!$H94+'Glazing information'!$J94),0),$R$129:$R$189,-1),MATCH(AD$131,$A$129:$Q$129,0))-INDEX($A$129:$Q$189,MATCH(IFERROR('Glazing information'!$I94/('Glazing information'!$H94+'Glazing information'!$J94),0),$A$129:$A$189,1),MATCH(AD$131,$A$129:$Q$129,0)))*(IFERROR('Glazing information'!$I94/('Glazing information'!$H94+'Glazing information'!$J94),0)-INDEX($A$129:$A$189,MATCH(IFERROR('Glazing information'!$I94/('Glazing information'!$H94+'Glazing information'!$J94),0),$A$129:$A$189,1),1))/(INDEX($A$129:$A$189,MATCH(3-IFERROR('Glazing information'!$I94/('Glazing information'!$H94+'Glazing information'!$J94),0),$R$129:$R$189,-1),1)-INDEX($A$129:$A$189,MATCH(IFERROR('Glazing information'!$I94/('Glazing information'!$H94+'Glazing information'!$J94),0),$A$129:$A$189,1),1))),1)</f>
        <v>1</v>
      </c>
      <c r="AF140" s="416" t="str">
        <f>IFERROR(('Window calculation'!AE140*('Glazing information'!$H94+'Glazing information'!$J94)-'Window calculation'!AD140*'Glazing information'!$J94)/'Glazing information'!$H94,"")</f>
        <v/>
      </c>
      <c r="AG140" s="370">
        <f>IFERROR(IF('Glazing information'!$I115/'Glazing information'!$J115&gt;3,INDEX($A$129:$Q$189,MATCH(3,'Window calculation'!$A$129:$A$189,1),MATCH(AG$131,'Window calculation'!$A$129:$Q$129,0)),(INDEX($A$129:$Q$189,MATCH(IFERROR('Glazing information'!$I115/'Glazing information'!$J115,0),'Window calculation'!$A$129:$A$189,1),MATCH(AG$131,'Window calculation'!$A$129:$Q$129,0))+(INDEX($A$129:$Q$189,MATCH(3-IFERROR('Glazing information'!$I115/'Glazing information'!$J115,0),$R$129:$R$189,-1),MATCH(AG$131,'Window calculation'!$A$129:$Q$129,0))-INDEX($A$129:$Q$189,MATCH(IFERROR('Glazing information'!$I115/'Glazing information'!$J115,0),'Window calculation'!$A$129:$A$189,1),MATCH(AG$131,'Window calculation'!$A$129:$Q$129,0)))*(IFERROR('Glazing information'!$I115/'Glazing information'!$J115,0)-INDEX($A$129:$A$189,MATCH(IFERROR('Glazing information'!$I115/'Glazing information'!$J115,0),'Window calculation'!$A$129:$A$189,1),1))/(INDEX($A$129:$A$189,MATCH(3-IFERROR('Glazing information'!$I115/'Glazing information'!$J115,0),$R$129:$R$189,-1),1)-INDEX(M135:M195,MATCH(IFERROR('Glazing information'!$I115/'Glazing information'!$J115,0),'Window calculation'!$A$129:$A$189,1),1)))),1)</f>
        <v>1</v>
      </c>
      <c r="AH140" s="369">
        <f>IFERROR(IF('Glazing information'!$I115/('Glazing information'!$H115+'Glazing information'!$J115)&gt;3,INDEX($A$129:$Q$189,MATCH(3,'Window calculation'!$A$129:$A$189,1),MATCH(AG$131,'Window calculation'!$A$129:$Q$129,0)),INDEX($A$129:$Q$189,MATCH(IFERROR('Glazing information'!$I115/('Glazing information'!$H115+'Glazing information'!$J115),0),$A$129:$A$189,1),MATCH(AG$131,$A$129:$Q$129,0))+(INDEX($A$129:$Q$189,MATCH(3-IFERROR('Glazing information'!$I115/('Glazing information'!$H115+'Glazing information'!$J115),0),$R$129:$R$189,-1),MATCH(AG$131,$A$129:$Q$129,0))-INDEX($A$129:$Q$189,MATCH(IFERROR('Glazing information'!$I115/('Glazing information'!$H115+'Glazing information'!$J115),0),$A$129:$A$189,1),MATCH(AG$131,$A$129:$Q$129,0)))*(IFERROR('Glazing information'!$I115/('Glazing information'!$H115+'Glazing information'!$J115),0)-INDEX($A$129:$A$189,MATCH(IFERROR('Glazing information'!$I115/('Glazing information'!$H115+'Glazing information'!$J115),0),$A$129:$A$189,1),1))/(INDEX($A$129:$A$189,MATCH(3-IFERROR('Glazing information'!$I115/('Glazing information'!$H115+'Glazing information'!$J115),0),$R$129:$R$189,-1),1)-INDEX($A$129:$A$189,MATCH(IFERROR('Glazing information'!$I115/('Glazing information'!$H115+'Glazing information'!$J115),0),$A$129:$A$189,1),1))),1)</f>
        <v>1</v>
      </c>
      <c r="AI140" s="416" t="str">
        <f>IFERROR(('Window calculation'!AH140*('Glazing information'!$H115+'Glazing information'!$J115)-'Window calculation'!AG140*'Glazing information'!$J115)/'Glazing information'!$H115,"")</f>
        <v/>
      </c>
      <c r="AJ140" s="370">
        <f>IFERROR(IF('Glazing information'!$I136/'Glazing information'!$J136&gt;3,INDEX($A$129:$Q$189,MATCH(3,'Window calculation'!$A$129:$A$189,1),MATCH(AJ$131,'Window calculation'!$A$129:$Q$129,0)),(INDEX($A$129:$Q$189,MATCH(IFERROR('Glazing information'!$I136/'Glazing information'!$J136,0),'Window calculation'!$A$129:$A$189,1),MATCH(AJ$131,'Window calculation'!$A$129:$Q$129,0))+(INDEX($A$129:$Q$189,MATCH(3-IFERROR('Glazing information'!$I136/'Glazing information'!$J136,0),$R$129:$R$189,-1),MATCH(AJ$131,'Window calculation'!$A$129:$Q$129,0))-INDEX($A$129:$Q$189,MATCH(IFERROR('Glazing information'!$I136/'Glazing information'!$J136,0),'Window calculation'!$A$129:$A$189,1),MATCH(AJ$131,'Window calculation'!$A$129:$Q$129,0)))*(IFERROR('Glazing information'!$I136/'Glazing information'!$J136,0)-INDEX($A$129:$A$189,MATCH(IFERROR('Glazing information'!$I136/'Glazing information'!$J136,0),'Window calculation'!$A$129:$A$189,1),1))/(INDEX($A$129:$A$189,MATCH(3-IFERROR('Glazing information'!$I136/'Glazing information'!$J136,0),$R$129:$R$189,-1),1)-INDEX(P135:P195,MATCH(IFERROR('Glazing information'!$I136/'Glazing information'!$J136,0),'Window calculation'!$A$129:$A$189,1),1)))),1)</f>
        <v>1</v>
      </c>
      <c r="AK140" s="369">
        <f>IFERROR(IF('Glazing information'!$I136/('Glazing information'!$H136+'Glazing information'!$J136)&gt;3,INDEX($A$129:$Q$189,MATCH(3,'Window calculation'!$A$129:$A$189,1),MATCH(AJ$131,'Window calculation'!$A$129:$Q$129,0)),INDEX($A$129:$Q$189,MATCH(IFERROR('Glazing information'!$I136/('Glazing information'!$H136+'Glazing information'!$J136),0),$A$129:$A$189,1),MATCH(AJ$131,$A$129:$Q$129,0))+(INDEX($A$129:$Q$189,MATCH(3-IFERROR('Glazing information'!$I136/('Glazing information'!$H136+'Glazing information'!$J136),0),$R$129:$R$189,-1),MATCH(AJ$131,$A$129:$Q$129,0))-INDEX($A$129:$Q$189,MATCH(IFERROR('Glazing information'!$I136/('Glazing information'!$H136+'Glazing information'!$J136),0),$A$129:$A$189,1),MATCH(AJ$131,$A$129:$Q$129,0)))*(IFERROR('Glazing information'!$I136/('Glazing information'!$H136+'Glazing information'!$J136),0)-INDEX($A$129:$A$189,MATCH(IFERROR('Glazing information'!$I136/('Glazing information'!$H136+'Glazing information'!$J136),0),$A$129:$A$189,1),1))/(INDEX($A$129:$A$189,MATCH(3-IFERROR('Glazing information'!$I136/('Glazing information'!$H136+'Glazing information'!$J136),0),$R$129:$R$189,-1),1)-INDEX($A$129:$A$189,MATCH(IFERROR('Glazing information'!$I136/('Glazing information'!$H136+'Glazing information'!$J136),0),$A$129:$A$189,1),1))),1)</f>
        <v>1</v>
      </c>
      <c r="AL140" s="416" t="str">
        <f>IFERROR(('Window calculation'!AK140*('Glazing information'!$H136+'Glazing information'!$J136)-'Window calculation'!AJ140*'Glazing information'!$J136)/'Glazing information'!$H136,"")</f>
        <v/>
      </c>
      <c r="AM140" s="370">
        <f>IFERROR(IF('Glazing information'!$I157/'Glazing information'!$J157&gt;3,INDEX($A$129:$Q$189,MATCH(3,'Window calculation'!$A$129:$A$189,1),MATCH(AM$131,'Window calculation'!$A$129:$Q$129,0)),(INDEX($A$129:$Q$189,MATCH(IFERROR('Glazing information'!$I157/'Glazing information'!$J157,0),'Window calculation'!$A$129:$A$189,1),MATCH(AM$131,'Window calculation'!$A$129:$Q$129,0))+(INDEX($A$129:$Q$189,MATCH(3-IFERROR('Glazing information'!$I157/'Glazing information'!$J157,0),$R$129:$R$189,-1),MATCH(AM$131,'Window calculation'!$A$129:$Q$129,0))-INDEX($A$129:$Q$189,MATCH(IFERROR('Glazing information'!$I157/'Glazing information'!$J157,0),'Window calculation'!$A$129:$A$189,1),MATCH(AM$131,'Window calculation'!$A$129:$Q$129,0)))*(IFERROR('Glazing information'!$I157/'Glazing information'!$J157,0)-INDEX($A$129:$A$189,MATCH(IFERROR('Glazing information'!$I157/'Glazing information'!$J157,0),'Window calculation'!$A$129:$A$189,1),1))/(INDEX($A$129:$A$189,MATCH(3-IFERROR('Glazing information'!$I157/'Glazing information'!$J157,0),$R$129:$R$189,-1),1)-INDEX(S135:S195,MATCH(IFERROR('Glazing information'!$I157/'Glazing information'!$J157,0),'Window calculation'!$A$129:$A$189,1),1)))),1)</f>
        <v>1</v>
      </c>
      <c r="AN140" s="369">
        <f>IFERROR(IF('Glazing information'!$I157/('Glazing information'!$H157+'Glazing information'!$J157)&gt;3,INDEX($A$129:$Q$189,MATCH(3,'Window calculation'!$A$129:$A$189,1),MATCH(AM$131,'Window calculation'!$A$129:$Q$129,0)),INDEX($A$129:$Q$189,MATCH(IFERROR('Glazing information'!$I157/('Glazing information'!$H157+'Glazing information'!$J157),0),$A$129:$A$189,1),MATCH(AM$131,$A$129:$Q$129,0))+(INDEX($A$129:$Q$189,MATCH(3-IFERROR('Glazing information'!$I157/('Glazing information'!$H157+'Glazing information'!$J157),0),$R$129:$R$189,-1),MATCH(AM$131,$A$129:$Q$129,0))-INDEX($A$129:$Q$189,MATCH(IFERROR('Glazing information'!$I157/('Glazing information'!$H157+'Glazing information'!$J157),0),$A$129:$A$189,1),MATCH(AM$131,$A$129:$Q$129,0)))*(IFERROR('Glazing information'!$I157/('Glazing information'!$H157+'Glazing information'!$J157),0)-INDEX($A$129:$A$189,MATCH(IFERROR('Glazing information'!$I157/('Glazing information'!$H157+'Glazing information'!$J157),0),$A$129:$A$189,1),1))/(INDEX($A$129:$A$189,MATCH(3-IFERROR('Glazing information'!$I157/('Glazing information'!$H157+'Glazing information'!$J157),0),$R$129:$R$189,-1),1)-INDEX($A$129:$A$189,MATCH(IFERROR('Glazing information'!$I157/('Glazing information'!$H157+'Glazing information'!$J157),0),$A$129:$A$189,1),1))),1)</f>
        <v>1</v>
      </c>
      <c r="AO140" s="416" t="str">
        <f>IFERROR(('Window calculation'!AN140*('Glazing information'!$H157+'Glazing information'!$J157)-'Window calculation'!AM140*'Glazing information'!$J157)/'Glazing information'!$H157,"")</f>
        <v/>
      </c>
      <c r="AP140" s="370">
        <f>IFERROR(IF('Glazing information'!$I178/'Glazing information'!$J178&gt;3,INDEX($A$129:$Q$189,MATCH(3,'Window calculation'!$A$129:$A$189,1),MATCH(AP$131,'Window calculation'!$A$129:$Q$129,0)),(INDEX($A$129:$Q$189,MATCH(IFERROR('Glazing information'!$I178/'Glazing information'!$J178,0),'Window calculation'!$A$129:$A$189,1),MATCH(AP$131,'Window calculation'!$A$129:$Q$129,0))+(INDEX($A$129:$Q$189,MATCH(3-IFERROR('Glazing information'!$I178/'Glazing information'!$J178,0),$R$129:$R$189,-1),MATCH(AP$131,'Window calculation'!$A$129:$Q$129,0))-INDEX($A$129:$Q$189,MATCH(IFERROR('Glazing information'!$I178/'Glazing information'!$J178,0),'Window calculation'!$A$129:$A$189,1),MATCH(AP$131,'Window calculation'!$A$129:$Q$129,0)))*(IFERROR('Glazing information'!$I178/'Glazing information'!$J178,0)-INDEX($A$129:$A$189,MATCH(IFERROR('Glazing information'!$I178/'Glazing information'!$J178,0),'Window calculation'!$A$129:$A$189,1),1))/(INDEX($A$129:$A$189,MATCH(3-IFERROR('Glazing information'!$I178/'Glazing information'!$J178,0),$R$129:$R$189,-1),1)-INDEX(V135:V195,MATCH(IFERROR('Glazing information'!$I178/'Glazing information'!$J178,0),'Window calculation'!$A$129:$A$189,1),1)))),1)</f>
        <v>1</v>
      </c>
      <c r="AQ140" s="369">
        <f>IFERROR(IF('Glazing information'!$I178/('Glazing information'!$H178+'Glazing information'!$J178)&gt;3,INDEX($A$129:$Q$189,MATCH(3,'Window calculation'!$A$129:$A$189,1),MATCH(AP$131,'Window calculation'!$A$129:$Q$129,0)),INDEX($A$129:$Q$189,MATCH(IFERROR('Glazing information'!$I178/('Glazing information'!$H178+'Glazing information'!$J178),0),$A$129:$A$189,1),MATCH(AP$131,$A$129:$Q$129,0))+(INDEX($A$129:$Q$189,MATCH(3-IFERROR('Glazing information'!$I178/('Glazing information'!$H178+'Glazing information'!$J178),0),$R$129:$R$189,-1),MATCH(AP$131,$A$129:$Q$129,0))-INDEX($A$129:$Q$189,MATCH(IFERROR('Glazing information'!$I178/('Glazing information'!$H178+'Glazing information'!$J178),0),$A$129:$A$189,1),MATCH(AP$131,$A$129:$Q$129,0)))*(IFERROR('Glazing information'!$I178/('Glazing information'!$H178+'Glazing information'!$J178),0)-INDEX($A$129:$A$189,MATCH(IFERROR('Glazing information'!$I178/('Glazing information'!$H178+'Glazing information'!$J178),0),$A$129:$A$189,1),1))/(INDEX($A$129:$A$189,MATCH(3-IFERROR('Glazing information'!$I178/('Glazing information'!$H178+'Glazing information'!$J178),0),$R$129:$R$189,-1),1)-INDEX($A$129:$A$189,MATCH(IFERROR('Glazing information'!$I178/('Glazing information'!$H178+'Glazing information'!$J178),0),$A$129:$A$189,1),1))),1)</f>
        <v>1</v>
      </c>
      <c r="AR140" s="416" t="str">
        <f>IFERROR(('Window calculation'!AQ140*('Glazing information'!$H178+'Glazing information'!$J178)-'Window calculation'!AP140*'Glazing information'!$J178)/'Glazing information'!$H178,"")</f>
        <v/>
      </c>
      <c r="AS140" s="57"/>
      <c r="AT140" s="57"/>
      <c r="AU140" s="57"/>
      <c r="AV140" s="57"/>
      <c r="AW140" s="57"/>
      <c r="AX140" s="57"/>
      <c r="AY140" s="57"/>
      <c r="AZ140" s="57"/>
      <c r="BA140" s="57"/>
      <c r="BB140" s="57"/>
      <c r="BC140" s="57"/>
      <c r="BD140" s="57"/>
      <c r="BE140" s="57"/>
      <c r="BF140" s="57"/>
      <c r="BG140" s="57"/>
      <c r="BH140" s="57"/>
      <c r="BI140" s="57"/>
      <c r="BJ140" s="57"/>
      <c r="BK140" s="57"/>
      <c r="BL140" s="57"/>
    </row>
    <row r="141" spans="1:64" x14ac:dyDescent="0.25">
      <c r="A141" s="67">
        <v>0.6</v>
      </c>
      <c r="B141" s="68" t="b">
        <f>IF('OTTV Calculation'!$E$6="Hanoi",'Beta Database'!D140,IF('OTTV Calculation'!$E$6="Da Nang",'Beta Database'!U140,IF('OTTV Calculation'!$E$6="Buon Ma Thuot",'Beta Database'!AL140,IF('OTTV Calculation'!$E$6="HCMC",'Beta Database'!BC140))))</f>
        <v>0</v>
      </c>
      <c r="C141" s="68" t="b">
        <f>IF('OTTV Calculation'!$E$6="Hanoi",'Beta Database'!E140,IF('OTTV Calculation'!$E$6="Da Nang",'Beta Database'!V140,IF('OTTV Calculation'!$E$6="Buon Ma Thuot",'Beta Database'!AM140,IF('OTTV Calculation'!$E$6="HCMC",'Beta Database'!BD140))))</f>
        <v>0</v>
      </c>
      <c r="D141" s="68" t="b">
        <f>IF('OTTV Calculation'!$E$6="Hanoi",'Beta Database'!F140,IF('OTTV Calculation'!$E$6="Da Nang",'Beta Database'!W140,IF('OTTV Calculation'!$E$6="Buon Ma Thuot",'Beta Database'!AN140,IF('OTTV Calculation'!$E$6="HCMC",'Beta Database'!BE140))))</f>
        <v>0</v>
      </c>
      <c r="E141" s="68" t="b">
        <f>IF('OTTV Calculation'!$E$6="Hanoi",'Beta Database'!G140,IF('OTTV Calculation'!$E$6="Da Nang",'Beta Database'!X140,IF('OTTV Calculation'!$E$6="Buon Ma Thuot",'Beta Database'!AO140,IF('OTTV Calculation'!$E$6="HCMC",'Beta Database'!BF140))))</f>
        <v>0</v>
      </c>
      <c r="F141" s="73" t="b">
        <f>IF('OTTV Calculation'!$E$6="Hanoi",'Beta Database'!H140,IF('OTTV Calculation'!$E$6="Da Nang",'Beta Database'!Y140,IF('OTTV Calculation'!$E$6="Buon Ma Thuot",'Beta Database'!AP140,IF('OTTV Calculation'!$E$6="HCMC",'Beta Database'!BG140))))</f>
        <v>0</v>
      </c>
      <c r="G141" s="68" t="b">
        <f>IF('OTTV Calculation'!$E$6="Hanoi",'Beta Database'!I140,IF('OTTV Calculation'!$E$6="Da Nang",'Beta Database'!Z140,IF('OTTV Calculation'!$E$6="Buon Ma Thuot",'Beta Database'!AQ140,IF('OTTV Calculation'!$E$6="HCMC",'Beta Database'!BH140))))</f>
        <v>0</v>
      </c>
      <c r="H141" s="68" t="b">
        <f>IF('OTTV Calculation'!$E$6="Hanoi",'Beta Database'!J140,IF('OTTV Calculation'!$E$6="Da Nang",'Beta Database'!AA140,IF('OTTV Calculation'!$E$6="Buon Ma Thuot",'Beta Database'!AR140,IF('OTTV Calculation'!$E$6="HCMC",'Beta Database'!BI140))))</f>
        <v>0</v>
      </c>
      <c r="I141" s="68" t="b">
        <f>IF('OTTV Calculation'!$E$6="Hanoi",'Beta Database'!K140,IF('OTTV Calculation'!$E$6="Da Nang",'Beta Database'!AB140,IF('OTTV Calculation'!$E$6="Buon Ma Thuot",'Beta Database'!AS140,IF('OTTV Calculation'!$E$6="HCMC",'Beta Database'!BJ140))))</f>
        <v>0</v>
      </c>
      <c r="J141" s="68" t="b">
        <f>IF('OTTV Calculation'!$E$6="Hanoi",'Beta Database'!L140,IF('OTTV Calculation'!$E$6="Da Nang",'Beta Database'!AC140,IF('OTTV Calculation'!$E$6="Buon Ma Thuot",'Beta Database'!AT140,IF('OTTV Calculation'!$E$6="HCMC",'Beta Database'!BK140))))</f>
        <v>0</v>
      </c>
      <c r="K141" s="68" t="b">
        <f>IF('OTTV Calculation'!$E$6="Hanoi",'Beta Database'!M140,IF('OTTV Calculation'!$E$6="Da Nang",'Beta Database'!AD140,IF('OTTV Calculation'!$E$6="Buon Ma Thuot",'Beta Database'!AU140,IF('OTTV Calculation'!$E$6="HCMC",'Beta Database'!BL140))))</f>
        <v>0</v>
      </c>
      <c r="L141" s="68" t="b">
        <f>IF('OTTV Calculation'!$E$6="Hanoi",'Beta Database'!N140,IF('OTTV Calculation'!$E$6="Da Nang",'Beta Database'!AE140,IF('OTTV Calculation'!$E$6="Buon Ma Thuot",'Beta Database'!AV140,IF('OTTV Calculation'!$E$6="HCMC",'Beta Database'!BM140))))</f>
        <v>0</v>
      </c>
      <c r="M141" s="68" t="b">
        <f>IF('OTTV Calculation'!$E$6="Hanoi",'Beta Database'!O140,IF('OTTV Calculation'!$E$6="Da Nang",'Beta Database'!AF140,IF('OTTV Calculation'!$E$6="Buon Ma Thuot",'Beta Database'!AW140,IF('OTTV Calculation'!$E$6="HCMC",'Beta Database'!BN140))))</f>
        <v>0</v>
      </c>
      <c r="N141" s="68" t="b">
        <f>IF('OTTV Calculation'!$E$6="Hanoi",'Beta Database'!P140,IF('OTTV Calculation'!$E$6="Da Nang",'Beta Database'!AG140,IF('OTTV Calculation'!$E$6="Buon Ma Thuot",'Beta Database'!AX140,IF('OTTV Calculation'!$E$6="HCMC",'Beta Database'!BO140))))</f>
        <v>0</v>
      </c>
      <c r="O141" s="68" t="b">
        <f>IF('OTTV Calculation'!$E$6="Hanoi",'Beta Database'!Q140,IF('OTTV Calculation'!$E$6="Da Nang",'Beta Database'!AH140,IF('OTTV Calculation'!$E$6="Buon Ma Thuot",'Beta Database'!AY140,IF('OTTV Calculation'!$E$6="HCMC",'Beta Database'!BP140))))</f>
        <v>0</v>
      </c>
      <c r="P141" s="68" t="b">
        <f>IF('OTTV Calculation'!$E$6="Hanoi",'Beta Database'!R140,IF('OTTV Calculation'!$E$6="Da Nang",'Beta Database'!AI140,IF('OTTV Calculation'!$E$6="Buon Ma Thuot",'Beta Database'!AZ140,IF('OTTV Calculation'!$E$6="HCMC",'Beta Database'!BQ140))))</f>
        <v>0</v>
      </c>
      <c r="Q141" s="68" t="b">
        <f>IF('OTTV Calculation'!$E$6="Hanoi",'Beta Database'!S140,IF('OTTV Calculation'!$E$6="Da Nang",'Beta Database'!AJ140,IF('OTTV Calculation'!$E$6="Buon Ma Thuot",'Beta Database'!BA140,IF('OTTV Calculation'!$E$6="HCMC",'Beta Database'!BR140))))</f>
        <v>0</v>
      </c>
      <c r="R141" s="57">
        <v>2.4500000000000002</v>
      </c>
      <c r="S141" s="57"/>
      <c r="T141" s="70" t="s">
        <v>215</v>
      </c>
      <c r="U141" s="370">
        <f>IFERROR(IF('Glazing information'!$I32/'Glazing information'!$J32&gt;3,INDEX($A$129:$Q$189,MATCH(3,'Window calculation'!$A$129:$A$189,1),MATCH(U$131,'Window calculation'!$A$129:$Q$129,0)),(INDEX($A$129:$Q$189,MATCH(IFERROR('Glazing information'!$I32/'Glazing information'!$J32,0),'Window calculation'!$A$129:$A$189,1),MATCH(U$131,'Window calculation'!$A$129:$Q$129,0))+(INDEX($A$129:$Q$189,MATCH(3-IFERROR('Glazing information'!$I32/'Glazing information'!$J32,0),$R$129:$R$189,-1),MATCH(U$131,'Window calculation'!$A$129:$Q$129,0))-INDEX($A$129:$Q$189,MATCH(IFERROR('Glazing information'!$I32/'Glazing information'!$J32,0),'Window calculation'!$A$129:$A$189,1),MATCH(U$131,'Window calculation'!$A$129:$Q$129,0)))*(IFERROR('Glazing information'!$I32/'Glazing information'!$J32,0)-INDEX($A$129:$A$189,MATCH(IFERROR('Glazing information'!$I32/'Glazing information'!$J32,0),'Window calculation'!$A$129:$A$189,1),1))/(INDEX($A$129:$A$189,MATCH(3-IFERROR('Glazing information'!$I32/'Glazing information'!$J32,0),$R$129:$R$189,-1),1)-INDEX(A136:A196,MATCH(IFERROR('Glazing information'!$I32/'Glazing information'!$J32,0),'Window calculation'!$A$129:$A$189,1),1)))),1)</f>
        <v>1</v>
      </c>
      <c r="V141" s="369">
        <f>IFERROR(IF('Glazing information'!$I32/('Glazing information'!$H32+'Glazing information'!$J32)&gt;3,INDEX($A$129:$Q$189,MATCH(3,'Window calculation'!$A$129:$A$189,1),MATCH(U$131,'Window calculation'!$A$129:$Q$129,0)),INDEX($A$129:$Q$189,MATCH(IFERROR('Glazing information'!$I32/('Glazing information'!$H32+'Glazing information'!$J32),0),$A$129:$A$189,1),MATCH(U$131,$A$129:$Q$129,0))+(INDEX($A$129:$Q$189,MATCH(3-IFERROR('Glazing information'!$I32/('Glazing information'!$H32+'Glazing information'!$J32),0),$R$129:$R$189,-1),MATCH(U$131,$A$129:$Q$129,0))-INDEX($A$129:$Q$189,MATCH(IFERROR('Glazing information'!$I32/('Glazing information'!$H32+'Glazing information'!$J32),0),$A$129:$A$189,1),MATCH(U$131,$A$129:$Q$129,0)))*(IFERROR('Glazing information'!$I32/('Glazing information'!$H32+'Glazing information'!$J32),0)-INDEX($A$129:$A$189,MATCH(IFERROR('Glazing information'!$I32/('Glazing information'!$H32+'Glazing information'!$J32),0),$A$129:$A$189,1),1))/(INDEX($A$129:$A$189,MATCH(3-IFERROR('Glazing information'!$I32/('Glazing information'!$H32+'Glazing information'!$J32),0),$R$129:$R$189,-1),1)-INDEX($A$129:$A$189,MATCH(IFERROR('Glazing information'!$I32/('Glazing information'!$H32+'Glazing information'!$J32),0),$A$129:$A$189,1),1))),1)</f>
        <v>1</v>
      </c>
      <c r="W141" s="416" t="str">
        <f>IFERROR(('Window calculation'!V141*('Glazing information'!$H32+'Glazing information'!$J32)-'Window calculation'!U141*'Glazing information'!$J32)/'Glazing information'!$H32,"")</f>
        <v/>
      </c>
      <c r="X141" s="370">
        <f>IFERROR(IF('Glazing information'!$I53/'Glazing information'!$J53&gt;3,INDEX($A$129:$Q$189,MATCH(3,'Window calculation'!$A$129:$A$189,1),MATCH(X$131,'Window calculation'!$A$129:$Q$129,0)),(INDEX($A$129:$Q$189,MATCH(IFERROR('Glazing information'!$I53/'Glazing information'!$J53,0),'Window calculation'!$A$129:$A$189,1),MATCH(X$131,'Window calculation'!$A$129:$Q$129,0))+(INDEX($A$129:$Q$189,MATCH(3-IFERROR('Glazing information'!$I53/'Glazing information'!$J53,0),$R$129:$R$189,-1),MATCH(X$131,'Window calculation'!$A$129:$Q$129,0))-INDEX($A$129:$Q$189,MATCH(IFERROR('Glazing information'!$I53/'Glazing information'!$J53,0),'Window calculation'!$A$129:$A$189,1),MATCH(X$131,'Window calculation'!$A$129:$Q$129,0)))*(IFERROR('Glazing information'!$I53/'Glazing information'!$J53,0)-INDEX($A$129:$A$189,MATCH(IFERROR('Glazing information'!$I53/'Glazing information'!$J53,0),'Window calculation'!$A$129:$A$189,1),1))/(INDEX($A$129:$A$189,MATCH(3-IFERROR('Glazing information'!$I53/'Glazing information'!$J53,0),$R$129:$R$189,-1),1)-INDEX(D136:D196,MATCH(IFERROR('Glazing information'!$I53/'Glazing information'!$J53,0),'Window calculation'!$A$129:$A$189,1),1)))),1)</f>
        <v>1</v>
      </c>
      <c r="Y141" s="369">
        <f>IFERROR(IF('Glazing information'!$I53/('Glazing information'!$H53+'Glazing information'!$J53)&gt;3,INDEX($A$129:$Q$189,MATCH(3,'Window calculation'!$A$129:$A$189,1),MATCH(X$131,'Window calculation'!$A$129:$Q$129,0)),INDEX($A$129:$Q$189,MATCH(IFERROR('Glazing information'!$I53/('Glazing information'!$H53+'Glazing information'!$J53),0),$A$129:$A$189,1),MATCH(X$131,$A$129:$Q$129,0))+(INDEX($A$129:$Q$189,MATCH(3-IFERROR('Glazing information'!$I53/('Glazing information'!$H53+'Glazing information'!$J53),0),$R$129:$R$189,-1),MATCH(X$131,$A$129:$Q$129,0))-INDEX($A$129:$Q$189,MATCH(IFERROR('Glazing information'!$I53/('Glazing information'!$H53+'Glazing information'!$J53),0),$A$129:$A$189,1),MATCH(X$131,$A$129:$Q$129,0)))*(IFERROR('Glazing information'!$I53/('Glazing information'!$H53+'Glazing information'!$J53),0)-INDEX($A$129:$A$189,MATCH(IFERROR('Glazing information'!$I53/('Glazing information'!$H53+'Glazing information'!$J53),0),$A$129:$A$189,1),1))/(INDEX($A$129:$A$189,MATCH(3-IFERROR('Glazing information'!$I53/('Glazing information'!$H53+'Glazing information'!$J53),0),$R$129:$R$189,-1),1)-INDEX($A$129:$A$189,MATCH(IFERROR('Glazing information'!$I53/('Glazing information'!$H53+'Glazing information'!$J53),0),$A$129:$A$189,1),1))),1)</f>
        <v>1</v>
      </c>
      <c r="Z141" s="416" t="str">
        <f>IFERROR(('Window calculation'!Y141*('Glazing information'!$H53+'Glazing information'!$J53)-'Window calculation'!X141*'Glazing information'!$J53)/'Glazing information'!$H53,"")</f>
        <v/>
      </c>
      <c r="AA141" s="370">
        <f>IFERROR(IF('Glazing information'!$I74/'Glazing information'!$J74&gt;3,INDEX($A$129:$Q$189,MATCH(3,'Window calculation'!$A$129:$A$189,1),MATCH(AA$131,'Window calculation'!$A$129:$Q$129,0)),(INDEX($A$129:$Q$189,MATCH(IFERROR('Glazing information'!$I74/'Glazing information'!$J74,0),'Window calculation'!$A$129:$A$189,1),MATCH(AA$131,'Window calculation'!$A$129:$Q$129,0))+(INDEX($A$129:$Q$189,MATCH(3-IFERROR('Glazing information'!$I74/'Glazing information'!$J74,0),$R$129:$R$189,-1),MATCH(AA$131,'Window calculation'!$A$129:$Q$129,0))-INDEX($A$129:$Q$189,MATCH(IFERROR('Glazing information'!$I74/'Glazing information'!$J74,0),'Window calculation'!$A$129:$A$189,1),MATCH(AA$131,'Window calculation'!$A$129:$Q$129,0)))*(IFERROR('Glazing information'!$I74/'Glazing information'!$J74,0)-INDEX($A$129:$A$189,MATCH(IFERROR('Glazing information'!$I74/'Glazing information'!$J74,0),'Window calculation'!$A$129:$A$189,1),1))/(INDEX($A$129:$A$189,MATCH(3-IFERROR('Glazing information'!$I74/'Glazing information'!$J74,0),$R$129:$R$189,-1),1)-INDEX(G136:G196,MATCH(IFERROR('Glazing information'!$I74/'Glazing information'!$J74,0),'Window calculation'!$A$129:$A$189,1),1)))),1)</f>
        <v>1</v>
      </c>
      <c r="AB141" s="369">
        <f>IFERROR(IF('Glazing information'!$I74/('Glazing information'!$H74+'Glazing information'!$J74)&gt;3,INDEX($A$129:$Q$189,MATCH(3,'Window calculation'!$A$129:$A$189,1),MATCH(AA$131,'Window calculation'!$A$129:$Q$129,0)),INDEX($A$129:$Q$189,MATCH(IFERROR('Glazing information'!$I74/('Glazing information'!$H74+'Glazing information'!$J74),0),$A$129:$A$189,1),MATCH(AA$131,$A$129:$Q$129,0))+(INDEX($A$129:$Q$189,MATCH(3-IFERROR('Glazing information'!$I74/('Glazing information'!$H74+'Glazing information'!$J74),0),$R$129:$R$189,-1),MATCH(AA$131,$A$129:$Q$129,0))-INDEX($A$129:$Q$189,MATCH(IFERROR('Glazing information'!$I74/('Glazing information'!$H74+'Glazing information'!$J74),0),$A$129:$A$189,1),MATCH(AA$131,$A$129:$Q$129,0)))*(IFERROR('Glazing information'!$I74/('Glazing information'!$H74+'Glazing information'!$J74),0)-INDEX($A$129:$A$189,MATCH(IFERROR('Glazing information'!$I74/('Glazing information'!$H74+'Glazing information'!$J74),0),$A$129:$A$189,1),1))/(INDEX($A$129:$A$189,MATCH(3-IFERROR('Glazing information'!$I74/('Glazing information'!$H74+'Glazing information'!$J74),0),$R$129:$R$189,-1),1)-INDEX($A$129:$A$189,MATCH(IFERROR('Glazing information'!$I74/('Glazing information'!$H74+'Glazing information'!$J74),0),$A$129:$A$189,1),1))),1)</f>
        <v>1</v>
      </c>
      <c r="AC141" s="416" t="str">
        <f>IFERROR(('Window calculation'!AB141*('Glazing information'!$H74+'Glazing information'!$J74)-'Window calculation'!AA141*'Glazing information'!$J74)/'Glazing information'!$H74,"")</f>
        <v/>
      </c>
      <c r="AD141" s="370">
        <f>IFERROR(IF('Glazing information'!$I95/'Glazing information'!$J95&gt;3,INDEX($A$129:$Q$189,MATCH(3,'Window calculation'!$A$129:$A$189,1),MATCH(AD$131,'Window calculation'!$A$129:$Q$129,0)),(INDEX($A$129:$Q$189,MATCH(IFERROR('Glazing information'!$I95/'Glazing information'!$J95,0),'Window calculation'!$A$129:$A$189,1),MATCH(AD$131,'Window calculation'!$A$129:$Q$129,0))+(INDEX($A$129:$Q$189,MATCH(3-IFERROR('Glazing information'!$I95/'Glazing information'!$J95,0),$R$129:$R$189,-1),MATCH(AD$131,'Window calculation'!$A$129:$Q$129,0))-INDEX($A$129:$Q$189,MATCH(IFERROR('Glazing information'!$I95/'Glazing information'!$J95,0),'Window calculation'!$A$129:$A$189,1),MATCH(AD$131,'Window calculation'!$A$129:$Q$129,0)))*(IFERROR('Glazing information'!$I95/'Glazing information'!$J95,0)-INDEX($A$129:$A$189,MATCH(IFERROR('Glazing information'!$I95/'Glazing information'!$J95,0),'Window calculation'!$A$129:$A$189,1),1))/(INDEX($A$129:$A$189,MATCH(3-IFERROR('Glazing information'!$I95/'Glazing information'!$J95,0),$R$129:$R$189,-1),1)-INDEX(J136:J196,MATCH(IFERROR('Glazing information'!$I95/'Glazing information'!$J95,0),'Window calculation'!$A$129:$A$189,1),1)))),1)</f>
        <v>1</v>
      </c>
      <c r="AE141" s="369">
        <f>IFERROR(IF('Glazing information'!$I95/('Glazing information'!$H95+'Glazing information'!$J95)&gt;3,INDEX($A$129:$Q$189,MATCH(3,'Window calculation'!$A$129:$A$189,1),MATCH(AD$131,'Window calculation'!$A$129:$Q$129,0)),INDEX($A$129:$Q$189,MATCH(IFERROR('Glazing information'!$I95/('Glazing information'!$H95+'Glazing information'!$J95),0),$A$129:$A$189,1),MATCH(AD$131,$A$129:$Q$129,0))+(INDEX($A$129:$Q$189,MATCH(3-IFERROR('Glazing information'!$I95/('Glazing information'!$H95+'Glazing information'!$J95),0),$R$129:$R$189,-1),MATCH(AD$131,$A$129:$Q$129,0))-INDEX($A$129:$Q$189,MATCH(IFERROR('Glazing information'!$I95/('Glazing information'!$H95+'Glazing information'!$J95),0),$A$129:$A$189,1),MATCH(AD$131,$A$129:$Q$129,0)))*(IFERROR('Glazing information'!$I95/('Glazing information'!$H95+'Glazing information'!$J95),0)-INDEX($A$129:$A$189,MATCH(IFERROR('Glazing information'!$I95/('Glazing information'!$H95+'Glazing information'!$J95),0),$A$129:$A$189,1),1))/(INDEX($A$129:$A$189,MATCH(3-IFERROR('Glazing information'!$I95/('Glazing information'!$H95+'Glazing information'!$J95),0),$R$129:$R$189,-1),1)-INDEX($A$129:$A$189,MATCH(IFERROR('Glazing information'!$I95/('Glazing information'!$H95+'Glazing information'!$J95),0),$A$129:$A$189,1),1))),1)</f>
        <v>1</v>
      </c>
      <c r="AF141" s="416" t="str">
        <f>IFERROR(('Window calculation'!AE141*('Glazing information'!$H95+'Glazing information'!$J95)-'Window calculation'!AD141*'Glazing information'!$J95)/'Glazing information'!$H95,"")</f>
        <v/>
      </c>
      <c r="AG141" s="370">
        <f>IFERROR(IF('Glazing information'!$I116/'Glazing information'!$J116&gt;3,INDEX($A$129:$Q$189,MATCH(3,'Window calculation'!$A$129:$A$189,1),MATCH(AG$131,'Window calculation'!$A$129:$Q$129,0)),(INDEX($A$129:$Q$189,MATCH(IFERROR('Glazing information'!$I116/'Glazing information'!$J116,0),'Window calculation'!$A$129:$A$189,1),MATCH(AG$131,'Window calculation'!$A$129:$Q$129,0))+(INDEX($A$129:$Q$189,MATCH(3-IFERROR('Glazing information'!$I116/'Glazing information'!$J116,0),$R$129:$R$189,-1),MATCH(AG$131,'Window calculation'!$A$129:$Q$129,0))-INDEX($A$129:$Q$189,MATCH(IFERROR('Glazing information'!$I116/'Glazing information'!$J116,0),'Window calculation'!$A$129:$A$189,1),MATCH(AG$131,'Window calculation'!$A$129:$Q$129,0)))*(IFERROR('Glazing information'!$I116/'Glazing information'!$J116,0)-INDEX($A$129:$A$189,MATCH(IFERROR('Glazing information'!$I116/'Glazing information'!$J116,0),'Window calculation'!$A$129:$A$189,1),1))/(INDEX($A$129:$A$189,MATCH(3-IFERROR('Glazing information'!$I116/'Glazing information'!$J116,0),$R$129:$R$189,-1),1)-INDEX(M136:M196,MATCH(IFERROR('Glazing information'!$I116/'Glazing information'!$J116,0),'Window calculation'!$A$129:$A$189,1),1)))),1)</f>
        <v>1</v>
      </c>
      <c r="AH141" s="369">
        <f>IFERROR(IF('Glazing information'!$I116/('Glazing information'!$H116+'Glazing information'!$J116)&gt;3,INDEX($A$129:$Q$189,MATCH(3,'Window calculation'!$A$129:$A$189,1),MATCH(AG$131,'Window calculation'!$A$129:$Q$129,0)),INDEX($A$129:$Q$189,MATCH(IFERROR('Glazing information'!$I116/('Glazing information'!$H116+'Glazing information'!$J116),0),$A$129:$A$189,1),MATCH(AG$131,$A$129:$Q$129,0))+(INDEX($A$129:$Q$189,MATCH(3-IFERROR('Glazing information'!$I116/('Glazing information'!$H116+'Glazing information'!$J116),0),$R$129:$R$189,-1),MATCH(AG$131,$A$129:$Q$129,0))-INDEX($A$129:$Q$189,MATCH(IFERROR('Glazing information'!$I116/('Glazing information'!$H116+'Glazing information'!$J116),0),$A$129:$A$189,1),MATCH(AG$131,$A$129:$Q$129,0)))*(IFERROR('Glazing information'!$I116/('Glazing information'!$H116+'Glazing information'!$J116),0)-INDEX($A$129:$A$189,MATCH(IFERROR('Glazing information'!$I116/('Glazing information'!$H116+'Glazing information'!$J116),0),$A$129:$A$189,1),1))/(INDEX($A$129:$A$189,MATCH(3-IFERROR('Glazing information'!$I116/('Glazing information'!$H116+'Glazing information'!$J116),0),$R$129:$R$189,-1),1)-INDEX($A$129:$A$189,MATCH(IFERROR('Glazing information'!$I116/('Glazing information'!$H116+'Glazing information'!$J116),0),$A$129:$A$189,1),1))),1)</f>
        <v>1</v>
      </c>
      <c r="AI141" s="416" t="str">
        <f>IFERROR(('Window calculation'!AH141*('Glazing information'!$H116+'Glazing information'!$J116)-'Window calculation'!AG141*'Glazing information'!$J116)/'Glazing information'!$H116,"")</f>
        <v/>
      </c>
      <c r="AJ141" s="370">
        <f>IFERROR(IF('Glazing information'!$I137/'Glazing information'!$J137&gt;3,INDEX($A$129:$Q$189,MATCH(3,'Window calculation'!$A$129:$A$189,1),MATCH(AJ$131,'Window calculation'!$A$129:$Q$129,0)),(INDEX($A$129:$Q$189,MATCH(IFERROR('Glazing information'!$I137/'Glazing information'!$J137,0),'Window calculation'!$A$129:$A$189,1),MATCH(AJ$131,'Window calculation'!$A$129:$Q$129,0))+(INDEX($A$129:$Q$189,MATCH(3-IFERROR('Glazing information'!$I137/'Glazing information'!$J137,0),$R$129:$R$189,-1),MATCH(AJ$131,'Window calculation'!$A$129:$Q$129,0))-INDEX($A$129:$Q$189,MATCH(IFERROR('Glazing information'!$I137/'Glazing information'!$J137,0),'Window calculation'!$A$129:$A$189,1),MATCH(AJ$131,'Window calculation'!$A$129:$Q$129,0)))*(IFERROR('Glazing information'!$I137/'Glazing information'!$J137,0)-INDEX($A$129:$A$189,MATCH(IFERROR('Glazing information'!$I137/'Glazing information'!$J137,0),'Window calculation'!$A$129:$A$189,1),1))/(INDEX($A$129:$A$189,MATCH(3-IFERROR('Glazing information'!$I137/'Glazing information'!$J137,0),$R$129:$R$189,-1),1)-INDEX(P136:P196,MATCH(IFERROR('Glazing information'!$I137/'Glazing information'!$J137,0),'Window calculation'!$A$129:$A$189,1),1)))),1)</f>
        <v>1</v>
      </c>
      <c r="AK141" s="369">
        <f>IFERROR(IF('Glazing information'!$I137/('Glazing information'!$H137+'Glazing information'!$J137)&gt;3,INDEX($A$129:$Q$189,MATCH(3,'Window calculation'!$A$129:$A$189,1),MATCH(AJ$131,'Window calculation'!$A$129:$Q$129,0)),INDEX($A$129:$Q$189,MATCH(IFERROR('Glazing information'!$I137/('Glazing information'!$H137+'Glazing information'!$J137),0),$A$129:$A$189,1),MATCH(AJ$131,$A$129:$Q$129,0))+(INDEX($A$129:$Q$189,MATCH(3-IFERROR('Glazing information'!$I137/('Glazing information'!$H137+'Glazing information'!$J137),0),$R$129:$R$189,-1),MATCH(AJ$131,$A$129:$Q$129,0))-INDEX($A$129:$Q$189,MATCH(IFERROR('Glazing information'!$I137/('Glazing information'!$H137+'Glazing information'!$J137),0),$A$129:$A$189,1),MATCH(AJ$131,$A$129:$Q$129,0)))*(IFERROR('Glazing information'!$I137/('Glazing information'!$H137+'Glazing information'!$J137),0)-INDEX($A$129:$A$189,MATCH(IFERROR('Glazing information'!$I137/('Glazing information'!$H137+'Glazing information'!$J137),0),$A$129:$A$189,1),1))/(INDEX($A$129:$A$189,MATCH(3-IFERROR('Glazing information'!$I137/('Glazing information'!$H137+'Glazing information'!$J137),0),$R$129:$R$189,-1),1)-INDEX($A$129:$A$189,MATCH(IFERROR('Glazing information'!$I137/('Glazing information'!$H137+'Glazing information'!$J137),0),$A$129:$A$189,1),1))),1)</f>
        <v>1</v>
      </c>
      <c r="AL141" s="416" t="str">
        <f>IFERROR(('Window calculation'!AK141*('Glazing information'!$H137+'Glazing information'!$J137)-'Window calculation'!AJ141*'Glazing information'!$J137)/'Glazing information'!$H137,"")</f>
        <v/>
      </c>
      <c r="AM141" s="370">
        <f>IFERROR(IF('Glazing information'!$I158/'Glazing information'!$J158&gt;3,INDEX($A$129:$Q$189,MATCH(3,'Window calculation'!$A$129:$A$189,1),MATCH(AM$131,'Window calculation'!$A$129:$Q$129,0)),(INDEX($A$129:$Q$189,MATCH(IFERROR('Glazing information'!$I158/'Glazing information'!$J158,0),'Window calculation'!$A$129:$A$189,1),MATCH(AM$131,'Window calculation'!$A$129:$Q$129,0))+(INDEX($A$129:$Q$189,MATCH(3-IFERROR('Glazing information'!$I158/'Glazing information'!$J158,0),$R$129:$R$189,-1),MATCH(AM$131,'Window calculation'!$A$129:$Q$129,0))-INDEX($A$129:$Q$189,MATCH(IFERROR('Glazing information'!$I158/'Glazing information'!$J158,0),'Window calculation'!$A$129:$A$189,1),MATCH(AM$131,'Window calculation'!$A$129:$Q$129,0)))*(IFERROR('Glazing information'!$I158/'Glazing information'!$J158,0)-INDEX($A$129:$A$189,MATCH(IFERROR('Glazing information'!$I158/'Glazing information'!$J158,0),'Window calculation'!$A$129:$A$189,1),1))/(INDEX($A$129:$A$189,MATCH(3-IFERROR('Glazing information'!$I158/'Glazing information'!$J158,0),$R$129:$R$189,-1),1)-INDEX(S136:S196,MATCH(IFERROR('Glazing information'!$I158/'Glazing information'!$J158,0),'Window calculation'!$A$129:$A$189,1),1)))),1)</f>
        <v>1</v>
      </c>
      <c r="AN141" s="369">
        <f>IFERROR(IF('Glazing information'!$I158/('Glazing information'!$H158+'Glazing information'!$J158)&gt;3,INDEX($A$129:$Q$189,MATCH(3,'Window calculation'!$A$129:$A$189,1),MATCH(AM$131,'Window calculation'!$A$129:$Q$129,0)),INDEX($A$129:$Q$189,MATCH(IFERROR('Glazing information'!$I158/('Glazing information'!$H158+'Glazing information'!$J158),0),$A$129:$A$189,1),MATCH(AM$131,$A$129:$Q$129,0))+(INDEX($A$129:$Q$189,MATCH(3-IFERROR('Glazing information'!$I158/('Glazing information'!$H158+'Glazing information'!$J158),0),$R$129:$R$189,-1),MATCH(AM$131,$A$129:$Q$129,0))-INDEX($A$129:$Q$189,MATCH(IFERROR('Glazing information'!$I158/('Glazing information'!$H158+'Glazing information'!$J158),0),$A$129:$A$189,1),MATCH(AM$131,$A$129:$Q$129,0)))*(IFERROR('Glazing information'!$I158/('Glazing information'!$H158+'Glazing information'!$J158),0)-INDEX($A$129:$A$189,MATCH(IFERROR('Glazing information'!$I158/('Glazing information'!$H158+'Glazing information'!$J158),0),$A$129:$A$189,1),1))/(INDEX($A$129:$A$189,MATCH(3-IFERROR('Glazing information'!$I158/('Glazing information'!$H158+'Glazing information'!$J158),0),$R$129:$R$189,-1),1)-INDEX($A$129:$A$189,MATCH(IFERROR('Glazing information'!$I158/('Glazing information'!$H158+'Glazing information'!$J158),0),$A$129:$A$189,1),1))),1)</f>
        <v>1</v>
      </c>
      <c r="AO141" s="416" t="str">
        <f>IFERROR(('Window calculation'!AN141*('Glazing information'!$H158+'Glazing information'!$J158)-'Window calculation'!AM141*'Glazing information'!$J158)/'Glazing information'!$H158,"")</f>
        <v/>
      </c>
      <c r="AP141" s="370">
        <f>IFERROR(IF('Glazing information'!$I179/'Glazing information'!$J179&gt;3,INDEX($A$129:$Q$189,MATCH(3,'Window calculation'!$A$129:$A$189,1),MATCH(AP$131,'Window calculation'!$A$129:$Q$129,0)),(INDEX($A$129:$Q$189,MATCH(IFERROR('Glazing information'!$I179/'Glazing information'!$J179,0),'Window calculation'!$A$129:$A$189,1),MATCH(AP$131,'Window calculation'!$A$129:$Q$129,0))+(INDEX($A$129:$Q$189,MATCH(3-IFERROR('Glazing information'!$I179/'Glazing information'!$J179,0),$R$129:$R$189,-1),MATCH(AP$131,'Window calculation'!$A$129:$Q$129,0))-INDEX($A$129:$Q$189,MATCH(IFERROR('Glazing information'!$I179/'Glazing information'!$J179,0),'Window calculation'!$A$129:$A$189,1),MATCH(AP$131,'Window calculation'!$A$129:$Q$129,0)))*(IFERROR('Glazing information'!$I179/'Glazing information'!$J179,0)-INDEX($A$129:$A$189,MATCH(IFERROR('Glazing information'!$I179/'Glazing information'!$J179,0),'Window calculation'!$A$129:$A$189,1),1))/(INDEX($A$129:$A$189,MATCH(3-IFERROR('Glazing information'!$I179/'Glazing information'!$J179,0),$R$129:$R$189,-1),1)-INDEX(V136:V196,MATCH(IFERROR('Glazing information'!$I179/'Glazing information'!$J179,0),'Window calculation'!$A$129:$A$189,1),1)))),1)</f>
        <v>1</v>
      </c>
      <c r="AQ141" s="369">
        <f>IFERROR(IF('Glazing information'!$I179/('Glazing information'!$H179+'Glazing information'!$J179)&gt;3,INDEX($A$129:$Q$189,MATCH(3,'Window calculation'!$A$129:$A$189,1),MATCH(AP$131,'Window calculation'!$A$129:$Q$129,0)),INDEX($A$129:$Q$189,MATCH(IFERROR('Glazing information'!$I179/('Glazing information'!$H179+'Glazing information'!$J179),0),$A$129:$A$189,1),MATCH(AP$131,$A$129:$Q$129,0))+(INDEX($A$129:$Q$189,MATCH(3-IFERROR('Glazing information'!$I179/('Glazing information'!$H179+'Glazing information'!$J179),0),$R$129:$R$189,-1),MATCH(AP$131,$A$129:$Q$129,0))-INDEX($A$129:$Q$189,MATCH(IFERROR('Glazing information'!$I179/('Glazing information'!$H179+'Glazing information'!$J179),0),$A$129:$A$189,1),MATCH(AP$131,$A$129:$Q$129,0)))*(IFERROR('Glazing information'!$I179/('Glazing information'!$H179+'Glazing information'!$J179),0)-INDEX($A$129:$A$189,MATCH(IFERROR('Glazing information'!$I179/('Glazing information'!$H179+'Glazing information'!$J179),0),$A$129:$A$189,1),1))/(INDEX($A$129:$A$189,MATCH(3-IFERROR('Glazing information'!$I179/('Glazing information'!$H179+'Glazing information'!$J179),0),$R$129:$R$189,-1),1)-INDEX($A$129:$A$189,MATCH(IFERROR('Glazing information'!$I179/('Glazing information'!$H179+'Glazing information'!$J179),0),$A$129:$A$189,1),1))),1)</f>
        <v>1</v>
      </c>
      <c r="AR141" s="416" t="str">
        <f>IFERROR(('Window calculation'!AQ141*('Glazing information'!$H179+'Glazing information'!$J179)-'Window calculation'!AP141*'Glazing information'!$J179)/'Glazing information'!$H179,"")</f>
        <v/>
      </c>
      <c r="AS141" s="57"/>
      <c r="AT141" s="57"/>
      <c r="AU141" s="57"/>
      <c r="AV141" s="57"/>
      <c r="AW141" s="57"/>
      <c r="AX141" s="57"/>
      <c r="AY141" s="57"/>
      <c r="AZ141" s="57"/>
      <c r="BA141" s="57"/>
      <c r="BB141" s="57"/>
      <c r="BC141" s="57"/>
      <c r="BD141" s="57"/>
      <c r="BE141" s="57"/>
      <c r="BF141" s="57"/>
      <c r="BG141" s="57"/>
      <c r="BH141" s="57"/>
      <c r="BI141" s="57"/>
      <c r="BJ141" s="57"/>
      <c r="BK141" s="57"/>
      <c r="BL141" s="57"/>
    </row>
    <row r="142" spans="1:64" x14ac:dyDescent="0.25">
      <c r="A142" s="67">
        <v>0.65</v>
      </c>
      <c r="B142" s="68" t="b">
        <f>IF('OTTV Calculation'!$E$6="Hanoi",'Beta Database'!D141,IF('OTTV Calculation'!$E$6="Da Nang",'Beta Database'!U141,IF('OTTV Calculation'!$E$6="Buon Ma Thuot",'Beta Database'!AL141,IF('OTTV Calculation'!$E$6="HCMC",'Beta Database'!BC141))))</f>
        <v>0</v>
      </c>
      <c r="C142" s="68" t="b">
        <f>IF('OTTV Calculation'!$E$6="Hanoi",'Beta Database'!E141,IF('OTTV Calculation'!$E$6="Da Nang",'Beta Database'!V141,IF('OTTV Calculation'!$E$6="Buon Ma Thuot",'Beta Database'!AM141,IF('OTTV Calculation'!$E$6="HCMC",'Beta Database'!BD141))))</f>
        <v>0</v>
      </c>
      <c r="D142" s="68" t="b">
        <f>IF('OTTV Calculation'!$E$6="Hanoi",'Beta Database'!F141,IF('OTTV Calculation'!$E$6="Da Nang",'Beta Database'!W141,IF('OTTV Calculation'!$E$6="Buon Ma Thuot",'Beta Database'!AN141,IF('OTTV Calculation'!$E$6="HCMC",'Beta Database'!BE141))))</f>
        <v>0</v>
      </c>
      <c r="E142" s="68" t="b">
        <f>IF('OTTV Calculation'!$E$6="Hanoi",'Beta Database'!G141,IF('OTTV Calculation'!$E$6="Da Nang",'Beta Database'!X141,IF('OTTV Calculation'!$E$6="Buon Ma Thuot",'Beta Database'!AO141,IF('OTTV Calculation'!$E$6="HCMC",'Beta Database'!BF141))))</f>
        <v>0</v>
      </c>
      <c r="F142" s="73" t="b">
        <f>IF('OTTV Calculation'!$E$6="Hanoi",'Beta Database'!H141,IF('OTTV Calculation'!$E$6="Da Nang",'Beta Database'!Y141,IF('OTTV Calculation'!$E$6="Buon Ma Thuot",'Beta Database'!AP141,IF('OTTV Calculation'!$E$6="HCMC",'Beta Database'!BG141))))</f>
        <v>0</v>
      </c>
      <c r="G142" s="68" t="b">
        <f>IF('OTTV Calculation'!$E$6="Hanoi",'Beta Database'!I141,IF('OTTV Calculation'!$E$6="Da Nang",'Beta Database'!Z141,IF('OTTV Calculation'!$E$6="Buon Ma Thuot",'Beta Database'!AQ141,IF('OTTV Calculation'!$E$6="HCMC",'Beta Database'!BH141))))</f>
        <v>0</v>
      </c>
      <c r="H142" s="68" t="b">
        <f>IF('OTTV Calculation'!$E$6="Hanoi",'Beta Database'!J141,IF('OTTV Calculation'!$E$6="Da Nang",'Beta Database'!AA141,IF('OTTV Calculation'!$E$6="Buon Ma Thuot",'Beta Database'!AR141,IF('OTTV Calculation'!$E$6="HCMC",'Beta Database'!BI141))))</f>
        <v>0</v>
      </c>
      <c r="I142" s="68" t="b">
        <f>IF('OTTV Calculation'!$E$6="Hanoi",'Beta Database'!K141,IF('OTTV Calculation'!$E$6="Da Nang",'Beta Database'!AB141,IF('OTTV Calculation'!$E$6="Buon Ma Thuot",'Beta Database'!AS141,IF('OTTV Calculation'!$E$6="HCMC",'Beta Database'!BJ141))))</f>
        <v>0</v>
      </c>
      <c r="J142" s="68" t="b">
        <f>IF('OTTV Calculation'!$E$6="Hanoi",'Beta Database'!L141,IF('OTTV Calculation'!$E$6="Da Nang",'Beta Database'!AC141,IF('OTTV Calculation'!$E$6="Buon Ma Thuot",'Beta Database'!AT141,IF('OTTV Calculation'!$E$6="HCMC",'Beta Database'!BK141))))</f>
        <v>0</v>
      </c>
      <c r="K142" s="68" t="b">
        <f>IF('OTTV Calculation'!$E$6="Hanoi",'Beta Database'!M141,IF('OTTV Calculation'!$E$6="Da Nang",'Beta Database'!AD141,IF('OTTV Calculation'!$E$6="Buon Ma Thuot",'Beta Database'!AU141,IF('OTTV Calculation'!$E$6="HCMC",'Beta Database'!BL141))))</f>
        <v>0</v>
      </c>
      <c r="L142" s="68" t="b">
        <f>IF('OTTV Calculation'!$E$6="Hanoi",'Beta Database'!N141,IF('OTTV Calculation'!$E$6="Da Nang",'Beta Database'!AE141,IF('OTTV Calculation'!$E$6="Buon Ma Thuot",'Beta Database'!AV141,IF('OTTV Calculation'!$E$6="HCMC",'Beta Database'!BM141))))</f>
        <v>0</v>
      </c>
      <c r="M142" s="68" t="b">
        <f>IF('OTTV Calculation'!$E$6="Hanoi",'Beta Database'!O141,IF('OTTV Calculation'!$E$6="Da Nang",'Beta Database'!AF141,IF('OTTV Calculation'!$E$6="Buon Ma Thuot",'Beta Database'!AW141,IF('OTTV Calculation'!$E$6="HCMC",'Beta Database'!BN141))))</f>
        <v>0</v>
      </c>
      <c r="N142" s="68" t="b">
        <f>IF('OTTV Calculation'!$E$6="Hanoi",'Beta Database'!P141,IF('OTTV Calculation'!$E$6="Da Nang",'Beta Database'!AG141,IF('OTTV Calculation'!$E$6="Buon Ma Thuot",'Beta Database'!AX141,IF('OTTV Calculation'!$E$6="HCMC",'Beta Database'!BO141))))</f>
        <v>0</v>
      </c>
      <c r="O142" s="68" t="b">
        <f>IF('OTTV Calculation'!$E$6="Hanoi",'Beta Database'!Q141,IF('OTTV Calculation'!$E$6="Da Nang",'Beta Database'!AH141,IF('OTTV Calculation'!$E$6="Buon Ma Thuot",'Beta Database'!AY141,IF('OTTV Calculation'!$E$6="HCMC",'Beta Database'!BP141))))</f>
        <v>0</v>
      </c>
      <c r="P142" s="68" t="b">
        <f>IF('OTTV Calculation'!$E$6="Hanoi",'Beta Database'!R141,IF('OTTV Calculation'!$E$6="Da Nang",'Beta Database'!AI141,IF('OTTV Calculation'!$E$6="Buon Ma Thuot",'Beta Database'!AZ141,IF('OTTV Calculation'!$E$6="HCMC",'Beta Database'!BQ141))))</f>
        <v>0</v>
      </c>
      <c r="Q142" s="68" t="b">
        <f>IF('OTTV Calculation'!$E$6="Hanoi",'Beta Database'!S141,IF('OTTV Calculation'!$E$6="Da Nang",'Beta Database'!AJ141,IF('OTTV Calculation'!$E$6="Buon Ma Thuot",'Beta Database'!BA141,IF('OTTV Calculation'!$E$6="HCMC",'Beta Database'!BR141))))</f>
        <v>0</v>
      </c>
      <c r="R142" s="57">
        <v>2.4</v>
      </c>
      <c r="S142" s="57"/>
      <c r="T142" s="70" t="s">
        <v>216</v>
      </c>
      <c r="U142" s="370">
        <f>IFERROR(IF('Glazing information'!$I33/'Glazing information'!$J33&gt;3,INDEX($A$129:$Q$189,MATCH(3,'Window calculation'!$A$129:$A$189,1),MATCH(U$131,'Window calculation'!$A$129:$Q$129,0)),(INDEX($A$129:$Q$189,MATCH(IFERROR('Glazing information'!$I33/'Glazing information'!$J33,0),'Window calculation'!$A$129:$A$189,1),MATCH(U$131,'Window calculation'!$A$129:$Q$129,0))+(INDEX($A$129:$Q$189,MATCH(3-IFERROR('Glazing information'!$I33/'Glazing information'!$J33,0),$R$129:$R$189,-1),MATCH(U$131,'Window calculation'!$A$129:$Q$129,0))-INDEX($A$129:$Q$189,MATCH(IFERROR('Glazing information'!$I33/'Glazing information'!$J33,0),'Window calculation'!$A$129:$A$189,1),MATCH(U$131,'Window calculation'!$A$129:$Q$129,0)))*(IFERROR('Glazing information'!$I33/'Glazing information'!$J33,0)-INDEX($A$129:$A$189,MATCH(IFERROR('Glazing information'!$I33/'Glazing information'!$J33,0),'Window calculation'!$A$129:$A$189,1),1))/(INDEX($A$129:$A$189,MATCH(3-IFERROR('Glazing information'!$I33/'Glazing information'!$J33,0),$R$129:$R$189,-1),1)-INDEX(A137:A197,MATCH(IFERROR('Glazing information'!$I33/'Glazing information'!$J33,0),'Window calculation'!$A$129:$A$189,1),1)))),1)</f>
        <v>1</v>
      </c>
      <c r="V142" s="369">
        <f>IFERROR(IF('Glazing information'!$I33/('Glazing information'!$H33+'Glazing information'!$J33)&gt;3,INDEX($A$129:$Q$189,MATCH(3,'Window calculation'!$A$129:$A$189,1),MATCH(U$131,'Window calculation'!$A$129:$Q$129,0)),INDEX($A$129:$Q$189,MATCH(IFERROR('Glazing information'!$I33/('Glazing information'!$H33+'Glazing information'!$J33),0),$A$129:$A$189,1),MATCH(U$131,$A$129:$Q$129,0))+(INDEX($A$129:$Q$189,MATCH(3-IFERROR('Glazing information'!$I33/('Glazing information'!$H33+'Glazing information'!$J33),0),$R$129:$R$189,-1),MATCH(U$131,$A$129:$Q$129,0))-INDEX($A$129:$Q$189,MATCH(IFERROR('Glazing information'!$I33/('Glazing information'!$H33+'Glazing information'!$J33),0),$A$129:$A$189,1),MATCH(U$131,$A$129:$Q$129,0)))*(IFERROR('Glazing information'!$I33/('Glazing information'!$H33+'Glazing information'!$J33),0)-INDEX($A$129:$A$189,MATCH(IFERROR('Glazing information'!$I33/('Glazing information'!$H33+'Glazing information'!$J33),0),$A$129:$A$189,1),1))/(INDEX($A$129:$A$189,MATCH(3-IFERROR('Glazing information'!$I33/('Glazing information'!$H33+'Glazing information'!$J33),0),$R$129:$R$189,-1),1)-INDEX($A$129:$A$189,MATCH(IFERROR('Glazing information'!$I33/('Glazing information'!$H33+'Glazing information'!$J33),0),$A$129:$A$189,1),1))),1)</f>
        <v>1</v>
      </c>
      <c r="W142" s="416" t="str">
        <f>IFERROR(('Window calculation'!V142*('Glazing information'!$H33+'Glazing information'!$J33)-'Window calculation'!U142*'Glazing information'!$J33)/'Glazing information'!$H33,"")</f>
        <v/>
      </c>
      <c r="X142" s="370">
        <f>IFERROR(IF('Glazing information'!$I54/'Glazing information'!$J54&gt;3,INDEX($A$129:$Q$189,MATCH(3,'Window calculation'!$A$129:$A$189,1),MATCH(X$131,'Window calculation'!$A$129:$Q$129,0)),(INDEX($A$129:$Q$189,MATCH(IFERROR('Glazing information'!$I54/'Glazing information'!$J54,0),'Window calculation'!$A$129:$A$189,1),MATCH(X$131,'Window calculation'!$A$129:$Q$129,0))+(INDEX($A$129:$Q$189,MATCH(3-IFERROR('Glazing information'!$I54/'Glazing information'!$J54,0),$R$129:$R$189,-1),MATCH(X$131,'Window calculation'!$A$129:$Q$129,0))-INDEX($A$129:$Q$189,MATCH(IFERROR('Glazing information'!$I54/'Glazing information'!$J54,0),'Window calculation'!$A$129:$A$189,1),MATCH(X$131,'Window calculation'!$A$129:$Q$129,0)))*(IFERROR('Glazing information'!$I54/'Glazing information'!$J54,0)-INDEX($A$129:$A$189,MATCH(IFERROR('Glazing information'!$I54/'Glazing information'!$J54,0),'Window calculation'!$A$129:$A$189,1),1))/(INDEX($A$129:$A$189,MATCH(3-IFERROR('Glazing information'!$I54/'Glazing information'!$J54,0),$R$129:$R$189,-1),1)-INDEX(D137:D197,MATCH(IFERROR('Glazing information'!$I54/'Glazing information'!$J54,0),'Window calculation'!$A$129:$A$189,1),1)))),1)</f>
        <v>1</v>
      </c>
      <c r="Y142" s="369">
        <f>IFERROR(IF('Glazing information'!$I54/('Glazing information'!$H54+'Glazing information'!$J54)&gt;3,INDEX($A$129:$Q$189,MATCH(3,'Window calculation'!$A$129:$A$189,1),MATCH(X$131,'Window calculation'!$A$129:$Q$129,0)),INDEX($A$129:$Q$189,MATCH(IFERROR('Glazing information'!$I54/('Glazing information'!$H54+'Glazing information'!$J54),0),$A$129:$A$189,1),MATCH(X$131,$A$129:$Q$129,0))+(INDEX($A$129:$Q$189,MATCH(3-IFERROR('Glazing information'!$I54/('Glazing information'!$H54+'Glazing information'!$J54),0),$R$129:$R$189,-1),MATCH(X$131,$A$129:$Q$129,0))-INDEX($A$129:$Q$189,MATCH(IFERROR('Glazing information'!$I54/('Glazing information'!$H54+'Glazing information'!$J54),0),$A$129:$A$189,1),MATCH(X$131,$A$129:$Q$129,0)))*(IFERROR('Glazing information'!$I54/('Glazing information'!$H54+'Glazing information'!$J54),0)-INDEX($A$129:$A$189,MATCH(IFERROR('Glazing information'!$I54/('Glazing information'!$H54+'Glazing information'!$J54),0),$A$129:$A$189,1),1))/(INDEX($A$129:$A$189,MATCH(3-IFERROR('Glazing information'!$I54/('Glazing information'!$H54+'Glazing information'!$J54),0),$R$129:$R$189,-1),1)-INDEX($A$129:$A$189,MATCH(IFERROR('Glazing information'!$I54/('Glazing information'!$H54+'Glazing information'!$J54),0),$A$129:$A$189,1),1))),1)</f>
        <v>1</v>
      </c>
      <c r="Z142" s="416" t="str">
        <f>IFERROR(('Window calculation'!Y142*('Glazing information'!$H54+'Glazing information'!$J54)-'Window calculation'!X142*'Glazing information'!$J54)/'Glazing information'!$H54,"")</f>
        <v/>
      </c>
      <c r="AA142" s="370">
        <f>IFERROR(IF('Glazing information'!$I75/'Glazing information'!$J75&gt;3,INDEX($A$129:$Q$189,MATCH(3,'Window calculation'!$A$129:$A$189,1),MATCH(AA$131,'Window calculation'!$A$129:$Q$129,0)),(INDEX($A$129:$Q$189,MATCH(IFERROR('Glazing information'!$I75/'Glazing information'!$J75,0),'Window calculation'!$A$129:$A$189,1),MATCH(AA$131,'Window calculation'!$A$129:$Q$129,0))+(INDEX($A$129:$Q$189,MATCH(3-IFERROR('Glazing information'!$I75/'Glazing information'!$J75,0),$R$129:$R$189,-1),MATCH(AA$131,'Window calculation'!$A$129:$Q$129,0))-INDEX($A$129:$Q$189,MATCH(IFERROR('Glazing information'!$I75/'Glazing information'!$J75,0),'Window calculation'!$A$129:$A$189,1),MATCH(AA$131,'Window calculation'!$A$129:$Q$129,0)))*(IFERROR('Glazing information'!$I75/'Glazing information'!$J75,0)-INDEX($A$129:$A$189,MATCH(IFERROR('Glazing information'!$I75/'Glazing information'!$J75,0),'Window calculation'!$A$129:$A$189,1),1))/(INDEX($A$129:$A$189,MATCH(3-IFERROR('Glazing information'!$I75/'Glazing information'!$J75,0),$R$129:$R$189,-1),1)-INDEX(G137:G197,MATCH(IFERROR('Glazing information'!$I75/'Glazing information'!$J75,0),'Window calculation'!$A$129:$A$189,1),1)))),1)</f>
        <v>1</v>
      </c>
      <c r="AB142" s="369">
        <f>IFERROR(IF('Glazing information'!$I75/('Glazing information'!$H75+'Glazing information'!$J75)&gt;3,INDEX($A$129:$Q$189,MATCH(3,'Window calculation'!$A$129:$A$189,1),MATCH(AA$131,'Window calculation'!$A$129:$Q$129,0)),INDEX($A$129:$Q$189,MATCH(IFERROR('Glazing information'!$I75/('Glazing information'!$H75+'Glazing information'!$J75),0),$A$129:$A$189,1),MATCH(AA$131,$A$129:$Q$129,0))+(INDEX($A$129:$Q$189,MATCH(3-IFERROR('Glazing information'!$I75/('Glazing information'!$H75+'Glazing information'!$J75),0),$R$129:$R$189,-1),MATCH(AA$131,$A$129:$Q$129,0))-INDEX($A$129:$Q$189,MATCH(IFERROR('Glazing information'!$I75/('Glazing information'!$H75+'Glazing information'!$J75),0),$A$129:$A$189,1),MATCH(AA$131,$A$129:$Q$129,0)))*(IFERROR('Glazing information'!$I75/('Glazing information'!$H75+'Glazing information'!$J75),0)-INDEX($A$129:$A$189,MATCH(IFERROR('Glazing information'!$I75/('Glazing information'!$H75+'Glazing information'!$J75),0),$A$129:$A$189,1),1))/(INDEX($A$129:$A$189,MATCH(3-IFERROR('Glazing information'!$I75/('Glazing information'!$H75+'Glazing information'!$J75),0),$R$129:$R$189,-1),1)-INDEX($A$129:$A$189,MATCH(IFERROR('Glazing information'!$I75/('Glazing information'!$H75+'Glazing information'!$J75),0),$A$129:$A$189,1),1))),1)</f>
        <v>1</v>
      </c>
      <c r="AC142" s="416" t="str">
        <f>IFERROR(('Window calculation'!AB142*('Glazing information'!$H75+'Glazing information'!$J75)-'Window calculation'!AA142*'Glazing information'!$J75)/'Glazing information'!$H75,"")</f>
        <v/>
      </c>
      <c r="AD142" s="370">
        <f>IFERROR(IF('Glazing information'!$I96/'Glazing information'!$J96&gt;3,INDEX($A$129:$Q$189,MATCH(3,'Window calculation'!$A$129:$A$189,1),MATCH(AD$131,'Window calculation'!$A$129:$Q$129,0)),(INDEX($A$129:$Q$189,MATCH(IFERROR('Glazing information'!$I96/'Glazing information'!$J96,0),'Window calculation'!$A$129:$A$189,1),MATCH(AD$131,'Window calculation'!$A$129:$Q$129,0))+(INDEX($A$129:$Q$189,MATCH(3-IFERROR('Glazing information'!$I96/'Glazing information'!$J96,0),$R$129:$R$189,-1),MATCH(AD$131,'Window calculation'!$A$129:$Q$129,0))-INDEX($A$129:$Q$189,MATCH(IFERROR('Glazing information'!$I96/'Glazing information'!$J96,0),'Window calculation'!$A$129:$A$189,1),MATCH(AD$131,'Window calculation'!$A$129:$Q$129,0)))*(IFERROR('Glazing information'!$I96/'Glazing information'!$J96,0)-INDEX($A$129:$A$189,MATCH(IFERROR('Glazing information'!$I96/'Glazing information'!$J96,0),'Window calculation'!$A$129:$A$189,1),1))/(INDEX($A$129:$A$189,MATCH(3-IFERROR('Glazing information'!$I96/'Glazing information'!$J96,0),$R$129:$R$189,-1),1)-INDEX(J137:J197,MATCH(IFERROR('Glazing information'!$I96/'Glazing information'!$J96,0),'Window calculation'!$A$129:$A$189,1),1)))),1)</f>
        <v>1</v>
      </c>
      <c r="AE142" s="369">
        <f>IFERROR(IF('Glazing information'!$I96/('Glazing information'!$H96+'Glazing information'!$J96)&gt;3,INDEX($A$129:$Q$189,MATCH(3,'Window calculation'!$A$129:$A$189,1),MATCH(AD$131,'Window calculation'!$A$129:$Q$129,0)),INDEX($A$129:$Q$189,MATCH(IFERROR('Glazing information'!$I96/('Glazing information'!$H96+'Glazing information'!$J96),0),$A$129:$A$189,1),MATCH(AD$131,$A$129:$Q$129,0))+(INDEX($A$129:$Q$189,MATCH(3-IFERROR('Glazing information'!$I96/('Glazing information'!$H96+'Glazing information'!$J96),0),$R$129:$R$189,-1),MATCH(AD$131,$A$129:$Q$129,0))-INDEX($A$129:$Q$189,MATCH(IFERROR('Glazing information'!$I96/('Glazing information'!$H96+'Glazing information'!$J96),0),$A$129:$A$189,1),MATCH(AD$131,$A$129:$Q$129,0)))*(IFERROR('Glazing information'!$I96/('Glazing information'!$H96+'Glazing information'!$J96),0)-INDEX($A$129:$A$189,MATCH(IFERROR('Glazing information'!$I96/('Glazing information'!$H96+'Glazing information'!$J96),0),$A$129:$A$189,1),1))/(INDEX($A$129:$A$189,MATCH(3-IFERROR('Glazing information'!$I96/('Glazing information'!$H96+'Glazing information'!$J96),0),$R$129:$R$189,-1),1)-INDEX($A$129:$A$189,MATCH(IFERROR('Glazing information'!$I96/('Glazing information'!$H96+'Glazing information'!$J96),0),$A$129:$A$189,1),1))),1)</f>
        <v>1</v>
      </c>
      <c r="AF142" s="416" t="str">
        <f>IFERROR(('Window calculation'!AE142*('Glazing information'!$H96+'Glazing information'!$J96)-'Window calculation'!AD142*'Glazing information'!$J96)/'Glazing information'!$H96,"")</f>
        <v/>
      </c>
      <c r="AG142" s="370">
        <f>IFERROR(IF('Glazing information'!$I117/'Glazing information'!$J117&gt;3,INDEX($A$129:$Q$189,MATCH(3,'Window calculation'!$A$129:$A$189,1),MATCH(AG$131,'Window calculation'!$A$129:$Q$129,0)),(INDEX($A$129:$Q$189,MATCH(IFERROR('Glazing information'!$I117/'Glazing information'!$J117,0),'Window calculation'!$A$129:$A$189,1),MATCH(AG$131,'Window calculation'!$A$129:$Q$129,0))+(INDEX($A$129:$Q$189,MATCH(3-IFERROR('Glazing information'!$I117/'Glazing information'!$J117,0),$R$129:$R$189,-1),MATCH(AG$131,'Window calculation'!$A$129:$Q$129,0))-INDEX($A$129:$Q$189,MATCH(IFERROR('Glazing information'!$I117/'Glazing information'!$J117,0),'Window calculation'!$A$129:$A$189,1),MATCH(AG$131,'Window calculation'!$A$129:$Q$129,0)))*(IFERROR('Glazing information'!$I117/'Glazing information'!$J117,0)-INDEX($A$129:$A$189,MATCH(IFERROR('Glazing information'!$I117/'Glazing information'!$J117,0),'Window calculation'!$A$129:$A$189,1),1))/(INDEX($A$129:$A$189,MATCH(3-IFERROR('Glazing information'!$I117/'Glazing information'!$J117,0),$R$129:$R$189,-1),1)-INDEX(M137:M197,MATCH(IFERROR('Glazing information'!$I117/'Glazing information'!$J117,0),'Window calculation'!$A$129:$A$189,1),1)))),1)</f>
        <v>1</v>
      </c>
      <c r="AH142" s="369">
        <f>IFERROR(IF('Glazing information'!$I117/('Glazing information'!$H117+'Glazing information'!$J117)&gt;3,INDEX($A$129:$Q$189,MATCH(3,'Window calculation'!$A$129:$A$189,1),MATCH(AG$131,'Window calculation'!$A$129:$Q$129,0)),INDEX($A$129:$Q$189,MATCH(IFERROR('Glazing information'!$I117/('Glazing information'!$H117+'Glazing information'!$J117),0),$A$129:$A$189,1),MATCH(AG$131,$A$129:$Q$129,0))+(INDEX($A$129:$Q$189,MATCH(3-IFERROR('Glazing information'!$I117/('Glazing information'!$H117+'Glazing information'!$J117),0),$R$129:$R$189,-1),MATCH(AG$131,$A$129:$Q$129,0))-INDEX($A$129:$Q$189,MATCH(IFERROR('Glazing information'!$I117/('Glazing information'!$H117+'Glazing information'!$J117),0),$A$129:$A$189,1),MATCH(AG$131,$A$129:$Q$129,0)))*(IFERROR('Glazing information'!$I117/('Glazing information'!$H117+'Glazing information'!$J117),0)-INDEX($A$129:$A$189,MATCH(IFERROR('Glazing information'!$I117/('Glazing information'!$H117+'Glazing information'!$J117),0),$A$129:$A$189,1),1))/(INDEX($A$129:$A$189,MATCH(3-IFERROR('Glazing information'!$I117/('Glazing information'!$H117+'Glazing information'!$J117),0),$R$129:$R$189,-1),1)-INDEX($A$129:$A$189,MATCH(IFERROR('Glazing information'!$I117/('Glazing information'!$H117+'Glazing information'!$J117),0),$A$129:$A$189,1),1))),1)</f>
        <v>1</v>
      </c>
      <c r="AI142" s="416" t="str">
        <f>IFERROR(('Window calculation'!AH142*('Glazing information'!$H117+'Glazing information'!$J117)-'Window calculation'!AG142*'Glazing information'!$J117)/'Glazing information'!$H117,"")</f>
        <v/>
      </c>
      <c r="AJ142" s="370">
        <f>IFERROR(IF('Glazing information'!$I138/'Glazing information'!$J138&gt;3,INDEX($A$129:$Q$189,MATCH(3,'Window calculation'!$A$129:$A$189,1),MATCH(AJ$131,'Window calculation'!$A$129:$Q$129,0)),(INDEX($A$129:$Q$189,MATCH(IFERROR('Glazing information'!$I138/'Glazing information'!$J138,0),'Window calculation'!$A$129:$A$189,1),MATCH(AJ$131,'Window calculation'!$A$129:$Q$129,0))+(INDEX($A$129:$Q$189,MATCH(3-IFERROR('Glazing information'!$I138/'Glazing information'!$J138,0),$R$129:$R$189,-1),MATCH(AJ$131,'Window calculation'!$A$129:$Q$129,0))-INDEX($A$129:$Q$189,MATCH(IFERROR('Glazing information'!$I138/'Glazing information'!$J138,0),'Window calculation'!$A$129:$A$189,1),MATCH(AJ$131,'Window calculation'!$A$129:$Q$129,0)))*(IFERROR('Glazing information'!$I138/'Glazing information'!$J138,0)-INDEX($A$129:$A$189,MATCH(IFERROR('Glazing information'!$I138/'Glazing information'!$J138,0),'Window calculation'!$A$129:$A$189,1),1))/(INDEX($A$129:$A$189,MATCH(3-IFERROR('Glazing information'!$I138/'Glazing information'!$J138,0),$R$129:$R$189,-1),1)-INDEX(P137:P197,MATCH(IFERROR('Glazing information'!$I138/'Glazing information'!$J138,0),'Window calculation'!$A$129:$A$189,1),1)))),1)</f>
        <v>1</v>
      </c>
      <c r="AK142" s="369">
        <f>IFERROR(IF('Glazing information'!$I138/('Glazing information'!$H138+'Glazing information'!$J138)&gt;3,INDEX($A$129:$Q$189,MATCH(3,'Window calculation'!$A$129:$A$189,1),MATCH(AJ$131,'Window calculation'!$A$129:$Q$129,0)),INDEX($A$129:$Q$189,MATCH(IFERROR('Glazing information'!$I138/('Glazing information'!$H138+'Glazing information'!$J138),0),$A$129:$A$189,1),MATCH(AJ$131,$A$129:$Q$129,0))+(INDEX($A$129:$Q$189,MATCH(3-IFERROR('Glazing information'!$I138/('Glazing information'!$H138+'Glazing information'!$J138),0),$R$129:$R$189,-1),MATCH(AJ$131,$A$129:$Q$129,0))-INDEX($A$129:$Q$189,MATCH(IFERROR('Glazing information'!$I138/('Glazing information'!$H138+'Glazing information'!$J138),0),$A$129:$A$189,1),MATCH(AJ$131,$A$129:$Q$129,0)))*(IFERROR('Glazing information'!$I138/('Glazing information'!$H138+'Glazing information'!$J138),0)-INDEX($A$129:$A$189,MATCH(IFERROR('Glazing information'!$I138/('Glazing information'!$H138+'Glazing information'!$J138),0),$A$129:$A$189,1),1))/(INDEX($A$129:$A$189,MATCH(3-IFERROR('Glazing information'!$I138/('Glazing information'!$H138+'Glazing information'!$J138),0),$R$129:$R$189,-1),1)-INDEX($A$129:$A$189,MATCH(IFERROR('Glazing information'!$I138/('Glazing information'!$H138+'Glazing information'!$J138),0),$A$129:$A$189,1),1))),1)</f>
        <v>1</v>
      </c>
      <c r="AL142" s="416" t="str">
        <f>IFERROR(('Window calculation'!AK142*('Glazing information'!$H138+'Glazing information'!$J138)-'Window calculation'!AJ142*'Glazing information'!$J138)/'Glazing information'!$H138,"")</f>
        <v/>
      </c>
      <c r="AM142" s="370">
        <f>IFERROR(IF('Glazing information'!$I159/'Glazing information'!$J159&gt;3,INDEX($A$129:$Q$189,MATCH(3,'Window calculation'!$A$129:$A$189,1),MATCH(AM$131,'Window calculation'!$A$129:$Q$129,0)),(INDEX($A$129:$Q$189,MATCH(IFERROR('Glazing information'!$I159/'Glazing information'!$J159,0),'Window calculation'!$A$129:$A$189,1),MATCH(AM$131,'Window calculation'!$A$129:$Q$129,0))+(INDEX($A$129:$Q$189,MATCH(3-IFERROR('Glazing information'!$I159/'Glazing information'!$J159,0),$R$129:$R$189,-1),MATCH(AM$131,'Window calculation'!$A$129:$Q$129,0))-INDEX($A$129:$Q$189,MATCH(IFERROR('Glazing information'!$I159/'Glazing information'!$J159,0),'Window calculation'!$A$129:$A$189,1),MATCH(AM$131,'Window calculation'!$A$129:$Q$129,0)))*(IFERROR('Glazing information'!$I159/'Glazing information'!$J159,0)-INDEX($A$129:$A$189,MATCH(IFERROR('Glazing information'!$I159/'Glazing information'!$J159,0),'Window calculation'!$A$129:$A$189,1),1))/(INDEX($A$129:$A$189,MATCH(3-IFERROR('Glazing information'!$I159/'Glazing information'!$J159,0),$R$129:$R$189,-1),1)-INDEX(S137:S197,MATCH(IFERROR('Glazing information'!$I159/'Glazing information'!$J159,0),'Window calculation'!$A$129:$A$189,1),1)))),1)</f>
        <v>1</v>
      </c>
      <c r="AN142" s="369">
        <f>IFERROR(IF('Glazing information'!$I159/('Glazing information'!$H159+'Glazing information'!$J159)&gt;3,INDEX($A$129:$Q$189,MATCH(3,'Window calculation'!$A$129:$A$189,1),MATCH(AM$131,'Window calculation'!$A$129:$Q$129,0)),INDEX($A$129:$Q$189,MATCH(IFERROR('Glazing information'!$I159/('Glazing information'!$H159+'Glazing information'!$J159),0),$A$129:$A$189,1),MATCH(AM$131,$A$129:$Q$129,0))+(INDEX($A$129:$Q$189,MATCH(3-IFERROR('Glazing information'!$I159/('Glazing information'!$H159+'Glazing information'!$J159),0),$R$129:$R$189,-1),MATCH(AM$131,$A$129:$Q$129,0))-INDEX($A$129:$Q$189,MATCH(IFERROR('Glazing information'!$I159/('Glazing information'!$H159+'Glazing information'!$J159),0),$A$129:$A$189,1),MATCH(AM$131,$A$129:$Q$129,0)))*(IFERROR('Glazing information'!$I159/('Glazing information'!$H159+'Glazing information'!$J159),0)-INDEX($A$129:$A$189,MATCH(IFERROR('Glazing information'!$I159/('Glazing information'!$H159+'Glazing information'!$J159),0),$A$129:$A$189,1),1))/(INDEX($A$129:$A$189,MATCH(3-IFERROR('Glazing information'!$I159/('Glazing information'!$H159+'Glazing information'!$J159),0),$R$129:$R$189,-1),1)-INDEX($A$129:$A$189,MATCH(IFERROR('Glazing information'!$I159/('Glazing information'!$H159+'Glazing information'!$J159),0),$A$129:$A$189,1),1))),1)</f>
        <v>1</v>
      </c>
      <c r="AO142" s="416" t="str">
        <f>IFERROR(('Window calculation'!AN142*('Glazing information'!$H159+'Glazing information'!$J159)-'Window calculation'!AM142*'Glazing information'!$J159)/'Glazing information'!$H159,"")</f>
        <v/>
      </c>
      <c r="AP142" s="370">
        <f>IFERROR(IF('Glazing information'!$I180/'Glazing information'!$J180&gt;3,INDEX($A$129:$Q$189,MATCH(3,'Window calculation'!$A$129:$A$189,1),MATCH(AP$131,'Window calculation'!$A$129:$Q$129,0)),(INDEX($A$129:$Q$189,MATCH(IFERROR('Glazing information'!$I180/'Glazing information'!$J180,0),'Window calculation'!$A$129:$A$189,1),MATCH(AP$131,'Window calculation'!$A$129:$Q$129,0))+(INDEX($A$129:$Q$189,MATCH(3-IFERROR('Glazing information'!$I180/'Glazing information'!$J180,0),$R$129:$R$189,-1),MATCH(AP$131,'Window calculation'!$A$129:$Q$129,0))-INDEX($A$129:$Q$189,MATCH(IFERROR('Glazing information'!$I180/'Glazing information'!$J180,0),'Window calculation'!$A$129:$A$189,1),MATCH(AP$131,'Window calculation'!$A$129:$Q$129,0)))*(IFERROR('Glazing information'!$I180/'Glazing information'!$J180,0)-INDEX($A$129:$A$189,MATCH(IFERROR('Glazing information'!$I180/'Glazing information'!$J180,0),'Window calculation'!$A$129:$A$189,1),1))/(INDEX($A$129:$A$189,MATCH(3-IFERROR('Glazing information'!$I180/'Glazing information'!$J180,0),$R$129:$R$189,-1),1)-INDEX(V137:V197,MATCH(IFERROR('Glazing information'!$I180/'Glazing information'!$J180,0),'Window calculation'!$A$129:$A$189,1),1)))),1)</f>
        <v>1</v>
      </c>
      <c r="AQ142" s="369">
        <f>IFERROR(IF('Glazing information'!$I180/('Glazing information'!$H180+'Glazing information'!$J180)&gt;3,INDEX($A$129:$Q$189,MATCH(3,'Window calculation'!$A$129:$A$189,1),MATCH(AP$131,'Window calculation'!$A$129:$Q$129,0)),INDEX($A$129:$Q$189,MATCH(IFERROR('Glazing information'!$I180/('Glazing information'!$H180+'Glazing information'!$J180),0),$A$129:$A$189,1),MATCH(AP$131,$A$129:$Q$129,0))+(INDEX($A$129:$Q$189,MATCH(3-IFERROR('Glazing information'!$I180/('Glazing information'!$H180+'Glazing information'!$J180),0),$R$129:$R$189,-1),MATCH(AP$131,$A$129:$Q$129,0))-INDEX($A$129:$Q$189,MATCH(IFERROR('Glazing information'!$I180/('Glazing information'!$H180+'Glazing information'!$J180),0),$A$129:$A$189,1),MATCH(AP$131,$A$129:$Q$129,0)))*(IFERROR('Glazing information'!$I180/('Glazing information'!$H180+'Glazing information'!$J180),0)-INDEX($A$129:$A$189,MATCH(IFERROR('Glazing information'!$I180/('Glazing information'!$H180+'Glazing information'!$J180),0),$A$129:$A$189,1),1))/(INDEX($A$129:$A$189,MATCH(3-IFERROR('Glazing information'!$I180/('Glazing information'!$H180+'Glazing information'!$J180),0),$R$129:$R$189,-1),1)-INDEX($A$129:$A$189,MATCH(IFERROR('Glazing information'!$I180/('Glazing information'!$H180+'Glazing information'!$J180),0),$A$129:$A$189,1),1))),1)</f>
        <v>1</v>
      </c>
      <c r="AR142" s="416" t="str">
        <f>IFERROR(('Window calculation'!AQ142*('Glazing information'!$H180+'Glazing information'!$J180)-'Window calculation'!AP142*'Glazing information'!$J180)/'Glazing information'!$H180,"")</f>
        <v/>
      </c>
      <c r="AS142" s="57"/>
      <c r="AT142" s="57"/>
      <c r="AU142" s="57"/>
      <c r="AV142" s="57"/>
      <c r="AW142" s="57"/>
      <c r="AX142" s="57"/>
      <c r="AY142" s="57"/>
      <c r="AZ142" s="57"/>
      <c r="BA142" s="57"/>
      <c r="BB142" s="57"/>
      <c r="BC142" s="57"/>
      <c r="BD142" s="57"/>
      <c r="BE142" s="57"/>
      <c r="BF142" s="57"/>
      <c r="BG142" s="57"/>
      <c r="BH142" s="57"/>
      <c r="BI142" s="57"/>
      <c r="BJ142" s="57"/>
      <c r="BK142" s="57"/>
      <c r="BL142" s="57"/>
    </row>
    <row r="143" spans="1:64" x14ac:dyDescent="0.25">
      <c r="A143" s="67">
        <v>0.7</v>
      </c>
      <c r="B143" s="68" t="b">
        <f>IF('OTTV Calculation'!$E$6="Hanoi",'Beta Database'!D142,IF('OTTV Calculation'!$E$6="Da Nang",'Beta Database'!U142,IF('OTTV Calculation'!$E$6="Buon Ma Thuot",'Beta Database'!AL142,IF('OTTV Calculation'!$E$6="HCMC",'Beta Database'!BC142))))</f>
        <v>0</v>
      </c>
      <c r="C143" s="68" t="b">
        <f>IF('OTTV Calculation'!$E$6="Hanoi",'Beta Database'!E142,IF('OTTV Calculation'!$E$6="Da Nang",'Beta Database'!V142,IF('OTTV Calculation'!$E$6="Buon Ma Thuot",'Beta Database'!AM142,IF('OTTV Calculation'!$E$6="HCMC",'Beta Database'!BD142))))</f>
        <v>0</v>
      </c>
      <c r="D143" s="68" t="b">
        <f>IF('OTTV Calculation'!$E$6="Hanoi",'Beta Database'!F142,IF('OTTV Calculation'!$E$6="Da Nang",'Beta Database'!W142,IF('OTTV Calculation'!$E$6="Buon Ma Thuot",'Beta Database'!AN142,IF('OTTV Calculation'!$E$6="HCMC",'Beta Database'!BE142))))</f>
        <v>0</v>
      </c>
      <c r="E143" s="68" t="b">
        <f>IF('OTTV Calculation'!$E$6="Hanoi",'Beta Database'!G142,IF('OTTV Calculation'!$E$6="Da Nang",'Beta Database'!X142,IF('OTTV Calculation'!$E$6="Buon Ma Thuot",'Beta Database'!AO142,IF('OTTV Calculation'!$E$6="HCMC",'Beta Database'!BF142))))</f>
        <v>0</v>
      </c>
      <c r="F143" s="73" t="b">
        <f>IF('OTTV Calculation'!$E$6="Hanoi",'Beta Database'!H142,IF('OTTV Calculation'!$E$6="Da Nang",'Beta Database'!Y142,IF('OTTV Calculation'!$E$6="Buon Ma Thuot",'Beta Database'!AP142,IF('OTTV Calculation'!$E$6="HCMC",'Beta Database'!BG142))))</f>
        <v>0</v>
      </c>
      <c r="G143" s="68" t="b">
        <f>IF('OTTV Calculation'!$E$6="Hanoi",'Beta Database'!I142,IF('OTTV Calculation'!$E$6="Da Nang",'Beta Database'!Z142,IF('OTTV Calculation'!$E$6="Buon Ma Thuot",'Beta Database'!AQ142,IF('OTTV Calculation'!$E$6="HCMC",'Beta Database'!BH142))))</f>
        <v>0</v>
      </c>
      <c r="H143" s="68" t="b">
        <f>IF('OTTV Calculation'!$E$6="Hanoi",'Beta Database'!J142,IF('OTTV Calculation'!$E$6="Da Nang",'Beta Database'!AA142,IF('OTTV Calculation'!$E$6="Buon Ma Thuot",'Beta Database'!AR142,IF('OTTV Calculation'!$E$6="HCMC",'Beta Database'!BI142))))</f>
        <v>0</v>
      </c>
      <c r="I143" s="68" t="b">
        <f>IF('OTTV Calculation'!$E$6="Hanoi",'Beta Database'!K142,IF('OTTV Calculation'!$E$6="Da Nang",'Beta Database'!AB142,IF('OTTV Calculation'!$E$6="Buon Ma Thuot",'Beta Database'!AS142,IF('OTTV Calculation'!$E$6="HCMC",'Beta Database'!BJ142))))</f>
        <v>0</v>
      </c>
      <c r="J143" s="68" t="b">
        <f>IF('OTTV Calculation'!$E$6="Hanoi",'Beta Database'!L142,IF('OTTV Calculation'!$E$6="Da Nang",'Beta Database'!AC142,IF('OTTV Calculation'!$E$6="Buon Ma Thuot",'Beta Database'!AT142,IF('OTTV Calculation'!$E$6="HCMC",'Beta Database'!BK142))))</f>
        <v>0</v>
      </c>
      <c r="K143" s="68" t="b">
        <f>IF('OTTV Calculation'!$E$6="Hanoi",'Beta Database'!M142,IF('OTTV Calculation'!$E$6="Da Nang",'Beta Database'!AD142,IF('OTTV Calculation'!$E$6="Buon Ma Thuot",'Beta Database'!AU142,IF('OTTV Calculation'!$E$6="HCMC",'Beta Database'!BL142))))</f>
        <v>0</v>
      </c>
      <c r="L143" s="68" t="b">
        <f>IF('OTTV Calculation'!$E$6="Hanoi",'Beta Database'!N142,IF('OTTV Calculation'!$E$6="Da Nang",'Beta Database'!AE142,IF('OTTV Calculation'!$E$6="Buon Ma Thuot",'Beta Database'!AV142,IF('OTTV Calculation'!$E$6="HCMC",'Beta Database'!BM142))))</f>
        <v>0</v>
      </c>
      <c r="M143" s="68" t="b">
        <f>IF('OTTV Calculation'!$E$6="Hanoi",'Beta Database'!O142,IF('OTTV Calculation'!$E$6="Da Nang",'Beta Database'!AF142,IF('OTTV Calculation'!$E$6="Buon Ma Thuot",'Beta Database'!AW142,IF('OTTV Calculation'!$E$6="HCMC",'Beta Database'!BN142))))</f>
        <v>0</v>
      </c>
      <c r="N143" s="68" t="b">
        <f>IF('OTTV Calculation'!$E$6="Hanoi",'Beta Database'!P142,IF('OTTV Calculation'!$E$6="Da Nang",'Beta Database'!AG142,IF('OTTV Calculation'!$E$6="Buon Ma Thuot",'Beta Database'!AX142,IF('OTTV Calculation'!$E$6="HCMC",'Beta Database'!BO142))))</f>
        <v>0</v>
      </c>
      <c r="O143" s="68" t="b">
        <f>IF('OTTV Calculation'!$E$6="Hanoi",'Beta Database'!Q142,IF('OTTV Calculation'!$E$6="Da Nang",'Beta Database'!AH142,IF('OTTV Calculation'!$E$6="Buon Ma Thuot",'Beta Database'!AY142,IF('OTTV Calculation'!$E$6="HCMC",'Beta Database'!BP142))))</f>
        <v>0</v>
      </c>
      <c r="P143" s="68" t="b">
        <f>IF('OTTV Calculation'!$E$6="Hanoi",'Beta Database'!R142,IF('OTTV Calculation'!$E$6="Da Nang",'Beta Database'!AI142,IF('OTTV Calculation'!$E$6="Buon Ma Thuot",'Beta Database'!AZ142,IF('OTTV Calculation'!$E$6="HCMC",'Beta Database'!BQ142))))</f>
        <v>0</v>
      </c>
      <c r="Q143" s="68" t="b">
        <f>IF('OTTV Calculation'!$E$6="Hanoi",'Beta Database'!S142,IF('OTTV Calculation'!$E$6="Da Nang",'Beta Database'!AJ142,IF('OTTV Calculation'!$E$6="Buon Ma Thuot",'Beta Database'!BA142,IF('OTTV Calculation'!$E$6="HCMC",'Beta Database'!BR142))))</f>
        <v>0</v>
      </c>
      <c r="R143" s="57">
        <v>2.35</v>
      </c>
      <c r="S143" s="57"/>
      <c r="T143" s="70" t="s">
        <v>218</v>
      </c>
      <c r="U143" s="370">
        <f>IFERROR(IF('Glazing information'!$I34/'Glazing information'!$J34&gt;3,INDEX($A$129:$Q$189,MATCH(3,'Window calculation'!$A$129:$A$189,1),MATCH(U$131,'Window calculation'!$A$129:$Q$129,0)),(INDEX($A$129:$Q$189,MATCH(IFERROR('Glazing information'!$I34/'Glazing information'!$J34,0),'Window calculation'!$A$129:$A$189,1),MATCH(U$131,'Window calculation'!$A$129:$Q$129,0))+(INDEX($A$129:$Q$189,MATCH(3-IFERROR('Glazing information'!$I34/'Glazing information'!$J34,0),$R$129:$R$189,-1),MATCH(U$131,'Window calculation'!$A$129:$Q$129,0))-INDEX($A$129:$Q$189,MATCH(IFERROR('Glazing information'!$I34/'Glazing information'!$J34,0),'Window calculation'!$A$129:$A$189,1),MATCH(U$131,'Window calculation'!$A$129:$Q$129,0)))*(IFERROR('Glazing information'!$I34/'Glazing information'!$J34,0)-INDEX($A$129:$A$189,MATCH(IFERROR('Glazing information'!$I34/'Glazing information'!$J34,0),'Window calculation'!$A$129:$A$189,1),1))/(INDEX($A$129:$A$189,MATCH(3-IFERROR('Glazing information'!$I34/'Glazing information'!$J34,0),$R$129:$R$189,-1),1)-INDEX(A138:A198,MATCH(IFERROR('Glazing information'!$I34/'Glazing information'!$J34,0),'Window calculation'!$A$129:$A$189,1),1)))),1)</f>
        <v>1</v>
      </c>
      <c r="V143" s="369">
        <f>IFERROR(IF('Glazing information'!$I34/('Glazing information'!$H34+'Glazing information'!$J34)&gt;3,INDEX($A$129:$Q$189,MATCH(3,'Window calculation'!$A$129:$A$189,1),MATCH(U$131,'Window calculation'!$A$129:$Q$129,0)),INDEX($A$129:$Q$189,MATCH(IFERROR('Glazing information'!$I34/('Glazing information'!$H34+'Glazing information'!$J34),0),$A$129:$A$189,1),MATCH(U$131,$A$129:$Q$129,0))+(INDEX($A$129:$Q$189,MATCH(3-IFERROR('Glazing information'!$I34/('Glazing information'!$H34+'Glazing information'!$J34),0),$R$129:$R$189,-1),MATCH(U$131,$A$129:$Q$129,0))-INDEX($A$129:$Q$189,MATCH(IFERROR('Glazing information'!$I34/('Glazing information'!$H34+'Glazing information'!$J34),0),$A$129:$A$189,1),MATCH(U$131,$A$129:$Q$129,0)))*(IFERROR('Glazing information'!$I34/('Glazing information'!$H34+'Glazing information'!$J34),0)-INDEX($A$129:$A$189,MATCH(IFERROR('Glazing information'!$I34/('Glazing information'!$H34+'Glazing information'!$J34),0),$A$129:$A$189,1),1))/(INDEX($A$129:$A$189,MATCH(3-IFERROR('Glazing information'!$I34/('Glazing information'!$H34+'Glazing information'!$J34),0),$R$129:$R$189,-1),1)-INDEX($A$129:$A$189,MATCH(IFERROR('Glazing information'!$I34/('Glazing information'!$H34+'Glazing information'!$J34),0),$A$129:$A$189,1),1))),1)</f>
        <v>1</v>
      </c>
      <c r="W143" s="416" t="str">
        <f>IFERROR(('Window calculation'!V143*('Glazing information'!$H34+'Glazing information'!$J34)-'Window calculation'!U143*'Glazing information'!$J34)/'Glazing information'!$H34,"")</f>
        <v/>
      </c>
      <c r="X143" s="370">
        <f>IFERROR(IF('Glazing information'!$I55/'Glazing information'!$J55&gt;3,INDEX($A$129:$Q$189,MATCH(3,'Window calculation'!$A$129:$A$189,1),MATCH(X$131,'Window calculation'!$A$129:$Q$129,0)),(INDEX($A$129:$Q$189,MATCH(IFERROR('Glazing information'!$I55/'Glazing information'!$J55,0),'Window calculation'!$A$129:$A$189,1),MATCH(X$131,'Window calculation'!$A$129:$Q$129,0))+(INDEX($A$129:$Q$189,MATCH(3-IFERROR('Glazing information'!$I55/'Glazing information'!$J55,0),$R$129:$R$189,-1),MATCH(X$131,'Window calculation'!$A$129:$Q$129,0))-INDEX($A$129:$Q$189,MATCH(IFERROR('Glazing information'!$I55/'Glazing information'!$J55,0),'Window calculation'!$A$129:$A$189,1),MATCH(X$131,'Window calculation'!$A$129:$Q$129,0)))*(IFERROR('Glazing information'!$I55/'Glazing information'!$J55,0)-INDEX($A$129:$A$189,MATCH(IFERROR('Glazing information'!$I55/'Glazing information'!$J55,0),'Window calculation'!$A$129:$A$189,1),1))/(INDEX($A$129:$A$189,MATCH(3-IFERROR('Glazing information'!$I55/'Glazing information'!$J55,0),$R$129:$R$189,-1),1)-INDEX(D138:D198,MATCH(IFERROR('Glazing information'!$I55/'Glazing information'!$J55,0),'Window calculation'!$A$129:$A$189,1),1)))),1)</f>
        <v>1</v>
      </c>
      <c r="Y143" s="369">
        <f>IFERROR(IF('Glazing information'!$I55/('Glazing information'!$H55+'Glazing information'!$J55)&gt;3,INDEX($A$129:$Q$189,MATCH(3,'Window calculation'!$A$129:$A$189,1),MATCH(X$131,'Window calculation'!$A$129:$Q$129,0)),INDEX($A$129:$Q$189,MATCH(IFERROR('Glazing information'!$I55/('Glazing information'!$H55+'Glazing information'!$J55),0),$A$129:$A$189,1),MATCH(X$131,$A$129:$Q$129,0))+(INDEX($A$129:$Q$189,MATCH(3-IFERROR('Glazing information'!$I55/('Glazing information'!$H55+'Glazing information'!$J55),0),$R$129:$R$189,-1),MATCH(X$131,$A$129:$Q$129,0))-INDEX($A$129:$Q$189,MATCH(IFERROR('Glazing information'!$I55/('Glazing information'!$H55+'Glazing information'!$J55),0),$A$129:$A$189,1),MATCH(X$131,$A$129:$Q$129,0)))*(IFERROR('Glazing information'!$I55/('Glazing information'!$H55+'Glazing information'!$J55),0)-INDEX($A$129:$A$189,MATCH(IFERROR('Glazing information'!$I55/('Glazing information'!$H55+'Glazing information'!$J55),0),$A$129:$A$189,1),1))/(INDEX($A$129:$A$189,MATCH(3-IFERROR('Glazing information'!$I55/('Glazing information'!$H55+'Glazing information'!$J55),0),$R$129:$R$189,-1),1)-INDEX($A$129:$A$189,MATCH(IFERROR('Glazing information'!$I55/('Glazing information'!$H55+'Glazing information'!$J55),0),$A$129:$A$189,1),1))),1)</f>
        <v>1</v>
      </c>
      <c r="Z143" s="416" t="str">
        <f>IFERROR(('Window calculation'!Y143*('Glazing information'!$H55+'Glazing information'!$J55)-'Window calculation'!X143*'Glazing information'!$J55)/'Glazing information'!$H55,"")</f>
        <v/>
      </c>
      <c r="AA143" s="370">
        <f>IFERROR(IF('Glazing information'!$I76/'Glazing information'!$J76&gt;3,INDEX($A$129:$Q$189,MATCH(3,'Window calculation'!$A$129:$A$189,1),MATCH(AA$131,'Window calculation'!$A$129:$Q$129,0)),(INDEX($A$129:$Q$189,MATCH(IFERROR('Glazing information'!$I76/'Glazing information'!$J76,0),'Window calculation'!$A$129:$A$189,1),MATCH(AA$131,'Window calculation'!$A$129:$Q$129,0))+(INDEX($A$129:$Q$189,MATCH(3-IFERROR('Glazing information'!$I76/'Glazing information'!$J76,0),$R$129:$R$189,-1),MATCH(AA$131,'Window calculation'!$A$129:$Q$129,0))-INDEX($A$129:$Q$189,MATCH(IFERROR('Glazing information'!$I76/'Glazing information'!$J76,0),'Window calculation'!$A$129:$A$189,1),MATCH(AA$131,'Window calculation'!$A$129:$Q$129,0)))*(IFERROR('Glazing information'!$I76/'Glazing information'!$J76,0)-INDEX($A$129:$A$189,MATCH(IFERROR('Glazing information'!$I76/'Glazing information'!$J76,0),'Window calculation'!$A$129:$A$189,1),1))/(INDEX($A$129:$A$189,MATCH(3-IFERROR('Glazing information'!$I76/'Glazing information'!$J76,0),$R$129:$R$189,-1),1)-INDEX(G138:G198,MATCH(IFERROR('Glazing information'!$I76/'Glazing information'!$J76,0),'Window calculation'!$A$129:$A$189,1),1)))),1)</f>
        <v>1</v>
      </c>
      <c r="AB143" s="369">
        <f>IFERROR(IF('Glazing information'!$I76/('Glazing information'!$H76+'Glazing information'!$J76)&gt;3,INDEX($A$129:$Q$189,MATCH(3,'Window calculation'!$A$129:$A$189,1),MATCH(AA$131,'Window calculation'!$A$129:$Q$129,0)),INDEX($A$129:$Q$189,MATCH(IFERROR('Glazing information'!$I76/('Glazing information'!$H76+'Glazing information'!$J76),0),$A$129:$A$189,1),MATCH(AA$131,$A$129:$Q$129,0))+(INDEX($A$129:$Q$189,MATCH(3-IFERROR('Glazing information'!$I76/('Glazing information'!$H76+'Glazing information'!$J76),0),$R$129:$R$189,-1),MATCH(AA$131,$A$129:$Q$129,0))-INDEX($A$129:$Q$189,MATCH(IFERROR('Glazing information'!$I76/('Glazing information'!$H76+'Glazing information'!$J76),0),$A$129:$A$189,1),MATCH(AA$131,$A$129:$Q$129,0)))*(IFERROR('Glazing information'!$I76/('Glazing information'!$H76+'Glazing information'!$J76),0)-INDEX($A$129:$A$189,MATCH(IFERROR('Glazing information'!$I76/('Glazing information'!$H76+'Glazing information'!$J76),0),$A$129:$A$189,1),1))/(INDEX($A$129:$A$189,MATCH(3-IFERROR('Glazing information'!$I76/('Glazing information'!$H76+'Glazing information'!$J76),0),$R$129:$R$189,-1),1)-INDEX($A$129:$A$189,MATCH(IFERROR('Glazing information'!$I76/('Glazing information'!$H76+'Glazing information'!$J76),0),$A$129:$A$189,1),1))),1)</f>
        <v>1</v>
      </c>
      <c r="AC143" s="416" t="str">
        <f>IFERROR(('Window calculation'!AB143*('Glazing information'!$H76+'Glazing information'!$J76)-'Window calculation'!AA143*'Glazing information'!$J76)/'Glazing information'!$H76,"")</f>
        <v/>
      </c>
      <c r="AD143" s="370">
        <f>IFERROR(IF('Glazing information'!$I97/'Glazing information'!$J97&gt;3,INDEX($A$129:$Q$189,MATCH(3,'Window calculation'!$A$129:$A$189,1),MATCH(AD$131,'Window calculation'!$A$129:$Q$129,0)),(INDEX($A$129:$Q$189,MATCH(IFERROR('Glazing information'!$I97/'Glazing information'!$J97,0),'Window calculation'!$A$129:$A$189,1),MATCH(AD$131,'Window calculation'!$A$129:$Q$129,0))+(INDEX($A$129:$Q$189,MATCH(3-IFERROR('Glazing information'!$I97/'Glazing information'!$J97,0),$R$129:$R$189,-1),MATCH(AD$131,'Window calculation'!$A$129:$Q$129,0))-INDEX($A$129:$Q$189,MATCH(IFERROR('Glazing information'!$I97/'Glazing information'!$J97,0),'Window calculation'!$A$129:$A$189,1),MATCH(AD$131,'Window calculation'!$A$129:$Q$129,0)))*(IFERROR('Glazing information'!$I97/'Glazing information'!$J97,0)-INDEX($A$129:$A$189,MATCH(IFERROR('Glazing information'!$I97/'Glazing information'!$J97,0),'Window calculation'!$A$129:$A$189,1),1))/(INDEX($A$129:$A$189,MATCH(3-IFERROR('Glazing information'!$I97/'Glazing information'!$J97,0),$R$129:$R$189,-1),1)-INDEX(J138:J198,MATCH(IFERROR('Glazing information'!$I97/'Glazing information'!$J97,0),'Window calculation'!$A$129:$A$189,1),1)))),1)</f>
        <v>1</v>
      </c>
      <c r="AE143" s="369">
        <f>IFERROR(IF('Glazing information'!$I97/('Glazing information'!$H97+'Glazing information'!$J97)&gt;3,INDEX($A$129:$Q$189,MATCH(3,'Window calculation'!$A$129:$A$189,1),MATCH(AD$131,'Window calculation'!$A$129:$Q$129,0)),INDEX($A$129:$Q$189,MATCH(IFERROR('Glazing information'!$I97/('Glazing information'!$H97+'Glazing information'!$J97),0),$A$129:$A$189,1),MATCH(AD$131,$A$129:$Q$129,0))+(INDEX($A$129:$Q$189,MATCH(3-IFERROR('Glazing information'!$I97/('Glazing information'!$H97+'Glazing information'!$J97),0),$R$129:$R$189,-1),MATCH(AD$131,$A$129:$Q$129,0))-INDEX($A$129:$Q$189,MATCH(IFERROR('Glazing information'!$I97/('Glazing information'!$H97+'Glazing information'!$J97),0),$A$129:$A$189,1),MATCH(AD$131,$A$129:$Q$129,0)))*(IFERROR('Glazing information'!$I97/('Glazing information'!$H97+'Glazing information'!$J97),0)-INDEX($A$129:$A$189,MATCH(IFERROR('Glazing information'!$I97/('Glazing information'!$H97+'Glazing information'!$J97),0),$A$129:$A$189,1),1))/(INDEX($A$129:$A$189,MATCH(3-IFERROR('Glazing information'!$I97/('Glazing information'!$H97+'Glazing information'!$J97),0),$R$129:$R$189,-1),1)-INDEX($A$129:$A$189,MATCH(IFERROR('Glazing information'!$I97/('Glazing information'!$H97+'Glazing information'!$J97),0),$A$129:$A$189,1),1))),1)</f>
        <v>1</v>
      </c>
      <c r="AF143" s="416" t="str">
        <f>IFERROR(('Window calculation'!AE143*('Glazing information'!$H97+'Glazing information'!$J97)-'Window calculation'!AD143*'Glazing information'!$J97)/'Glazing information'!$H97,"")</f>
        <v/>
      </c>
      <c r="AG143" s="370">
        <f>IFERROR(IF('Glazing information'!$I118/'Glazing information'!$J118&gt;3,INDEX($A$129:$Q$189,MATCH(3,'Window calculation'!$A$129:$A$189,1),MATCH(AG$131,'Window calculation'!$A$129:$Q$129,0)),(INDEX($A$129:$Q$189,MATCH(IFERROR('Glazing information'!$I118/'Glazing information'!$J118,0),'Window calculation'!$A$129:$A$189,1),MATCH(AG$131,'Window calculation'!$A$129:$Q$129,0))+(INDEX($A$129:$Q$189,MATCH(3-IFERROR('Glazing information'!$I118/'Glazing information'!$J118,0),$R$129:$R$189,-1),MATCH(AG$131,'Window calculation'!$A$129:$Q$129,0))-INDEX($A$129:$Q$189,MATCH(IFERROR('Glazing information'!$I118/'Glazing information'!$J118,0),'Window calculation'!$A$129:$A$189,1),MATCH(AG$131,'Window calculation'!$A$129:$Q$129,0)))*(IFERROR('Glazing information'!$I118/'Glazing information'!$J118,0)-INDEX($A$129:$A$189,MATCH(IFERROR('Glazing information'!$I118/'Glazing information'!$J118,0),'Window calculation'!$A$129:$A$189,1),1))/(INDEX($A$129:$A$189,MATCH(3-IFERROR('Glazing information'!$I118/'Glazing information'!$J118,0),$R$129:$R$189,-1),1)-INDEX(M138:M198,MATCH(IFERROR('Glazing information'!$I118/'Glazing information'!$J118,0),'Window calculation'!$A$129:$A$189,1),1)))),1)</f>
        <v>1</v>
      </c>
      <c r="AH143" s="369">
        <f>IFERROR(IF('Glazing information'!$I118/('Glazing information'!$H118+'Glazing information'!$J118)&gt;3,INDEX($A$129:$Q$189,MATCH(3,'Window calculation'!$A$129:$A$189,1),MATCH(AG$131,'Window calculation'!$A$129:$Q$129,0)),INDEX($A$129:$Q$189,MATCH(IFERROR('Glazing information'!$I118/('Glazing information'!$H118+'Glazing information'!$J118),0),$A$129:$A$189,1),MATCH(AG$131,$A$129:$Q$129,0))+(INDEX($A$129:$Q$189,MATCH(3-IFERROR('Glazing information'!$I118/('Glazing information'!$H118+'Glazing information'!$J118),0),$R$129:$R$189,-1),MATCH(AG$131,$A$129:$Q$129,0))-INDEX($A$129:$Q$189,MATCH(IFERROR('Glazing information'!$I118/('Glazing information'!$H118+'Glazing information'!$J118),0),$A$129:$A$189,1),MATCH(AG$131,$A$129:$Q$129,0)))*(IFERROR('Glazing information'!$I118/('Glazing information'!$H118+'Glazing information'!$J118),0)-INDEX($A$129:$A$189,MATCH(IFERROR('Glazing information'!$I118/('Glazing information'!$H118+'Glazing information'!$J118),0),$A$129:$A$189,1),1))/(INDEX($A$129:$A$189,MATCH(3-IFERROR('Glazing information'!$I118/('Glazing information'!$H118+'Glazing information'!$J118),0),$R$129:$R$189,-1),1)-INDEX($A$129:$A$189,MATCH(IFERROR('Glazing information'!$I118/('Glazing information'!$H118+'Glazing information'!$J118),0),$A$129:$A$189,1),1))),1)</f>
        <v>1</v>
      </c>
      <c r="AI143" s="416" t="str">
        <f>IFERROR(('Window calculation'!AH143*('Glazing information'!$H118+'Glazing information'!$J118)-'Window calculation'!AG143*'Glazing information'!$J118)/'Glazing information'!$H118,"")</f>
        <v/>
      </c>
      <c r="AJ143" s="370">
        <f>IFERROR(IF('Glazing information'!$I139/'Glazing information'!$J139&gt;3,INDEX($A$129:$Q$189,MATCH(3,'Window calculation'!$A$129:$A$189,1),MATCH(AJ$131,'Window calculation'!$A$129:$Q$129,0)),(INDEX($A$129:$Q$189,MATCH(IFERROR('Glazing information'!$I139/'Glazing information'!$J139,0),'Window calculation'!$A$129:$A$189,1),MATCH(AJ$131,'Window calculation'!$A$129:$Q$129,0))+(INDEX($A$129:$Q$189,MATCH(3-IFERROR('Glazing information'!$I139/'Glazing information'!$J139,0),$R$129:$R$189,-1),MATCH(AJ$131,'Window calculation'!$A$129:$Q$129,0))-INDEX($A$129:$Q$189,MATCH(IFERROR('Glazing information'!$I139/'Glazing information'!$J139,0),'Window calculation'!$A$129:$A$189,1),MATCH(AJ$131,'Window calculation'!$A$129:$Q$129,0)))*(IFERROR('Glazing information'!$I139/'Glazing information'!$J139,0)-INDEX($A$129:$A$189,MATCH(IFERROR('Glazing information'!$I139/'Glazing information'!$J139,0),'Window calculation'!$A$129:$A$189,1),1))/(INDEX($A$129:$A$189,MATCH(3-IFERROR('Glazing information'!$I139/'Glazing information'!$J139,0),$R$129:$R$189,-1),1)-INDEX(P138:P198,MATCH(IFERROR('Glazing information'!$I139/'Glazing information'!$J139,0),'Window calculation'!$A$129:$A$189,1),1)))),1)</f>
        <v>1</v>
      </c>
      <c r="AK143" s="369">
        <f>IFERROR(IF('Glazing information'!$I139/('Glazing information'!$H139+'Glazing information'!$J139)&gt;3,INDEX($A$129:$Q$189,MATCH(3,'Window calculation'!$A$129:$A$189,1),MATCH(AJ$131,'Window calculation'!$A$129:$Q$129,0)),INDEX($A$129:$Q$189,MATCH(IFERROR('Glazing information'!$I139/('Glazing information'!$H139+'Glazing information'!$J139),0),$A$129:$A$189,1),MATCH(AJ$131,$A$129:$Q$129,0))+(INDEX($A$129:$Q$189,MATCH(3-IFERROR('Glazing information'!$I139/('Glazing information'!$H139+'Glazing information'!$J139),0),$R$129:$R$189,-1),MATCH(AJ$131,$A$129:$Q$129,0))-INDEX($A$129:$Q$189,MATCH(IFERROR('Glazing information'!$I139/('Glazing information'!$H139+'Glazing information'!$J139),0),$A$129:$A$189,1),MATCH(AJ$131,$A$129:$Q$129,0)))*(IFERROR('Glazing information'!$I139/('Glazing information'!$H139+'Glazing information'!$J139),0)-INDEX($A$129:$A$189,MATCH(IFERROR('Glazing information'!$I139/('Glazing information'!$H139+'Glazing information'!$J139),0),$A$129:$A$189,1),1))/(INDEX($A$129:$A$189,MATCH(3-IFERROR('Glazing information'!$I139/('Glazing information'!$H139+'Glazing information'!$J139),0),$R$129:$R$189,-1),1)-INDEX($A$129:$A$189,MATCH(IFERROR('Glazing information'!$I139/('Glazing information'!$H139+'Glazing information'!$J139),0),$A$129:$A$189,1),1))),1)</f>
        <v>1</v>
      </c>
      <c r="AL143" s="416" t="str">
        <f>IFERROR(('Window calculation'!AK143*('Glazing information'!$H139+'Glazing information'!$J139)-'Window calculation'!AJ143*'Glazing information'!$J139)/'Glazing information'!$H139,"")</f>
        <v/>
      </c>
      <c r="AM143" s="370">
        <f>IFERROR(IF('Glazing information'!$I160/'Glazing information'!$J160&gt;3,INDEX($A$129:$Q$189,MATCH(3,'Window calculation'!$A$129:$A$189,1),MATCH(AM$131,'Window calculation'!$A$129:$Q$129,0)),(INDEX($A$129:$Q$189,MATCH(IFERROR('Glazing information'!$I160/'Glazing information'!$J160,0),'Window calculation'!$A$129:$A$189,1),MATCH(AM$131,'Window calculation'!$A$129:$Q$129,0))+(INDEX($A$129:$Q$189,MATCH(3-IFERROR('Glazing information'!$I160/'Glazing information'!$J160,0),$R$129:$R$189,-1),MATCH(AM$131,'Window calculation'!$A$129:$Q$129,0))-INDEX($A$129:$Q$189,MATCH(IFERROR('Glazing information'!$I160/'Glazing information'!$J160,0),'Window calculation'!$A$129:$A$189,1),MATCH(AM$131,'Window calculation'!$A$129:$Q$129,0)))*(IFERROR('Glazing information'!$I160/'Glazing information'!$J160,0)-INDEX($A$129:$A$189,MATCH(IFERROR('Glazing information'!$I160/'Glazing information'!$J160,0),'Window calculation'!$A$129:$A$189,1),1))/(INDEX($A$129:$A$189,MATCH(3-IFERROR('Glazing information'!$I160/'Glazing information'!$J160,0),$R$129:$R$189,-1),1)-INDEX(S138:S198,MATCH(IFERROR('Glazing information'!$I160/'Glazing information'!$J160,0),'Window calculation'!$A$129:$A$189,1),1)))),1)</f>
        <v>1</v>
      </c>
      <c r="AN143" s="369">
        <f>IFERROR(IF('Glazing information'!$I160/('Glazing information'!$H160+'Glazing information'!$J160)&gt;3,INDEX($A$129:$Q$189,MATCH(3,'Window calculation'!$A$129:$A$189,1),MATCH(AM$131,'Window calculation'!$A$129:$Q$129,0)),INDEX($A$129:$Q$189,MATCH(IFERROR('Glazing information'!$I160/('Glazing information'!$H160+'Glazing information'!$J160),0),$A$129:$A$189,1),MATCH(AM$131,$A$129:$Q$129,0))+(INDEX($A$129:$Q$189,MATCH(3-IFERROR('Glazing information'!$I160/('Glazing information'!$H160+'Glazing information'!$J160),0),$R$129:$R$189,-1),MATCH(AM$131,$A$129:$Q$129,0))-INDEX($A$129:$Q$189,MATCH(IFERROR('Glazing information'!$I160/('Glazing information'!$H160+'Glazing information'!$J160),0),$A$129:$A$189,1),MATCH(AM$131,$A$129:$Q$129,0)))*(IFERROR('Glazing information'!$I160/('Glazing information'!$H160+'Glazing information'!$J160),0)-INDEX($A$129:$A$189,MATCH(IFERROR('Glazing information'!$I160/('Glazing information'!$H160+'Glazing information'!$J160),0),$A$129:$A$189,1),1))/(INDEX($A$129:$A$189,MATCH(3-IFERROR('Glazing information'!$I160/('Glazing information'!$H160+'Glazing information'!$J160),0),$R$129:$R$189,-1),1)-INDEX($A$129:$A$189,MATCH(IFERROR('Glazing information'!$I160/('Glazing information'!$H160+'Glazing information'!$J160),0),$A$129:$A$189,1),1))),1)</f>
        <v>1</v>
      </c>
      <c r="AO143" s="416" t="str">
        <f>IFERROR(('Window calculation'!AN143*('Glazing information'!$H160+'Glazing information'!$J160)-'Window calculation'!AM143*'Glazing information'!$J160)/'Glazing information'!$H160,"")</f>
        <v/>
      </c>
      <c r="AP143" s="370">
        <f>IFERROR(IF('Glazing information'!$I181/'Glazing information'!$J181&gt;3,INDEX($A$129:$Q$189,MATCH(3,'Window calculation'!$A$129:$A$189,1),MATCH(AP$131,'Window calculation'!$A$129:$Q$129,0)),(INDEX($A$129:$Q$189,MATCH(IFERROR('Glazing information'!$I181/'Glazing information'!$J181,0),'Window calculation'!$A$129:$A$189,1),MATCH(AP$131,'Window calculation'!$A$129:$Q$129,0))+(INDEX($A$129:$Q$189,MATCH(3-IFERROR('Glazing information'!$I181/'Glazing information'!$J181,0),$R$129:$R$189,-1),MATCH(AP$131,'Window calculation'!$A$129:$Q$129,0))-INDEX($A$129:$Q$189,MATCH(IFERROR('Glazing information'!$I181/'Glazing information'!$J181,0),'Window calculation'!$A$129:$A$189,1),MATCH(AP$131,'Window calculation'!$A$129:$Q$129,0)))*(IFERROR('Glazing information'!$I181/'Glazing information'!$J181,0)-INDEX($A$129:$A$189,MATCH(IFERROR('Glazing information'!$I181/'Glazing information'!$J181,0),'Window calculation'!$A$129:$A$189,1),1))/(INDEX($A$129:$A$189,MATCH(3-IFERROR('Glazing information'!$I181/'Glazing information'!$J181,0),$R$129:$R$189,-1),1)-INDEX(V138:V198,MATCH(IFERROR('Glazing information'!$I181/'Glazing information'!$J181,0),'Window calculation'!$A$129:$A$189,1),1)))),1)</f>
        <v>1</v>
      </c>
      <c r="AQ143" s="369">
        <f>IFERROR(IF('Glazing information'!$I181/('Glazing information'!$H181+'Glazing information'!$J181)&gt;3,INDEX($A$129:$Q$189,MATCH(3,'Window calculation'!$A$129:$A$189,1),MATCH(AP$131,'Window calculation'!$A$129:$Q$129,0)),INDEX($A$129:$Q$189,MATCH(IFERROR('Glazing information'!$I181/('Glazing information'!$H181+'Glazing information'!$J181),0),$A$129:$A$189,1),MATCH(AP$131,$A$129:$Q$129,0))+(INDEX($A$129:$Q$189,MATCH(3-IFERROR('Glazing information'!$I181/('Glazing information'!$H181+'Glazing information'!$J181),0),$R$129:$R$189,-1),MATCH(AP$131,$A$129:$Q$129,0))-INDEX($A$129:$Q$189,MATCH(IFERROR('Glazing information'!$I181/('Glazing information'!$H181+'Glazing information'!$J181),0),$A$129:$A$189,1),MATCH(AP$131,$A$129:$Q$129,0)))*(IFERROR('Glazing information'!$I181/('Glazing information'!$H181+'Glazing information'!$J181),0)-INDEX($A$129:$A$189,MATCH(IFERROR('Glazing information'!$I181/('Glazing information'!$H181+'Glazing information'!$J181),0),$A$129:$A$189,1),1))/(INDEX($A$129:$A$189,MATCH(3-IFERROR('Glazing information'!$I181/('Glazing information'!$H181+'Glazing information'!$J181),0),$R$129:$R$189,-1),1)-INDEX($A$129:$A$189,MATCH(IFERROR('Glazing information'!$I181/('Glazing information'!$H181+'Glazing information'!$J181),0),$A$129:$A$189,1),1))),1)</f>
        <v>1</v>
      </c>
      <c r="AR143" s="416" t="str">
        <f>IFERROR(('Window calculation'!AQ143*('Glazing information'!$H181+'Glazing information'!$J181)-'Window calculation'!AP143*'Glazing information'!$J181)/'Glazing information'!$H181,"")</f>
        <v/>
      </c>
      <c r="AS143" s="57"/>
      <c r="AT143" s="57"/>
      <c r="AU143" s="57"/>
      <c r="AV143" s="57"/>
      <c r="AW143" s="57"/>
      <c r="AX143" s="57"/>
      <c r="AY143" s="57"/>
      <c r="AZ143" s="57"/>
      <c r="BA143" s="57"/>
      <c r="BB143" s="57"/>
      <c r="BC143" s="57"/>
      <c r="BD143" s="57"/>
      <c r="BE143" s="57"/>
      <c r="BF143" s="57"/>
      <c r="BG143" s="57"/>
      <c r="BH143" s="57"/>
      <c r="BI143" s="57"/>
      <c r="BJ143" s="57"/>
      <c r="BK143" s="57"/>
      <c r="BL143" s="57"/>
    </row>
    <row r="144" spans="1:64" x14ac:dyDescent="0.25">
      <c r="A144" s="67">
        <v>0.75</v>
      </c>
      <c r="B144" s="68" t="b">
        <f>IF('OTTV Calculation'!$E$6="Hanoi",'Beta Database'!D143,IF('OTTV Calculation'!$E$6="Da Nang",'Beta Database'!U143,IF('OTTV Calculation'!$E$6="Buon Ma Thuot",'Beta Database'!AL143,IF('OTTV Calculation'!$E$6="HCMC",'Beta Database'!BC143))))</f>
        <v>0</v>
      </c>
      <c r="C144" s="68" t="b">
        <f>IF('OTTV Calculation'!$E$6="Hanoi",'Beta Database'!E143,IF('OTTV Calculation'!$E$6="Da Nang",'Beta Database'!V143,IF('OTTV Calculation'!$E$6="Buon Ma Thuot",'Beta Database'!AM143,IF('OTTV Calculation'!$E$6="HCMC",'Beta Database'!BD143))))</f>
        <v>0</v>
      </c>
      <c r="D144" s="68" t="b">
        <f>IF('OTTV Calculation'!$E$6="Hanoi",'Beta Database'!F143,IF('OTTV Calculation'!$E$6="Da Nang",'Beta Database'!W143,IF('OTTV Calculation'!$E$6="Buon Ma Thuot",'Beta Database'!AN143,IF('OTTV Calculation'!$E$6="HCMC",'Beta Database'!BE143))))</f>
        <v>0</v>
      </c>
      <c r="E144" s="68" t="b">
        <f>IF('OTTV Calculation'!$E$6="Hanoi",'Beta Database'!G143,IF('OTTV Calculation'!$E$6="Da Nang",'Beta Database'!X143,IF('OTTV Calculation'!$E$6="Buon Ma Thuot",'Beta Database'!AO143,IF('OTTV Calculation'!$E$6="HCMC",'Beta Database'!BF143))))</f>
        <v>0</v>
      </c>
      <c r="F144" s="73" t="b">
        <f>IF('OTTV Calculation'!$E$6="Hanoi",'Beta Database'!H143,IF('OTTV Calculation'!$E$6="Da Nang",'Beta Database'!Y143,IF('OTTV Calculation'!$E$6="Buon Ma Thuot",'Beta Database'!AP143,IF('OTTV Calculation'!$E$6="HCMC",'Beta Database'!BG143))))</f>
        <v>0</v>
      </c>
      <c r="G144" s="68" t="b">
        <f>IF('OTTV Calculation'!$E$6="Hanoi",'Beta Database'!I143,IF('OTTV Calculation'!$E$6="Da Nang",'Beta Database'!Z143,IF('OTTV Calculation'!$E$6="Buon Ma Thuot",'Beta Database'!AQ143,IF('OTTV Calculation'!$E$6="HCMC",'Beta Database'!BH143))))</f>
        <v>0</v>
      </c>
      <c r="H144" s="68" t="b">
        <f>IF('OTTV Calculation'!$E$6="Hanoi",'Beta Database'!J143,IF('OTTV Calculation'!$E$6="Da Nang",'Beta Database'!AA143,IF('OTTV Calculation'!$E$6="Buon Ma Thuot",'Beta Database'!AR143,IF('OTTV Calculation'!$E$6="HCMC",'Beta Database'!BI143))))</f>
        <v>0</v>
      </c>
      <c r="I144" s="68" t="b">
        <f>IF('OTTV Calculation'!$E$6="Hanoi",'Beta Database'!K143,IF('OTTV Calculation'!$E$6="Da Nang",'Beta Database'!AB143,IF('OTTV Calculation'!$E$6="Buon Ma Thuot",'Beta Database'!AS143,IF('OTTV Calculation'!$E$6="HCMC",'Beta Database'!BJ143))))</f>
        <v>0</v>
      </c>
      <c r="J144" s="68" t="b">
        <f>IF('OTTV Calculation'!$E$6="Hanoi",'Beta Database'!L143,IF('OTTV Calculation'!$E$6="Da Nang",'Beta Database'!AC143,IF('OTTV Calculation'!$E$6="Buon Ma Thuot",'Beta Database'!AT143,IF('OTTV Calculation'!$E$6="HCMC",'Beta Database'!BK143))))</f>
        <v>0</v>
      </c>
      <c r="K144" s="68" t="b">
        <f>IF('OTTV Calculation'!$E$6="Hanoi",'Beta Database'!M143,IF('OTTV Calculation'!$E$6="Da Nang",'Beta Database'!AD143,IF('OTTV Calculation'!$E$6="Buon Ma Thuot",'Beta Database'!AU143,IF('OTTV Calculation'!$E$6="HCMC",'Beta Database'!BL143))))</f>
        <v>0</v>
      </c>
      <c r="L144" s="68" t="b">
        <f>IF('OTTV Calculation'!$E$6="Hanoi",'Beta Database'!N143,IF('OTTV Calculation'!$E$6="Da Nang",'Beta Database'!AE143,IF('OTTV Calculation'!$E$6="Buon Ma Thuot",'Beta Database'!AV143,IF('OTTV Calculation'!$E$6="HCMC",'Beta Database'!BM143))))</f>
        <v>0</v>
      </c>
      <c r="M144" s="68" t="b">
        <f>IF('OTTV Calculation'!$E$6="Hanoi",'Beta Database'!O143,IF('OTTV Calculation'!$E$6="Da Nang",'Beta Database'!AF143,IF('OTTV Calculation'!$E$6="Buon Ma Thuot",'Beta Database'!AW143,IF('OTTV Calculation'!$E$6="HCMC",'Beta Database'!BN143))))</f>
        <v>0</v>
      </c>
      <c r="N144" s="68" t="b">
        <f>IF('OTTV Calculation'!$E$6="Hanoi",'Beta Database'!P143,IF('OTTV Calculation'!$E$6="Da Nang",'Beta Database'!AG143,IF('OTTV Calculation'!$E$6="Buon Ma Thuot",'Beta Database'!AX143,IF('OTTV Calculation'!$E$6="HCMC",'Beta Database'!BO143))))</f>
        <v>0</v>
      </c>
      <c r="O144" s="68" t="b">
        <f>IF('OTTV Calculation'!$E$6="Hanoi",'Beta Database'!Q143,IF('OTTV Calculation'!$E$6="Da Nang",'Beta Database'!AH143,IF('OTTV Calculation'!$E$6="Buon Ma Thuot",'Beta Database'!AY143,IF('OTTV Calculation'!$E$6="HCMC",'Beta Database'!BP143))))</f>
        <v>0</v>
      </c>
      <c r="P144" s="68" t="b">
        <f>IF('OTTV Calculation'!$E$6="Hanoi",'Beta Database'!R143,IF('OTTV Calculation'!$E$6="Da Nang",'Beta Database'!AI143,IF('OTTV Calculation'!$E$6="Buon Ma Thuot",'Beta Database'!AZ143,IF('OTTV Calculation'!$E$6="HCMC",'Beta Database'!BQ143))))</f>
        <v>0</v>
      </c>
      <c r="Q144" s="68" t="b">
        <f>IF('OTTV Calculation'!$E$6="Hanoi",'Beta Database'!S143,IF('OTTV Calculation'!$E$6="Da Nang",'Beta Database'!AJ143,IF('OTTV Calculation'!$E$6="Buon Ma Thuot",'Beta Database'!BA143,IF('OTTV Calculation'!$E$6="HCMC",'Beta Database'!BR143))))</f>
        <v>0</v>
      </c>
      <c r="R144" s="57">
        <v>2.2999999999999998</v>
      </c>
      <c r="S144" s="57"/>
      <c r="T144" s="70" t="s">
        <v>219</v>
      </c>
      <c r="U144" s="370">
        <f>IFERROR(IF('Glazing information'!$I35/'Glazing information'!$J35&gt;3,INDEX($A$129:$Q$189,MATCH(3,'Window calculation'!$A$129:$A$189,1),MATCH(U$131,'Window calculation'!$A$129:$Q$129,0)),(INDEX($A$129:$Q$189,MATCH(IFERROR('Glazing information'!$I35/'Glazing information'!$J35,0),'Window calculation'!$A$129:$A$189,1),MATCH(U$131,'Window calculation'!$A$129:$Q$129,0))+(INDEX($A$129:$Q$189,MATCH(3-IFERROR('Glazing information'!$I35/'Glazing information'!$J35,0),$R$129:$R$189,-1),MATCH(U$131,'Window calculation'!$A$129:$Q$129,0))-INDEX($A$129:$Q$189,MATCH(IFERROR('Glazing information'!$I35/'Glazing information'!$J35,0),'Window calculation'!$A$129:$A$189,1),MATCH(U$131,'Window calculation'!$A$129:$Q$129,0)))*(IFERROR('Glazing information'!$I35/'Glazing information'!$J35,0)-INDEX($A$129:$A$189,MATCH(IFERROR('Glazing information'!$I35/'Glazing information'!$J35,0),'Window calculation'!$A$129:$A$189,1),1))/(INDEX($A$129:$A$189,MATCH(3-IFERROR('Glazing information'!$I35/'Glazing information'!$J35,0),$R$129:$R$189,-1),1)-INDEX(A139:A199,MATCH(IFERROR('Glazing information'!$I35/'Glazing information'!$J35,0),'Window calculation'!$A$129:$A$189,1),1)))),1)</f>
        <v>1</v>
      </c>
      <c r="V144" s="369">
        <f>IFERROR(IF('Glazing information'!$I35/('Glazing information'!$H35+'Glazing information'!$J35)&gt;3,INDEX($A$129:$Q$189,MATCH(3,'Window calculation'!$A$129:$A$189,1),MATCH(U$131,'Window calculation'!$A$129:$Q$129,0)),INDEX($A$129:$Q$189,MATCH(IFERROR('Glazing information'!$I35/('Glazing information'!$H35+'Glazing information'!$J35),0),$A$129:$A$189,1),MATCH(U$131,$A$129:$Q$129,0))+(INDEX($A$129:$Q$189,MATCH(3-IFERROR('Glazing information'!$I35/('Glazing information'!$H35+'Glazing information'!$J35),0),$R$129:$R$189,-1),MATCH(U$131,$A$129:$Q$129,0))-INDEX($A$129:$Q$189,MATCH(IFERROR('Glazing information'!$I35/('Glazing information'!$H35+'Glazing information'!$J35),0),$A$129:$A$189,1),MATCH(U$131,$A$129:$Q$129,0)))*(IFERROR('Glazing information'!$I35/('Glazing information'!$H35+'Glazing information'!$J35),0)-INDEX($A$129:$A$189,MATCH(IFERROR('Glazing information'!$I35/('Glazing information'!$H35+'Glazing information'!$J35),0),$A$129:$A$189,1),1))/(INDEX($A$129:$A$189,MATCH(3-IFERROR('Glazing information'!$I35/('Glazing information'!$H35+'Glazing information'!$J35),0),$R$129:$R$189,-1),1)-INDEX($A$129:$A$189,MATCH(IFERROR('Glazing information'!$I35/('Glazing information'!$H35+'Glazing information'!$J35),0),$A$129:$A$189,1),1))),1)</f>
        <v>1</v>
      </c>
      <c r="W144" s="416" t="str">
        <f>IFERROR(('Window calculation'!V144*('Glazing information'!$H35+'Glazing information'!$J35)-'Window calculation'!U144*'Glazing information'!$J35)/'Glazing information'!$H35,"")</f>
        <v/>
      </c>
      <c r="X144" s="370">
        <f>IFERROR(IF('Glazing information'!$I56/'Glazing information'!$J56&gt;3,INDEX($A$129:$Q$189,MATCH(3,'Window calculation'!$A$129:$A$189,1),MATCH(X$131,'Window calculation'!$A$129:$Q$129,0)),(INDEX($A$129:$Q$189,MATCH(IFERROR('Glazing information'!$I56/'Glazing information'!$J56,0),'Window calculation'!$A$129:$A$189,1),MATCH(X$131,'Window calculation'!$A$129:$Q$129,0))+(INDEX($A$129:$Q$189,MATCH(3-IFERROR('Glazing information'!$I56/'Glazing information'!$J56,0),$R$129:$R$189,-1),MATCH(X$131,'Window calculation'!$A$129:$Q$129,0))-INDEX($A$129:$Q$189,MATCH(IFERROR('Glazing information'!$I56/'Glazing information'!$J56,0),'Window calculation'!$A$129:$A$189,1),MATCH(X$131,'Window calculation'!$A$129:$Q$129,0)))*(IFERROR('Glazing information'!$I56/'Glazing information'!$J56,0)-INDEX($A$129:$A$189,MATCH(IFERROR('Glazing information'!$I56/'Glazing information'!$J56,0),'Window calculation'!$A$129:$A$189,1),1))/(INDEX($A$129:$A$189,MATCH(3-IFERROR('Glazing information'!$I56/'Glazing information'!$J56,0),$R$129:$R$189,-1),1)-INDEX(D139:D199,MATCH(IFERROR('Glazing information'!$I56/'Glazing information'!$J56,0),'Window calculation'!$A$129:$A$189,1),1)))),1)</f>
        <v>1</v>
      </c>
      <c r="Y144" s="369">
        <f>IFERROR(IF('Glazing information'!$I56/('Glazing information'!$H56+'Glazing information'!$J56)&gt;3,INDEX($A$129:$Q$189,MATCH(3,'Window calculation'!$A$129:$A$189,1),MATCH(X$131,'Window calculation'!$A$129:$Q$129,0)),INDEX($A$129:$Q$189,MATCH(IFERROR('Glazing information'!$I56/('Glazing information'!$H56+'Glazing information'!$J56),0),$A$129:$A$189,1),MATCH(X$131,$A$129:$Q$129,0))+(INDEX($A$129:$Q$189,MATCH(3-IFERROR('Glazing information'!$I56/('Glazing information'!$H56+'Glazing information'!$J56),0),$R$129:$R$189,-1),MATCH(X$131,$A$129:$Q$129,0))-INDEX($A$129:$Q$189,MATCH(IFERROR('Glazing information'!$I56/('Glazing information'!$H56+'Glazing information'!$J56),0),$A$129:$A$189,1),MATCH(X$131,$A$129:$Q$129,0)))*(IFERROR('Glazing information'!$I56/('Glazing information'!$H56+'Glazing information'!$J56),0)-INDEX($A$129:$A$189,MATCH(IFERROR('Glazing information'!$I56/('Glazing information'!$H56+'Glazing information'!$J56),0),$A$129:$A$189,1),1))/(INDEX($A$129:$A$189,MATCH(3-IFERROR('Glazing information'!$I56/('Glazing information'!$H56+'Glazing information'!$J56),0),$R$129:$R$189,-1),1)-INDEX($A$129:$A$189,MATCH(IFERROR('Glazing information'!$I56/('Glazing information'!$H56+'Glazing information'!$J56),0),$A$129:$A$189,1),1))),1)</f>
        <v>1</v>
      </c>
      <c r="Z144" s="416" t="str">
        <f>IFERROR(('Window calculation'!Y144*('Glazing information'!$H56+'Glazing information'!$J56)-'Window calculation'!X144*'Glazing information'!$J56)/'Glazing information'!$H56,"")</f>
        <v/>
      </c>
      <c r="AA144" s="370">
        <f>IFERROR(IF('Glazing information'!$I77/'Glazing information'!$J77&gt;3,INDEX($A$129:$Q$189,MATCH(3,'Window calculation'!$A$129:$A$189,1),MATCH(AA$131,'Window calculation'!$A$129:$Q$129,0)),(INDEX($A$129:$Q$189,MATCH(IFERROR('Glazing information'!$I77/'Glazing information'!$J77,0),'Window calculation'!$A$129:$A$189,1),MATCH(AA$131,'Window calculation'!$A$129:$Q$129,0))+(INDEX($A$129:$Q$189,MATCH(3-IFERROR('Glazing information'!$I77/'Glazing information'!$J77,0),$R$129:$R$189,-1),MATCH(AA$131,'Window calculation'!$A$129:$Q$129,0))-INDEX($A$129:$Q$189,MATCH(IFERROR('Glazing information'!$I77/'Glazing information'!$J77,0),'Window calculation'!$A$129:$A$189,1),MATCH(AA$131,'Window calculation'!$A$129:$Q$129,0)))*(IFERROR('Glazing information'!$I77/'Glazing information'!$J77,0)-INDEX($A$129:$A$189,MATCH(IFERROR('Glazing information'!$I77/'Glazing information'!$J77,0),'Window calculation'!$A$129:$A$189,1),1))/(INDEX($A$129:$A$189,MATCH(3-IFERROR('Glazing information'!$I77/'Glazing information'!$J77,0),$R$129:$R$189,-1),1)-INDEX(G139:G199,MATCH(IFERROR('Glazing information'!$I77/'Glazing information'!$J77,0),'Window calculation'!$A$129:$A$189,1),1)))),1)</f>
        <v>1</v>
      </c>
      <c r="AB144" s="369">
        <f>IFERROR(IF('Glazing information'!$I77/('Glazing information'!$H77+'Glazing information'!$J77)&gt;3,INDEX($A$129:$Q$189,MATCH(3,'Window calculation'!$A$129:$A$189,1),MATCH(AA$131,'Window calculation'!$A$129:$Q$129,0)),INDEX($A$129:$Q$189,MATCH(IFERROR('Glazing information'!$I77/('Glazing information'!$H77+'Glazing information'!$J77),0),$A$129:$A$189,1),MATCH(AA$131,$A$129:$Q$129,0))+(INDEX($A$129:$Q$189,MATCH(3-IFERROR('Glazing information'!$I77/('Glazing information'!$H77+'Glazing information'!$J77),0),$R$129:$R$189,-1),MATCH(AA$131,$A$129:$Q$129,0))-INDEX($A$129:$Q$189,MATCH(IFERROR('Glazing information'!$I77/('Glazing information'!$H77+'Glazing information'!$J77),0),$A$129:$A$189,1),MATCH(AA$131,$A$129:$Q$129,0)))*(IFERROR('Glazing information'!$I77/('Glazing information'!$H77+'Glazing information'!$J77),0)-INDEX($A$129:$A$189,MATCH(IFERROR('Glazing information'!$I77/('Glazing information'!$H77+'Glazing information'!$J77),0),$A$129:$A$189,1),1))/(INDEX($A$129:$A$189,MATCH(3-IFERROR('Glazing information'!$I77/('Glazing information'!$H77+'Glazing information'!$J77),0),$R$129:$R$189,-1),1)-INDEX($A$129:$A$189,MATCH(IFERROR('Glazing information'!$I77/('Glazing information'!$H77+'Glazing information'!$J77),0),$A$129:$A$189,1),1))),1)</f>
        <v>1</v>
      </c>
      <c r="AC144" s="416" t="str">
        <f>IFERROR(('Window calculation'!AB144*('Glazing information'!$H77+'Glazing information'!$J77)-'Window calculation'!AA144*'Glazing information'!$J77)/'Glazing information'!$H77,"")</f>
        <v/>
      </c>
      <c r="AD144" s="370">
        <f>IFERROR(IF('Glazing information'!$I98/'Glazing information'!$J98&gt;3,INDEX($A$129:$Q$189,MATCH(3,'Window calculation'!$A$129:$A$189,1),MATCH(AD$131,'Window calculation'!$A$129:$Q$129,0)),(INDEX($A$129:$Q$189,MATCH(IFERROR('Glazing information'!$I98/'Glazing information'!$J98,0),'Window calculation'!$A$129:$A$189,1),MATCH(AD$131,'Window calculation'!$A$129:$Q$129,0))+(INDEX($A$129:$Q$189,MATCH(3-IFERROR('Glazing information'!$I98/'Glazing information'!$J98,0),$R$129:$R$189,-1),MATCH(AD$131,'Window calculation'!$A$129:$Q$129,0))-INDEX($A$129:$Q$189,MATCH(IFERROR('Glazing information'!$I98/'Glazing information'!$J98,0),'Window calculation'!$A$129:$A$189,1),MATCH(AD$131,'Window calculation'!$A$129:$Q$129,0)))*(IFERROR('Glazing information'!$I98/'Glazing information'!$J98,0)-INDEX($A$129:$A$189,MATCH(IFERROR('Glazing information'!$I98/'Glazing information'!$J98,0),'Window calculation'!$A$129:$A$189,1),1))/(INDEX($A$129:$A$189,MATCH(3-IFERROR('Glazing information'!$I98/'Glazing information'!$J98,0),$R$129:$R$189,-1),1)-INDEX(J139:J199,MATCH(IFERROR('Glazing information'!$I98/'Glazing information'!$J98,0),'Window calculation'!$A$129:$A$189,1),1)))),1)</f>
        <v>1</v>
      </c>
      <c r="AE144" s="369">
        <f>IFERROR(IF('Glazing information'!$I98/('Glazing information'!$H98+'Glazing information'!$J98)&gt;3,INDEX($A$129:$Q$189,MATCH(3,'Window calculation'!$A$129:$A$189,1),MATCH(AD$131,'Window calculation'!$A$129:$Q$129,0)),INDEX($A$129:$Q$189,MATCH(IFERROR('Glazing information'!$I98/('Glazing information'!$H98+'Glazing information'!$J98),0),$A$129:$A$189,1),MATCH(AD$131,$A$129:$Q$129,0))+(INDEX($A$129:$Q$189,MATCH(3-IFERROR('Glazing information'!$I98/('Glazing information'!$H98+'Glazing information'!$J98),0),$R$129:$R$189,-1),MATCH(AD$131,$A$129:$Q$129,0))-INDEX($A$129:$Q$189,MATCH(IFERROR('Glazing information'!$I98/('Glazing information'!$H98+'Glazing information'!$J98),0),$A$129:$A$189,1),MATCH(AD$131,$A$129:$Q$129,0)))*(IFERROR('Glazing information'!$I98/('Glazing information'!$H98+'Glazing information'!$J98),0)-INDEX($A$129:$A$189,MATCH(IFERROR('Glazing information'!$I98/('Glazing information'!$H98+'Glazing information'!$J98),0),$A$129:$A$189,1),1))/(INDEX($A$129:$A$189,MATCH(3-IFERROR('Glazing information'!$I98/('Glazing information'!$H98+'Glazing information'!$J98),0),$R$129:$R$189,-1),1)-INDEX($A$129:$A$189,MATCH(IFERROR('Glazing information'!$I98/('Glazing information'!$H98+'Glazing information'!$J98),0),$A$129:$A$189,1),1))),1)</f>
        <v>1</v>
      </c>
      <c r="AF144" s="416" t="str">
        <f>IFERROR(('Window calculation'!AE144*('Glazing information'!$H98+'Glazing information'!$J98)-'Window calculation'!AD144*'Glazing information'!$J98)/'Glazing information'!$H98,"")</f>
        <v/>
      </c>
      <c r="AG144" s="370">
        <f>IFERROR(IF('Glazing information'!$I119/'Glazing information'!$J119&gt;3,INDEX($A$129:$Q$189,MATCH(3,'Window calculation'!$A$129:$A$189,1),MATCH(AG$131,'Window calculation'!$A$129:$Q$129,0)),(INDEX($A$129:$Q$189,MATCH(IFERROR('Glazing information'!$I119/'Glazing information'!$J119,0),'Window calculation'!$A$129:$A$189,1),MATCH(AG$131,'Window calculation'!$A$129:$Q$129,0))+(INDEX($A$129:$Q$189,MATCH(3-IFERROR('Glazing information'!$I119/'Glazing information'!$J119,0),$R$129:$R$189,-1),MATCH(AG$131,'Window calculation'!$A$129:$Q$129,0))-INDEX($A$129:$Q$189,MATCH(IFERROR('Glazing information'!$I119/'Glazing information'!$J119,0),'Window calculation'!$A$129:$A$189,1),MATCH(AG$131,'Window calculation'!$A$129:$Q$129,0)))*(IFERROR('Glazing information'!$I119/'Glazing information'!$J119,0)-INDEX($A$129:$A$189,MATCH(IFERROR('Glazing information'!$I119/'Glazing information'!$J119,0),'Window calculation'!$A$129:$A$189,1),1))/(INDEX($A$129:$A$189,MATCH(3-IFERROR('Glazing information'!$I119/'Glazing information'!$J119,0),$R$129:$R$189,-1),1)-INDEX(M139:M199,MATCH(IFERROR('Glazing information'!$I119/'Glazing information'!$J119,0),'Window calculation'!$A$129:$A$189,1),1)))),1)</f>
        <v>1</v>
      </c>
      <c r="AH144" s="369">
        <f>IFERROR(IF('Glazing information'!$I119/('Glazing information'!$H119+'Glazing information'!$J119)&gt;3,INDEX($A$129:$Q$189,MATCH(3,'Window calculation'!$A$129:$A$189,1),MATCH(AG$131,'Window calculation'!$A$129:$Q$129,0)),INDEX($A$129:$Q$189,MATCH(IFERROR('Glazing information'!$I119/('Glazing information'!$H119+'Glazing information'!$J119),0),$A$129:$A$189,1),MATCH(AG$131,$A$129:$Q$129,0))+(INDEX($A$129:$Q$189,MATCH(3-IFERROR('Glazing information'!$I119/('Glazing information'!$H119+'Glazing information'!$J119),0),$R$129:$R$189,-1),MATCH(AG$131,$A$129:$Q$129,0))-INDEX($A$129:$Q$189,MATCH(IFERROR('Glazing information'!$I119/('Glazing information'!$H119+'Glazing information'!$J119),0),$A$129:$A$189,1),MATCH(AG$131,$A$129:$Q$129,0)))*(IFERROR('Glazing information'!$I119/('Glazing information'!$H119+'Glazing information'!$J119),0)-INDEX($A$129:$A$189,MATCH(IFERROR('Glazing information'!$I119/('Glazing information'!$H119+'Glazing information'!$J119),0),$A$129:$A$189,1),1))/(INDEX($A$129:$A$189,MATCH(3-IFERROR('Glazing information'!$I119/('Glazing information'!$H119+'Glazing information'!$J119),0),$R$129:$R$189,-1),1)-INDEX($A$129:$A$189,MATCH(IFERROR('Glazing information'!$I119/('Glazing information'!$H119+'Glazing information'!$J119),0),$A$129:$A$189,1),1))),1)</f>
        <v>1</v>
      </c>
      <c r="AI144" s="416" t="str">
        <f>IFERROR(('Window calculation'!AH144*('Glazing information'!$H119+'Glazing information'!$J119)-'Window calculation'!AG144*'Glazing information'!$J119)/'Glazing information'!$H119,"")</f>
        <v/>
      </c>
      <c r="AJ144" s="370">
        <f>IFERROR(IF('Glazing information'!$I140/'Glazing information'!$J140&gt;3,INDEX($A$129:$Q$189,MATCH(3,'Window calculation'!$A$129:$A$189,1),MATCH(AJ$131,'Window calculation'!$A$129:$Q$129,0)),(INDEX($A$129:$Q$189,MATCH(IFERROR('Glazing information'!$I140/'Glazing information'!$J140,0),'Window calculation'!$A$129:$A$189,1),MATCH(AJ$131,'Window calculation'!$A$129:$Q$129,0))+(INDEX($A$129:$Q$189,MATCH(3-IFERROR('Glazing information'!$I140/'Glazing information'!$J140,0),$R$129:$R$189,-1),MATCH(AJ$131,'Window calculation'!$A$129:$Q$129,0))-INDEX($A$129:$Q$189,MATCH(IFERROR('Glazing information'!$I140/'Glazing information'!$J140,0),'Window calculation'!$A$129:$A$189,1),MATCH(AJ$131,'Window calculation'!$A$129:$Q$129,0)))*(IFERROR('Glazing information'!$I140/'Glazing information'!$J140,0)-INDEX($A$129:$A$189,MATCH(IFERROR('Glazing information'!$I140/'Glazing information'!$J140,0),'Window calculation'!$A$129:$A$189,1),1))/(INDEX($A$129:$A$189,MATCH(3-IFERROR('Glazing information'!$I140/'Glazing information'!$J140,0),$R$129:$R$189,-1),1)-INDEX(P139:P199,MATCH(IFERROR('Glazing information'!$I140/'Glazing information'!$J140,0),'Window calculation'!$A$129:$A$189,1),1)))),1)</f>
        <v>1</v>
      </c>
      <c r="AK144" s="369">
        <f>IFERROR(IF('Glazing information'!$I140/('Glazing information'!$H140+'Glazing information'!$J140)&gt;3,INDEX($A$129:$Q$189,MATCH(3,'Window calculation'!$A$129:$A$189,1),MATCH(AJ$131,'Window calculation'!$A$129:$Q$129,0)),INDEX($A$129:$Q$189,MATCH(IFERROR('Glazing information'!$I140/('Glazing information'!$H140+'Glazing information'!$J140),0),$A$129:$A$189,1),MATCH(AJ$131,$A$129:$Q$129,0))+(INDEX($A$129:$Q$189,MATCH(3-IFERROR('Glazing information'!$I140/('Glazing information'!$H140+'Glazing information'!$J140),0),$R$129:$R$189,-1),MATCH(AJ$131,$A$129:$Q$129,0))-INDEX($A$129:$Q$189,MATCH(IFERROR('Glazing information'!$I140/('Glazing information'!$H140+'Glazing information'!$J140),0),$A$129:$A$189,1),MATCH(AJ$131,$A$129:$Q$129,0)))*(IFERROR('Glazing information'!$I140/('Glazing information'!$H140+'Glazing information'!$J140),0)-INDEX($A$129:$A$189,MATCH(IFERROR('Glazing information'!$I140/('Glazing information'!$H140+'Glazing information'!$J140),0),$A$129:$A$189,1),1))/(INDEX($A$129:$A$189,MATCH(3-IFERROR('Glazing information'!$I140/('Glazing information'!$H140+'Glazing information'!$J140),0),$R$129:$R$189,-1),1)-INDEX($A$129:$A$189,MATCH(IFERROR('Glazing information'!$I140/('Glazing information'!$H140+'Glazing information'!$J140),0),$A$129:$A$189,1),1))),1)</f>
        <v>1</v>
      </c>
      <c r="AL144" s="416" t="str">
        <f>IFERROR(('Window calculation'!AK144*('Glazing information'!$H140+'Glazing information'!$J140)-'Window calculation'!AJ144*'Glazing information'!$J140)/'Glazing information'!$H140,"")</f>
        <v/>
      </c>
      <c r="AM144" s="370">
        <f>IFERROR(IF('Glazing information'!$I161/'Glazing information'!$J161&gt;3,INDEX($A$129:$Q$189,MATCH(3,'Window calculation'!$A$129:$A$189,1),MATCH(AM$131,'Window calculation'!$A$129:$Q$129,0)),(INDEX($A$129:$Q$189,MATCH(IFERROR('Glazing information'!$I161/'Glazing information'!$J161,0),'Window calculation'!$A$129:$A$189,1),MATCH(AM$131,'Window calculation'!$A$129:$Q$129,0))+(INDEX($A$129:$Q$189,MATCH(3-IFERROR('Glazing information'!$I161/'Glazing information'!$J161,0),$R$129:$R$189,-1),MATCH(AM$131,'Window calculation'!$A$129:$Q$129,0))-INDEX($A$129:$Q$189,MATCH(IFERROR('Glazing information'!$I161/'Glazing information'!$J161,0),'Window calculation'!$A$129:$A$189,1),MATCH(AM$131,'Window calculation'!$A$129:$Q$129,0)))*(IFERROR('Glazing information'!$I161/'Glazing information'!$J161,0)-INDEX($A$129:$A$189,MATCH(IFERROR('Glazing information'!$I161/'Glazing information'!$J161,0),'Window calculation'!$A$129:$A$189,1),1))/(INDEX($A$129:$A$189,MATCH(3-IFERROR('Glazing information'!$I161/'Glazing information'!$J161,0),$R$129:$R$189,-1),1)-INDEX(S139:S199,MATCH(IFERROR('Glazing information'!$I161/'Glazing information'!$J161,0),'Window calculation'!$A$129:$A$189,1),1)))),1)</f>
        <v>1</v>
      </c>
      <c r="AN144" s="369">
        <f>IFERROR(IF('Glazing information'!$I161/('Glazing information'!$H161+'Glazing information'!$J161)&gt;3,INDEX($A$129:$Q$189,MATCH(3,'Window calculation'!$A$129:$A$189,1),MATCH(AM$131,'Window calculation'!$A$129:$Q$129,0)),INDEX($A$129:$Q$189,MATCH(IFERROR('Glazing information'!$I161/('Glazing information'!$H161+'Glazing information'!$J161),0),$A$129:$A$189,1),MATCH(AM$131,$A$129:$Q$129,0))+(INDEX($A$129:$Q$189,MATCH(3-IFERROR('Glazing information'!$I161/('Glazing information'!$H161+'Glazing information'!$J161),0),$R$129:$R$189,-1),MATCH(AM$131,$A$129:$Q$129,0))-INDEX($A$129:$Q$189,MATCH(IFERROR('Glazing information'!$I161/('Glazing information'!$H161+'Glazing information'!$J161),0),$A$129:$A$189,1),MATCH(AM$131,$A$129:$Q$129,0)))*(IFERROR('Glazing information'!$I161/('Glazing information'!$H161+'Glazing information'!$J161),0)-INDEX($A$129:$A$189,MATCH(IFERROR('Glazing information'!$I161/('Glazing information'!$H161+'Glazing information'!$J161),0),$A$129:$A$189,1),1))/(INDEX($A$129:$A$189,MATCH(3-IFERROR('Glazing information'!$I161/('Glazing information'!$H161+'Glazing information'!$J161),0),$R$129:$R$189,-1),1)-INDEX($A$129:$A$189,MATCH(IFERROR('Glazing information'!$I161/('Glazing information'!$H161+'Glazing information'!$J161),0),$A$129:$A$189,1),1))),1)</f>
        <v>1</v>
      </c>
      <c r="AO144" s="416" t="str">
        <f>IFERROR(('Window calculation'!AN144*('Glazing information'!$H161+'Glazing information'!$J161)-'Window calculation'!AM144*'Glazing information'!$J161)/'Glazing information'!$H161,"")</f>
        <v/>
      </c>
      <c r="AP144" s="370">
        <f>IFERROR(IF('Glazing information'!$I182/'Glazing information'!$J182&gt;3,INDEX($A$129:$Q$189,MATCH(3,'Window calculation'!$A$129:$A$189,1),MATCH(AP$131,'Window calculation'!$A$129:$Q$129,0)),(INDEX($A$129:$Q$189,MATCH(IFERROR('Glazing information'!$I182/'Glazing information'!$J182,0),'Window calculation'!$A$129:$A$189,1),MATCH(AP$131,'Window calculation'!$A$129:$Q$129,0))+(INDEX($A$129:$Q$189,MATCH(3-IFERROR('Glazing information'!$I182/'Glazing information'!$J182,0),$R$129:$R$189,-1),MATCH(AP$131,'Window calculation'!$A$129:$Q$129,0))-INDEX($A$129:$Q$189,MATCH(IFERROR('Glazing information'!$I182/'Glazing information'!$J182,0),'Window calculation'!$A$129:$A$189,1),MATCH(AP$131,'Window calculation'!$A$129:$Q$129,0)))*(IFERROR('Glazing information'!$I182/'Glazing information'!$J182,0)-INDEX($A$129:$A$189,MATCH(IFERROR('Glazing information'!$I182/'Glazing information'!$J182,0),'Window calculation'!$A$129:$A$189,1),1))/(INDEX($A$129:$A$189,MATCH(3-IFERROR('Glazing information'!$I182/'Glazing information'!$J182,0),$R$129:$R$189,-1),1)-INDEX(V139:V199,MATCH(IFERROR('Glazing information'!$I182/'Glazing information'!$J182,0),'Window calculation'!$A$129:$A$189,1),1)))),1)</f>
        <v>1</v>
      </c>
      <c r="AQ144" s="369">
        <f>IFERROR(IF('Glazing information'!$I182/('Glazing information'!$H182+'Glazing information'!$J182)&gt;3,INDEX($A$129:$Q$189,MATCH(3,'Window calculation'!$A$129:$A$189,1),MATCH(AP$131,'Window calculation'!$A$129:$Q$129,0)),INDEX($A$129:$Q$189,MATCH(IFERROR('Glazing information'!$I182/('Glazing information'!$H182+'Glazing information'!$J182),0),$A$129:$A$189,1),MATCH(AP$131,$A$129:$Q$129,0))+(INDEX($A$129:$Q$189,MATCH(3-IFERROR('Glazing information'!$I182/('Glazing information'!$H182+'Glazing information'!$J182),0),$R$129:$R$189,-1),MATCH(AP$131,$A$129:$Q$129,0))-INDEX($A$129:$Q$189,MATCH(IFERROR('Glazing information'!$I182/('Glazing information'!$H182+'Glazing information'!$J182),0),$A$129:$A$189,1),MATCH(AP$131,$A$129:$Q$129,0)))*(IFERROR('Glazing information'!$I182/('Glazing information'!$H182+'Glazing information'!$J182),0)-INDEX($A$129:$A$189,MATCH(IFERROR('Glazing information'!$I182/('Glazing information'!$H182+'Glazing information'!$J182),0),$A$129:$A$189,1),1))/(INDEX($A$129:$A$189,MATCH(3-IFERROR('Glazing information'!$I182/('Glazing information'!$H182+'Glazing information'!$J182),0),$R$129:$R$189,-1),1)-INDEX($A$129:$A$189,MATCH(IFERROR('Glazing information'!$I182/('Glazing information'!$H182+'Glazing information'!$J182),0),$A$129:$A$189,1),1))),1)</f>
        <v>1</v>
      </c>
      <c r="AR144" s="416" t="str">
        <f>IFERROR(('Window calculation'!AQ144*('Glazing information'!$H182+'Glazing information'!$J182)-'Window calculation'!AP144*'Glazing information'!$J182)/'Glazing information'!$H182,"")</f>
        <v/>
      </c>
      <c r="AS144" s="57"/>
      <c r="AT144" s="57"/>
      <c r="AU144" s="57"/>
      <c r="AV144" s="57"/>
      <c r="AW144" s="57"/>
      <c r="AX144" s="57"/>
      <c r="AY144" s="57"/>
      <c r="AZ144" s="57"/>
      <c r="BA144" s="57"/>
      <c r="BB144" s="57"/>
      <c r="BC144" s="57"/>
      <c r="BD144" s="57"/>
      <c r="BE144" s="57"/>
      <c r="BF144" s="57"/>
      <c r="BG144" s="57"/>
      <c r="BH144" s="57"/>
      <c r="BI144" s="57"/>
      <c r="BJ144" s="57"/>
      <c r="BK144" s="57"/>
      <c r="BL144" s="57"/>
    </row>
    <row r="145" spans="1:64" x14ac:dyDescent="0.25">
      <c r="A145" s="67">
        <v>0.8</v>
      </c>
      <c r="B145" s="68" t="b">
        <f>IF('OTTV Calculation'!$E$6="Hanoi",'Beta Database'!D144,IF('OTTV Calculation'!$E$6="Da Nang",'Beta Database'!U144,IF('OTTV Calculation'!$E$6="Buon Ma Thuot",'Beta Database'!AL144,IF('OTTV Calculation'!$E$6="HCMC",'Beta Database'!BC144))))</f>
        <v>0</v>
      </c>
      <c r="C145" s="68" t="b">
        <f>IF('OTTV Calculation'!$E$6="Hanoi",'Beta Database'!E144,IF('OTTV Calculation'!$E$6="Da Nang",'Beta Database'!V144,IF('OTTV Calculation'!$E$6="Buon Ma Thuot",'Beta Database'!AM144,IF('OTTV Calculation'!$E$6="HCMC",'Beta Database'!BD144))))</f>
        <v>0</v>
      </c>
      <c r="D145" s="68" t="b">
        <f>IF('OTTV Calculation'!$E$6="Hanoi",'Beta Database'!F144,IF('OTTV Calculation'!$E$6="Da Nang",'Beta Database'!W144,IF('OTTV Calculation'!$E$6="Buon Ma Thuot",'Beta Database'!AN144,IF('OTTV Calculation'!$E$6="HCMC",'Beta Database'!BE144))))</f>
        <v>0</v>
      </c>
      <c r="E145" s="68" t="b">
        <f>IF('OTTV Calculation'!$E$6="Hanoi",'Beta Database'!G144,IF('OTTV Calculation'!$E$6="Da Nang",'Beta Database'!X144,IF('OTTV Calculation'!$E$6="Buon Ma Thuot",'Beta Database'!AO144,IF('OTTV Calculation'!$E$6="HCMC",'Beta Database'!BF144))))</f>
        <v>0</v>
      </c>
      <c r="F145" s="73" t="b">
        <f>IF('OTTV Calculation'!$E$6="Hanoi",'Beta Database'!H144,IF('OTTV Calculation'!$E$6="Da Nang",'Beta Database'!Y144,IF('OTTV Calculation'!$E$6="Buon Ma Thuot",'Beta Database'!AP144,IF('OTTV Calculation'!$E$6="HCMC",'Beta Database'!BG144))))</f>
        <v>0</v>
      </c>
      <c r="G145" s="68" t="b">
        <f>IF('OTTV Calculation'!$E$6="Hanoi",'Beta Database'!I144,IF('OTTV Calculation'!$E$6="Da Nang",'Beta Database'!Z144,IF('OTTV Calculation'!$E$6="Buon Ma Thuot",'Beta Database'!AQ144,IF('OTTV Calculation'!$E$6="HCMC",'Beta Database'!BH144))))</f>
        <v>0</v>
      </c>
      <c r="H145" s="68" t="b">
        <f>IF('OTTV Calculation'!$E$6="Hanoi",'Beta Database'!J144,IF('OTTV Calculation'!$E$6="Da Nang",'Beta Database'!AA144,IF('OTTV Calculation'!$E$6="Buon Ma Thuot",'Beta Database'!AR144,IF('OTTV Calculation'!$E$6="HCMC",'Beta Database'!BI144))))</f>
        <v>0</v>
      </c>
      <c r="I145" s="68" t="b">
        <f>IF('OTTV Calculation'!$E$6="Hanoi",'Beta Database'!K144,IF('OTTV Calculation'!$E$6="Da Nang",'Beta Database'!AB144,IF('OTTV Calculation'!$E$6="Buon Ma Thuot",'Beta Database'!AS144,IF('OTTV Calculation'!$E$6="HCMC",'Beta Database'!BJ144))))</f>
        <v>0</v>
      </c>
      <c r="J145" s="68" t="b">
        <f>IF('OTTV Calculation'!$E$6="Hanoi",'Beta Database'!L144,IF('OTTV Calculation'!$E$6="Da Nang",'Beta Database'!AC144,IF('OTTV Calculation'!$E$6="Buon Ma Thuot",'Beta Database'!AT144,IF('OTTV Calculation'!$E$6="HCMC",'Beta Database'!BK144))))</f>
        <v>0</v>
      </c>
      <c r="K145" s="68" t="b">
        <f>IF('OTTV Calculation'!$E$6="Hanoi",'Beta Database'!M144,IF('OTTV Calculation'!$E$6="Da Nang",'Beta Database'!AD144,IF('OTTV Calculation'!$E$6="Buon Ma Thuot",'Beta Database'!AU144,IF('OTTV Calculation'!$E$6="HCMC",'Beta Database'!BL144))))</f>
        <v>0</v>
      </c>
      <c r="L145" s="68" t="b">
        <f>IF('OTTV Calculation'!$E$6="Hanoi",'Beta Database'!N144,IF('OTTV Calculation'!$E$6="Da Nang",'Beta Database'!AE144,IF('OTTV Calculation'!$E$6="Buon Ma Thuot",'Beta Database'!AV144,IF('OTTV Calculation'!$E$6="HCMC",'Beta Database'!BM144))))</f>
        <v>0</v>
      </c>
      <c r="M145" s="68" t="b">
        <f>IF('OTTV Calculation'!$E$6="Hanoi",'Beta Database'!O144,IF('OTTV Calculation'!$E$6="Da Nang",'Beta Database'!AF144,IF('OTTV Calculation'!$E$6="Buon Ma Thuot",'Beta Database'!AW144,IF('OTTV Calculation'!$E$6="HCMC",'Beta Database'!BN144))))</f>
        <v>0</v>
      </c>
      <c r="N145" s="68" t="b">
        <f>IF('OTTV Calculation'!$E$6="Hanoi",'Beta Database'!P144,IF('OTTV Calculation'!$E$6="Da Nang",'Beta Database'!AG144,IF('OTTV Calculation'!$E$6="Buon Ma Thuot",'Beta Database'!AX144,IF('OTTV Calculation'!$E$6="HCMC",'Beta Database'!BO144))))</f>
        <v>0</v>
      </c>
      <c r="O145" s="68" t="b">
        <f>IF('OTTV Calculation'!$E$6="Hanoi",'Beta Database'!Q144,IF('OTTV Calculation'!$E$6="Da Nang",'Beta Database'!AH144,IF('OTTV Calculation'!$E$6="Buon Ma Thuot",'Beta Database'!AY144,IF('OTTV Calculation'!$E$6="HCMC",'Beta Database'!BP144))))</f>
        <v>0</v>
      </c>
      <c r="P145" s="68" t="b">
        <f>IF('OTTV Calculation'!$E$6="Hanoi",'Beta Database'!R144,IF('OTTV Calculation'!$E$6="Da Nang",'Beta Database'!AI144,IF('OTTV Calculation'!$E$6="Buon Ma Thuot",'Beta Database'!AZ144,IF('OTTV Calculation'!$E$6="HCMC",'Beta Database'!BQ144))))</f>
        <v>0</v>
      </c>
      <c r="Q145" s="68" t="b">
        <f>IF('OTTV Calculation'!$E$6="Hanoi",'Beta Database'!S144,IF('OTTV Calculation'!$E$6="Da Nang",'Beta Database'!AJ144,IF('OTTV Calculation'!$E$6="Buon Ma Thuot",'Beta Database'!BA144,IF('OTTV Calculation'!$E$6="HCMC",'Beta Database'!BR144))))</f>
        <v>0</v>
      </c>
      <c r="R145" s="57">
        <v>2.25</v>
      </c>
      <c r="S145" s="57"/>
      <c r="T145" s="70" t="s">
        <v>220</v>
      </c>
      <c r="U145" s="370">
        <f>IFERROR(IF('Glazing information'!$I36/'Glazing information'!$J36&gt;3,INDEX($A$129:$Q$189,MATCH(3,'Window calculation'!$A$129:$A$189,1),MATCH(U$131,'Window calculation'!$A$129:$Q$129,0)),(INDEX($A$129:$Q$189,MATCH(IFERROR('Glazing information'!$I36/'Glazing information'!$J36,0),'Window calculation'!$A$129:$A$189,1),MATCH(U$131,'Window calculation'!$A$129:$Q$129,0))+(INDEX($A$129:$Q$189,MATCH(3-IFERROR('Glazing information'!$I36/'Glazing information'!$J36,0),$R$129:$R$189,-1),MATCH(U$131,'Window calculation'!$A$129:$Q$129,0))-INDEX($A$129:$Q$189,MATCH(IFERROR('Glazing information'!$I36/'Glazing information'!$J36,0),'Window calculation'!$A$129:$A$189,1),MATCH(U$131,'Window calculation'!$A$129:$Q$129,0)))*(IFERROR('Glazing information'!$I36/'Glazing information'!$J36,0)-INDEX($A$129:$A$189,MATCH(IFERROR('Glazing information'!$I36/'Glazing information'!$J36,0),'Window calculation'!$A$129:$A$189,1),1))/(INDEX($A$129:$A$189,MATCH(3-IFERROR('Glazing information'!$I36/'Glazing information'!$J36,0),$R$129:$R$189,-1),1)-INDEX(A140:A200,MATCH(IFERROR('Glazing information'!$I36/'Glazing information'!$J36,0),'Window calculation'!$A$129:$A$189,1),1)))),1)</f>
        <v>1</v>
      </c>
      <c r="V145" s="369">
        <f>IFERROR(IF('Glazing information'!$I36/('Glazing information'!$H36+'Glazing information'!$J36)&gt;3,INDEX($A$129:$Q$189,MATCH(3,'Window calculation'!$A$129:$A$189,1),MATCH(U$131,'Window calculation'!$A$129:$Q$129,0)),INDEX($A$129:$Q$189,MATCH(IFERROR('Glazing information'!$I36/('Glazing information'!$H36+'Glazing information'!$J36),0),$A$129:$A$189,1),MATCH(U$131,$A$129:$Q$129,0))+(INDEX($A$129:$Q$189,MATCH(3-IFERROR('Glazing information'!$I36/('Glazing information'!$H36+'Glazing information'!$J36),0),$R$129:$R$189,-1),MATCH(U$131,$A$129:$Q$129,0))-INDEX($A$129:$Q$189,MATCH(IFERROR('Glazing information'!$I36/('Glazing information'!$H36+'Glazing information'!$J36),0),$A$129:$A$189,1),MATCH(U$131,$A$129:$Q$129,0)))*(IFERROR('Glazing information'!$I36/('Glazing information'!$H36+'Glazing information'!$J36),0)-INDEX($A$129:$A$189,MATCH(IFERROR('Glazing information'!$I36/('Glazing information'!$H36+'Glazing information'!$J36),0),$A$129:$A$189,1),1))/(INDEX($A$129:$A$189,MATCH(3-IFERROR('Glazing information'!$I36/('Glazing information'!$H36+'Glazing information'!$J36),0),$R$129:$R$189,-1),1)-INDEX($A$129:$A$189,MATCH(IFERROR('Glazing information'!$I36/('Glazing information'!$H36+'Glazing information'!$J36),0),$A$129:$A$189,1),1))),1)</f>
        <v>1</v>
      </c>
      <c r="W145" s="416" t="str">
        <f>IFERROR(('Window calculation'!V145*('Glazing information'!$H36+'Glazing information'!$J36)-'Window calculation'!U145*'Glazing information'!$J36)/'Glazing information'!$H36,"")</f>
        <v/>
      </c>
      <c r="X145" s="370">
        <f>IFERROR(IF('Glazing information'!$I57/'Glazing information'!$J57&gt;3,INDEX($A$129:$Q$189,MATCH(3,'Window calculation'!$A$129:$A$189,1),MATCH(X$131,'Window calculation'!$A$129:$Q$129,0)),(INDEX($A$129:$Q$189,MATCH(IFERROR('Glazing information'!$I57/'Glazing information'!$J57,0),'Window calculation'!$A$129:$A$189,1),MATCH(X$131,'Window calculation'!$A$129:$Q$129,0))+(INDEX($A$129:$Q$189,MATCH(3-IFERROR('Glazing information'!$I57/'Glazing information'!$J57,0),$R$129:$R$189,-1),MATCH(X$131,'Window calculation'!$A$129:$Q$129,0))-INDEX($A$129:$Q$189,MATCH(IFERROR('Glazing information'!$I57/'Glazing information'!$J57,0),'Window calculation'!$A$129:$A$189,1),MATCH(X$131,'Window calculation'!$A$129:$Q$129,0)))*(IFERROR('Glazing information'!$I57/'Glazing information'!$J57,0)-INDEX($A$129:$A$189,MATCH(IFERROR('Glazing information'!$I57/'Glazing information'!$J57,0),'Window calculation'!$A$129:$A$189,1),1))/(INDEX($A$129:$A$189,MATCH(3-IFERROR('Glazing information'!$I57/'Glazing information'!$J57,0),$R$129:$R$189,-1),1)-INDEX(D140:D200,MATCH(IFERROR('Glazing information'!$I57/'Glazing information'!$J57,0),'Window calculation'!$A$129:$A$189,1),1)))),1)</f>
        <v>1</v>
      </c>
      <c r="Y145" s="369">
        <f>IFERROR(IF('Glazing information'!$I57/('Glazing information'!$H57+'Glazing information'!$J57)&gt;3,INDEX($A$129:$Q$189,MATCH(3,'Window calculation'!$A$129:$A$189,1),MATCH(X$131,'Window calculation'!$A$129:$Q$129,0)),INDEX($A$129:$Q$189,MATCH(IFERROR('Glazing information'!$I57/('Glazing information'!$H57+'Glazing information'!$J57),0),$A$129:$A$189,1),MATCH(X$131,$A$129:$Q$129,0))+(INDEX($A$129:$Q$189,MATCH(3-IFERROR('Glazing information'!$I57/('Glazing information'!$H57+'Glazing information'!$J57),0),$R$129:$R$189,-1),MATCH(X$131,$A$129:$Q$129,0))-INDEX($A$129:$Q$189,MATCH(IFERROR('Glazing information'!$I57/('Glazing information'!$H57+'Glazing information'!$J57),0),$A$129:$A$189,1),MATCH(X$131,$A$129:$Q$129,0)))*(IFERROR('Glazing information'!$I57/('Glazing information'!$H57+'Glazing information'!$J57),0)-INDEX($A$129:$A$189,MATCH(IFERROR('Glazing information'!$I57/('Glazing information'!$H57+'Glazing information'!$J57),0),$A$129:$A$189,1),1))/(INDEX($A$129:$A$189,MATCH(3-IFERROR('Glazing information'!$I57/('Glazing information'!$H57+'Glazing information'!$J57),0),$R$129:$R$189,-1),1)-INDEX($A$129:$A$189,MATCH(IFERROR('Glazing information'!$I57/('Glazing information'!$H57+'Glazing information'!$J57),0),$A$129:$A$189,1),1))),1)</f>
        <v>1</v>
      </c>
      <c r="Z145" s="416" t="str">
        <f>IFERROR(('Window calculation'!Y145*('Glazing information'!$H57+'Glazing information'!$J57)-'Window calculation'!X145*'Glazing information'!$J57)/'Glazing information'!$H57,"")</f>
        <v/>
      </c>
      <c r="AA145" s="370">
        <f>IFERROR(IF('Glazing information'!$I78/'Glazing information'!$J78&gt;3,INDEX($A$129:$Q$189,MATCH(3,'Window calculation'!$A$129:$A$189,1),MATCH(AA$131,'Window calculation'!$A$129:$Q$129,0)),(INDEX($A$129:$Q$189,MATCH(IFERROR('Glazing information'!$I78/'Glazing information'!$J78,0),'Window calculation'!$A$129:$A$189,1),MATCH(AA$131,'Window calculation'!$A$129:$Q$129,0))+(INDEX($A$129:$Q$189,MATCH(3-IFERROR('Glazing information'!$I78/'Glazing information'!$J78,0),$R$129:$R$189,-1),MATCH(AA$131,'Window calculation'!$A$129:$Q$129,0))-INDEX($A$129:$Q$189,MATCH(IFERROR('Glazing information'!$I78/'Glazing information'!$J78,0),'Window calculation'!$A$129:$A$189,1),MATCH(AA$131,'Window calculation'!$A$129:$Q$129,0)))*(IFERROR('Glazing information'!$I78/'Glazing information'!$J78,0)-INDEX($A$129:$A$189,MATCH(IFERROR('Glazing information'!$I78/'Glazing information'!$J78,0),'Window calculation'!$A$129:$A$189,1),1))/(INDEX($A$129:$A$189,MATCH(3-IFERROR('Glazing information'!$I78/'Glazing information'!$J78,0),$R$129:$R$189,-1),1)-INDEX(G140:G200,MATCH(IFERROR('Glazing information'!$I78/'Glazing information'!$J78,0),'Window calculation'!$A$129:$A$189,1),1)))),1)</f>
        <v>1</v>
      </c>
      <c r="AB145" s="369">
        <f>IFERROR(IF('Glazing information'!$I78/('Glazing information'!$H78+'Glazing information'!$J78)&gt;3,INDEX($A$129:$Q$189,MATCH(3,'Window calculation'!$A$129:$A$189,1),MATCH(AA$131,'Window calculation'!$A$129:$Q$129,0)),INDEX($A$129:$Q$189,MATCH(IFERROR('Glazing information'!$I78/('Glazing information'!$H78+'Glazing information'!$J78),0),$A$129:$A$189,1),MATCH(AA$131,$A$129:$Q$129,0))+(INDEX($A$129:$Q$189,MATCH(3-IFERROR('Glazing information'!$I78/('Glazing information'!$H78+'Glazing information'!$J78),0),$R$129:$R$189,-1),MATCH(AA$131,$A$129:$Q$129,0))-INDEX($A$129:$Q$189,MATCH(IFERROR('Glazing information'!$I78/('Glazing information'!$H78+'Glazing information'!$J78),0),$A$129:$A$189,1),MATCH(AA$131,$A$129:$Q$129,0)))*(IFERROR('Glazing information'!$I78/('Glazing information'!$H78+'Glazing information'!$J78),0)-INDEX($A$129:$A$189,MATCH(IFERROR('Glazing information'!$I78/('Glazing information'!$H78+'Glazing information'!$J78),0),$A$129:$A$189,1),1))/(INDEX($A$129:$A$189,MATCH(3-IFERROR('Glazing information'!$I78/('Glazing information'!$H78+'Glazing information'!$J78),0),$R$129:$R$189,-1),1)-INDEX($A$129:$A$189,MATCH(IFERROR('Glazing information'!$I78/('Glazing information'!$H78+'Glazing information'!$J78),0),$A$129:$A$189,1),1))),1)</f>
        <v>1</v>
      </c>
      <c r="AC145" s="416" t="str">
        <f>IFERROR(('Window calculation'!AB145*('Glazing information'!$H78+'Glazing information'!$J78)-'Window calculation'!AA145*'Glazing information'!$J78)/'Glazing information'!$H78,"")</f>
        <v/>
      </c>
      <c r="AD145" s="370">
        <f>IFERROR(IF('Glazing information'!$I99/'Glazing information'!$J99&gt;3,INDEX($A$129:$Q$189,MATCH(3,'Window calculation'!$A$129:$A$189,1),MATCH(AD$131,'Window calculation'!$A$129:$Q$129,0)),(INDEX($A$129:$Q$189,MATCH(IFERROR('Glazing information'!$I99/'Glazing information'!$J99,0),'Window calculation'!$A$129:$A$189,1),MATCH(AD$131,'Window calculation'!$A$129:$Q$129,0))+(INDEX($A$129:$Q$189,MATCH(3-IFERROR('Glazing information'!$I99/'Glazing information'!$J99,0),$R$129:$R$189,-1),MATCH(AD$131,'Window calculation'!$A$129:$Q$129,0))-INDEX($A$129:$Q$189,MATCH(IFERROR('Glazing information'!$I99/'Glazing information'!$J99,0),'Window calculation'!$A$129:$A$189,1),MATCH(AD$131,'Window calculation'!$A$129:$Q$129,0)))*(IFERROR('Glazing information'!$I99/'Glazing information'!$J99,0)-INDEX($A$129:$A$189,MATCH(IFERROR('Glazing information'!$I99/'Glazing information'!$J99,0),'Window calculation'!$A$129:$A$189,1),1))/(INDEX($A$129:$A$189,MATCH(3-IFERROR('Glazing information'!$I99/'Glazing information'!$J99,0),$R$129:$R$189,-1),1)-INDEX(J140:J200,MATCH(IFERROR('Glazing information'!$I99/'Glazing information'!$J99,0),'Window calculation'!$A$129:$A$189,1),1)))),1)</f>
        <v>1</v>
      </c>
      <c r="AE145" s="369">
        <f>IFERROR(IF('Glazing information'!$I99/('Glazing information'!$H99+'Glazing information'!$J99)&gt;3,INDEX($A$129:$Q$189,MATCH(3,'Window calculation'!$A$129:$A$189,1),MATCH(AD$131,'Window calculation'!$A$129:$Q$129,0)),INDEX($A$129:$Q$189,MATCH(IFERROR('Glazing information'!$I99/('Glazing information'!$H99+'Glazing information'!$J99),0),$A$129:$A$189,1),MATCH(AD$131,$A$129:$Q$129,0))+(INDEX($A$129:$Q$189,MATCH(3-IFERROR('Glazing information'!$I99/('Glazing information'!$H99+'Glazing information'!$J99),0),$R$129:$R$189,-1),MATCH(AD$131,$A$129:$Q$129,0))-INDEX($A$129:$Q$189,MATCH(IFERROR('Glazing information'!$I99/('Glazing information'!$H99+'Glazing information'!$J99),0),$A$129:$A$189,1),MATCH(AD$131,$A$129:$Q$129,0)))*(IFERROR('Glazing information'!$I99/('Glazing information'!$H99+'Glazing information'!$J99),0)-INDEX($A$129:$A$189,MATCH(IFERROR('Glazing information'!$I99/('Glazing information'!$H99+'Glazing information'!$J99),0),$A$129:$A$189,1),1))/(INDEX($A$129:$A$189,MATCH(3-IFERROR('Glazing information'!$I99/('Glazing information'!$H99+'Glazing information'!$J99),0),$R$129:$R$189,-1),1)-INDEX($A$129:$A$189,MATCH(IFERROR('Glazing information'!$I99/('Glazing information'!$H99+'Glazing information'!$J99),0),$A$129:$A$189,1),1))),1)</f>
        <v>1</v>
      </c>
      <c r="AF145" s="416" t="str">
        <f>IFERROR(('Window calculation'!AE145*('Glazing information'!$H99+'Glazing information'!$J99)-'Window calculation'!AD145*'Glazing information'!$J99)/'Glazing information'!$H99,"")</f>
        <v/>
      </c>
      <c r="AG145" s="370">
        <f>IFERROR(IF('Glazing information'!$I120/'Glazing information'!$J120&gt;3,INDEX($A$129:$Q$189,MATCH(3,'Window calculation'!$A$129:$A$189,1),MATCH(AG$131,'Window calculation'!$A$129:$Q$129,0)),(INDEX($A$129:$Q$189,MATCH(IFERROR('Glazing information'!$I120/'Glazing information'!$J120,0),'Window calculation'!$A$129:$A$189,1),MATCH(AG$131,'Window calculation'!$A$129:$Q$129,0))+(INDEX($A$129:$Q$189,MATCH(3-IFERROR('Glazing information'!$I120/'Glazing information'!$J120,0),$R$129:$R$189,-1),MATCH(AG$131,'Window calculation'!$A$129:$Q$129,0))-INDEX($A$129:$Q$189,MATCH(IFERROR('Glazing information'!$I120/'Glazing information'!$J120,0),'Window calculation'!$A$129:$A$189,1),MATCH(AG$131,'Window calculation'!$A$129:$Q$129,0)))*(IFERROR('Glazing information'!$I120/'Glazing information'!$J120,0)-INDEX($A$129:$A$189,MATCH(IFERROR('Glazing information'!$I120/'Glazing information'!$J120,0),'Window calculation'!$A$129:$A$189,1),1))/(INDEX($A$129:$A$189,MATCH(3-IFERROR('Glazing information'!$I120/'Glazing information'!$J120,0),$R$129:$R$189,-1),1)-INDEX(M140:M200,MATCH(IFERROR('Glazing information'!$I120/'Glazing information'!$J120,0),'Window calculation'!$A$129:$A$189,1),1)))),1)</f>
        <v>1</v>
      </c>
      <c r="AH145" s="369">
        <f>IFERROR(IF('Glazing information'!$I120/('Glazing information'!$H120+'Glazing information'!$J120)&gt;3,INDEX($A$129:$Q$189,MATCH(3,'Window calculation'!$A$129:$A$189,1),MATCH(AG$131,'Window calculation'!$A$129:$Q$129,0)),INDEX($A$129:$Q$189,MATCH(IFERROR('Glazing information'!$I120/('Glazing information'!$H120+'Glazing information'!$J120),0),$A$129:$A$189,1),MATCH(AG$131,$A$129:$Q$129,0))+(INDEX($A$129:$Q$189,MATCH(3-IFERROR('Glazing information'!$I120/('Glazing information'!$H120+'Glazing information'!$J120),0),$R$129:$R$189,-1),MATCH(AG$131,$A$129:$Q$129,0))-INDEX($A$129:$Q$189,MATCH(IFERROR('Glazing information'!$I120/('Glazing information'!$H120+'Glazing information'!$J120),0),$A$129:$A$189,1),MATCH(AG$131,$A$129:$Q$129,0)))*(IFERROR('Glazing information'!$I120/('Glazing information'!$H120+'Glazing information'!$J120),0)-INDEX($A$129:$A$189,MATCH(IFERROR('Glazing information'!$I120/('Glazing information'!$H120+'Glazing information'!$J120),0),$A$129:$A$189,1),1))/(INDEX($A$129:$A$189,MATCH(3-IFERROR('Glazing information'!$I120/('Glazing information'!$H120+'Glazing information'!$J120),0),$R$129:$R$189,-1),1)-INDEX($A$129:$A$189,MATCH(IFERROR('Glazing information'!$I120/('Glazing information'!$H120+'Glazing information'!$J120),0),$A$129:$A$189,1),1))),1)</f>
        <v>1</v>
      </c>
      <c r="AI145" s="416" t="str">
        <f>IFERROR(('Window calculation'!AH145*('Glazing information'!$H120+'Glazing information'!$J120)-'Window calculation'!AG145*'Glazing information'!$J120)/'Glazing information'!$H120,"")</f>
        <v/>
      </c>
      <c r="AJ145" s="370">
        <f>IFERROR(IF('Glazing information'!$I141/'Glazing information'!$J141&gt;3,INDEX($A$129:$Q$189,MATCH(3,'Window calculation'!$A$129:$A$189,1),MATCH(AJ$131,'Window calculation'!$A$129:$Q$129,0)),(INDEX($A$129:$Q$189,MATCH(IFERROR('Glazing information'!$I141/'Glazing information'!$J141,0),'Window calculation'!$A$129:$A$189,1),MATCH(AJ$131,'Window calculation'!$A$129:$Q$129,0))+(INDEX($A$129:$Q$189,MATCH(3-IFERROR('Glazing information'!$I141/'Glazing information'!$J141,0),$R$129:$R$189,-1),MATCH(AJ$131,'Window calculation'!$A$129:$Q$129,0))-INDEX($A$129:$Q$189,MATCH(IFERROR('Glazing information'!$I141/'Glazing information'!$J141,0),'Window calculation'!$A$129:$A$189,1),MATCH(AJ$131,'Window calculation'!$A$129:$Q$129,0)))*(IFERROR('Glazing information'!$I141/'Glazing information'!$J141,0)-INDEX($A$129:$A$189,MATCH(IFERROR('Glazing information'!$I141/'Glazing information'!$J141,0),'Window calculation'!$A$129:$A$189,1),1))/(INDEX($A$129:$A$189,MATCH(3-IFERROR('Glazing information'!$I141/'Glazing information'!$J141,0),$R$129:$R$189,-1),1)-INDEX(P140:P200,MATCH(IFERROR('Glazing information'!$I141/'Glazing information'!$J141,0),'Window calculation'!$A$129:$A$189,1),1)))),1)</f>
        <v>1</v>
      </c>
      <c r="AK145" s="369">
        <f>IFERROR(IF('Glazing information'!$I141/('Glazing information'!$H141+'Glazing information'!$J141)&gt;3,INDEX($A$129:$Q$189,MATCH(3,'Window calculation'!$A$129:$A$189,1),MATCH(AJ$131,'Window calculation'!$A$129:$Q$129,0)),INDEX($A$129:$Q$189,MATCH(IFERROR('Glazing information'!$I141/('Glazing information'!$H141+'Glazing information'!$J141),0),$A$129:$A$189,1),MATCH(AJ$131,$A$129:$Q$129,0))+(INDEX($A$129:$Q$189,MATCH(3-IFERROR('Glazing information'!$I141/('Glazing information'!$H141+'Glazing information'!$J141),0),$R$129:$R$189,-1),MATCH(AJ$131,$A$129:$Q$129,0))-INDEX($A$129:$Q$189,MATCH(IFERROR('Glazing information'!$I141/('Glazing information'!$H141+'Glazing information'!$J141),0),$A$129:$A$189,1),MATCH(AJ$131,$A$129:$Q$129,0)))*(IFERROR('Glazing information'!$I141/('Glazing information'!$H141+'Glazing information'!$J141),0)-INDEX($A$129:$A$189,MATCH(IFERROR('Glazing information'!$I141/('Glazing information'!$H141+'Glazing information'!$J141),0),$A$129:$A$189,1),1))/(INDEX($A$129:$A$189,MATCH(3-IFERROR('Glazing information'!$I141/('Glazing information'!$H141+'Glazing information'!$J141),0),$R$129:$R$189,-1),1)-INDEX($A$129:$A$189,MATCH(IFERROR('Glazing information'!$I141/('Glazing information'!$H141+'Glazing information'!$J141),0),$A$129:$A$189,1),1))),1)</f>
        <v>1</v>
      </c>
      <c r="AL145" s="416" t="str">
        <f>IFERROR(('Window calculation'!AK145*('Glazing information'!$H141+'Glazing information'!$J141)-'Window calculation'!AJ145*'Glazing information'!$J141)/'Glazing information'!$H141,"")</f>
        <v/>
      </c>
      <c r="AM145" s="370">
        <f>IFERROR(IF('Glazing information'!$I162/'Glazing information'!$J162&gt;3,INDEX($A$129:$Q$189,MATCH(3,'Window calculation'!$A$129:$A$189,1),MATCH(AM$131,'Window calculation'!$A$129:$Q$129,0)),(INDEX($A$129:$Q$189,MATCH(IFERROR('Glazing information'!$I162/'Glazing information'!$J162,0),'Window calculation'!$A$129:$A$189,1),MATCH(AM$131,'Window calculation'!$A$129:$Q$129,0))+(INDEX($A$129:$Q$189,MATCH(3-IFERROR('Glazing information'!$I162/'Glazing information'!$J162,0),$R$129:$R$189,-1),MATCH(AM$131,'Window calculation'!$A$129:$Q$129,0))-INDEX($A$129:$Q$189,MATCH(IFERROR('Glazing information'!$I162/'Glazing information'!$J162,0),'Window calculation'!$A$129:$A$189,1),MATCH(AM$131,'Window calculation'!$A$129:$Q$129,0)))*(IFERROR('Glazing information'!$I162/'Glazing information'!$J162,0)-INDEX($A$129:$A$189,MATCH(IFERROR('Glazing information'!$I162/'Glazing information'!$J162,0),'Window calculation'!$A$129:$A$189,1),1))/(INDEX($A$129:$A$189,MATCH(3-IFERROR('Glazing information'!$I162/'Glazing information'!$J162,0),$R$129:$R$189,-1),1)-INDEX(S140:S200,MATCH(IFERROR('Glazing information'!$I162/'Glazing information'!$J162,0),'Window calculation'!$A$129:$A$189,1),1)))),1)</f>
        <v>1</v>
      </c>
      <c r="AN145" s="369">
        <f>IFERROR(IF('Glazing information'!$I162/('Glazing information'!$H162+'Glazing information'!$J162)&gt;3,INDEX($A$129:$Q$189,MATCH(3,'Window calculation'!$A$129:$A$189,1),MATCH(AM$131,'Window calculation'!$A$129:$Q$129,0)),INDEX($A$129:$Q$189,MATCH(IFERROR('Glazing information'!$I162/('Glazing information'!$H162+'Glazing information'!$J162),0),$A$129:$A$189,1),MATCH(AM$131,$A$129:$Q$129,0))+(INDEX($A$129:$Q$189,MATCH(3-IFERROR('Glazing information'!$I162/('Glazing information'!$H162+'Glazing information'!$J162),0),$R$129:$R$189,-1),MATCH(AM$131,$A$129:$Q$129,0))-INDEX($A$129:$Q$189,MATCH(IFERROR('Glazing information'!$I162/('Glazing information'!$H162+'Glazing information'!$J162),0),$A$129:$A$189,1),MATCH(AM$131,$A$129:$Q$129,0)))*(IFERROR('Glazing information'!$I162/('Glazing information'!$H162+'Glazing information'!$J162),0)-INDEX($A$129:$A$189,MATCH(IFERROR('Glazing information'!$I162/('Glazing information'!$H162+'Glazing information'!$J162),0),$A$129:$A$189,1),1))/(INDEX($A$129:$A$189,MATCH(3-IFERROR('Glazing information'!$I162/('Glazing information'!$H162+'Glazing information'!$J162),0),$R$129:$R$189,-1),1)-INDEX($A$129:$A$189,MATCH(IFERROR('Glazing information'!$I162/('Glazing information'!$H162+'Glazing information'!$J162),0),$A$129:$A$189,1),1))),1)</f>
        <v>1</v>
      </c>
      <c r="AO145" s="416" t="str">
        <f>IFERROR(('Window calculation'!AN145*('Glazing information'!$H162+'Glazing information'!$J162)-'Window calculation'!AM145*'Glazing information'!$J162)/'Glazing information'!$H162,"")</f>
        <v/>
      </c>
      <c r="AP145" s="370">
        <f>IFERROR(IF('Glazing information'!$I183/'Glazing information'!$J183&gt;3,INDEX($A$129:$Q$189,MATCH(3,'Window calculation'!$A$129:$A$189,1),MATCH(AP$131,'Window calculation'!$A$129:$Q$129,0)),(INDEX($A$129:$Q$189,MATCH(IFERROR('Glazing information'!$I183/'Glazing information'!$J183,0),'Window calculation'!$A$129:$A$189,1),MATCH(AP$131,'Window calculation'!$A$129:$Q$129,0))+(INDEX($A$129:$Q$189,MATCH(3-IFERROR('Glazing information'!$I183/'Glazing information'!$J183,0),$R$129:$R$189,-1),MATCH(AP$131,'Window calculation'!$A$129:$Q$129,0))-INDEX($A$129:$Q$189,MATCH(IFERROR('Glazing information'!$I183/'Glazing information'!$J183,0),'Window calculation'!$A$129:$A$189,1),MATCH(AP$131,'Window calculation'!$A$129:$Q$129,0)))*(IFERROR('Glazing information'!$I183/'Glazing information'!$J183,0)-INDEX($A$129:$A$189,MATCH(IFERROR('Glazing information'!$I183/'Glazing information'!$J183,0),'Window calculation'!$A$129:$A$189,1),1))/(INDEX($A$129:$A$189,MATCH(3-IFERROR('Glazing information'!$I183/'Glazing information'!$J183,0),$R$129:$R$189,-1),1)-INDEX(V140:V200,MATCH(IFERROR('Glazing information'!$I183/'Glazing information'!$J183,0),'Window calculation'!$A$129:$A$189,1),1)))),1)</f>
        <v>1</v>
      </c>
      <c r="AQ145" s="369">
        <f>IFERROR(IF('Glazing information'!$I183/('Glazing information'!$H183+'Glazing information'!$J183)&gt;3,INDEX($A$129:$Q$189,MATCH(3,'Window calculation'!$A$129:$A$189,1),MATCH(AP$131,'Window calculation'!$A$129:$Q$129,0)),INDEX($A$129:$Q$189,MATCH(IFERROR('Glazing information'!$I183/('Glazing information'!$H183+'Glazing information'!$J183),0),$A$129:$A$189,1),MATCH(AP$131,$A$129:$Q$129,0))+(INDEX($A$129:$Q$189,MATCH(3-IFERROR('Glazing information'!$I183/('Glazing information'!$H183+'Glazing information'!$J183),0),$R$129:$R$189,-1),MATCH(AP$131,$A$129:$Q$129,0))-INDEX($A$129:$Q$189,MATCH(IFERROR('Glazing information'!$I183/('Glazing information'!$H183+'Glazing information'!$J183),0),$A$129:$A$189,1),MATCH(AP$131,$A$129:$Q$129,0)))*(IFERROR('Glazing information'!$I183/('Glazing information'!$H183+'Glazing information'!$J183),0)-INDEX($A$129:$A$189,MATCH(IFERROR('Glazing information'!$I183/('Glazing information'!$H183+'Glazing information'!$J183),0),$A$129:$A$189,1),1))/(INDEX($A$129:$A$189,MATCH(3-IFERROR('Glazing information'!$I183/('Glazing information'!$H183+'Glazing information'!$J183),0),$R$129:$R$189,-1),1)-INDEX($A$129:$A$189,MATCH(IFERROR('Glazing information'!$I183/('Glazing information'!$H183+'Glazing information'!$J183),0),$A$129:$A$189,1),1))),1)</f>
        <v>1</v>
      </c>
      <c r="AR145" s="416" t="str">
        <f>IFERROR(('Window calculation'!AQ145*('Glazing information'!$H183+'Glazing information'!$J183)-'Window calculation'!AP145*'Glazing information'!$J183)/'Glazing information'!$H183,"")</f>
        <v/>
      </c>
      <c r="AS145" s="57"/>
      <c r="AT145" s="57"/>
      <c r="AU145" s="57"/>
      <c r="AV145" s="57"/>
      <c r="AW145" s="57"/>
      <c r="AX145" s="57"/>
      <c r="AY145" s="57"/>
      <c r="AZ145" s="57"/>
      <c r="BA145" s="57"/>
      <c r="BB145" s="57"/>
      <c r="BC145" s="57"/>
      <c r="BD145" s="57"/>
      <c r="BE145" s="57"/>
      <c r="BF145" s="57"/>
      <c r="BG145" s="57"/>
      <c r="BH145" s="57"/>
      <c r="BI145" s="57"/>
      <c r="BJ145" s="57"/>
      <c r="BK145" s="57"/>
      <c r="BL145" s="57"/>
    </row>
    <row r="146" spans="1:64" x14ac:dyDescent="0.25">
      <c r="A146" s="67">
        <v>0.85</v>
      </c>
      <c r="B146" s="68" t="b">
        <f>IF('OTTV Calculation'!$E$6="Hanoi",'Beta Database'!D145,IF('OTTV Calculation'!$E$6="Da Nang",'Beta Database'!U145,IF('OTTV Calculation'!$E$6="Buon Ma Thuot",'Beta Database'!AL145,IF('OTTV Calculation'!$E$6="HCMC",'Beta Database'!BC145))))</f>
        <v>0</v>
      </c>
      <c r="C146" s="68" t="b">
        <f>IF('OTTV Calculation'!$E$6="Hanoi",'Beta Database'!E145,IF('OTTV Calculation'!$E$6="Da Nang",'Beta Database'!V145,IF('OTTV Calculation'!$E$6="Buon Ma Thuot",'Beta Database'!AM145,IF('OTTV Calculation'!$E$6="HCMC",'Beta Database'!BD145))))</f>
        <v>0</v>
      </c>
      <c r="D146" s="68" t="b">
        <f>IF('OTTV Calculation'!$E$6="Hanoi",'Beta Database'!F145,IF('OTTV Calculation'!$E$6="Da Nang",'Beta Database'!W145,IF('OTTV Calculation'!$E$6="Buon Ma Thuot",'Beta Database'!AN145,IF('OTTV Calculation'!$E$6="HCMC",'Beta Database'!BE145))))</f>
        <v>0</v>
      </c>
      <c r="E146" s="68" t="b">
        <f>IF('OTTV Calculation'!$E$6="Hanoi",'Beta Database'!G145,IF('OTTV Calculation'!$E$6="Da Nang",'Beta Database'!X145,IF('OTTV Calculation'!$E$6="Buon Ma Thuot",'Beta Database'!AO145,IF('OTTV Calculation'!$E$6="HCMC",'Beta Database'!BF145))))</f>
        <v>0</v>
      </c>
      <c r="F146" s="73" t="b">
        <f>IF('OTTV Calculation'!$E$6="Hanoi",'Beta Database'!H145,IF('OTTV Calculation'!$E$6="Da Nang",'Beta Database'!Y145,IF('OTTV Calculation'!$E$6="Buon Ma Thuot",'Beta Database'!AP145,IF('OTTV Calculation'!$E$6="HCMC",'Beta Database'!BG145))))</f>
        <v>0</v>
      </c>
      <c r="G146" s="68" t="b">
        <f>IF('OTTV Calculation'!$E$6="Hanoi",'Beta Database'!I145,IF('OTTV Calculation'!$E$6="Da Nang",'Beta Database'!Z145,IF('OTTV Calculation'!$E$6="Buon Ma Thuot",'Beta Database'!AQ145,IF('OTTV Calculation'!$E$6="HCMC",'Beta Database'!BH145))))</f>
        <v>0</v>
      </c>
      <c r="H146" s="68" t="b">
        <f>IF('OTTV Calculation'!$E$6="Hanoi",'Beta Database'!J145,IF('OTTV Calculation'!$E$6="Da Nang",'Beta Database'!AA145,IF('OTTV Calculation'!$E$6="Buon Ma Thuot",'Beta Database'!AR145,IF('OTTV Calculation'!$E$6="HCMC",'Beta Database'!BI145))))</f>
        <v>0</v>
      </c>
      <c r="I146" s="68" t="b">
        <f>IF('OTTV Calculation'!$E$6="Hanoi",'Beta Database'!K145,IF('OTTV Calculation'!$E$6="Da Nang",'Beta Database'!AB145,IF('OTTV Calculation'!$E$6="Buon Ma Thuot",'Beta Database'!AS145,IF('OTTV Calculation'!$E$6="HCMC",'Beta Database'!BJ145))))</f>
        <v>0</v>
      </c>
      <c r="J146" s="68" t="b">
        <f>IF('OTTV Calculation'!$E$6="Hanoi",'Beta Database'!L145,IF('OTTV Calculation'!$E$6="Da Nang",'Beta Database'!AC145,IF('OTTV Calculation'!$E$6="Buon Ma Thuot",'Beta Database'!AT145,IF('OTTV Calculation'!$E$6="HCMC",'Beta Database'!BK145))))</f>
        <v>0</v>
      </c>
      <c r="K146" s="68" t="b">
        <f>IF('OTTV Calculation'!$E$6="Hanoi",'Beta Database'!M145,IF('OTTV Calculation'!$E$6="Da Nang",'Beta Database'!AD145,IF('OTTV Calculation'!$E$6="Buon Ma Thuot",'Beta Database'!AU145,IF('OTTV Calculation'!$E$6="HCMC",'Beta Database'!BL145))))</f>
        <v>0</v>
      </c>
      <c r="L146" s="68" t="b">
        <f>IF('OTTV Calculation'!$E$6="Hanoi",'Beta Database'!N145,IF('OTTV Calculation'!$E$6="Da Nang",'Beta Database'!AE145,IF('OTTV Calculation'!$E$6="Buon Ma Thuot",'Beta Database'!AV145,IF('OTTV Calculation'!$E$6="HCMC",'Beta Database'!BM145))))</f>
        <v>0</v>
      </c>
      <c r="M146" s="68" t="b">
        <f>IF('OTTV Calculation'!$E$6="Hanoi",'Beta Database'!O145,IF('OTTV Calculation'!$E$6="Da Nang",'Beta Database'!AF145,IF('OTTV Calculation'!$E$6="Buon Ma Thuot",'Beta Database'!AW145,IF('OTTV Calculation'!$E$6="HCMC",'Beta Database'!BN145))))</f>
        <v>0</v>
      </c>
      <c r="N146" s="68" t="b">
        <f>IF('OTTV Calculation'!$E$6="Hanoi",'Beta Database'!P145,IF('OTTV Calculation'!$E$6="Da Nang",'Beta Database'!AG145,IF('OTTV Calculation'!$E$6="Buon Ma Thuot",'Beta Database'!AX145,IF('OTTV Calculation'!$E$6="HCMC",'Beta Database'!BO145))))</f>
        <v>0</v>
      </c>
      <c r="O146" s="68" t="b">
        <f>IF('OTTV Calculation'!$E$6="Hanoi",'Beta Database'!Q145,IF('OTTV Calculation'!$E$6="Da Nang",'Beta Database'!AH145,IF('OTTV Calculation'!$E$6="Buon Ma Thuot",'Beta Database'!AY145,IF('OTTV Calculation'!$E$6="HCMC",'Beta Database'!BP145))))</f>
        <v>0</v>
      </c>
      <c r="P146" s="68" t="b">
        <f>IF('OTTV Calculation'!$E$6="Hanoi",'Beta Database'!R145,IF('OTTV Calculation'!$E$6="Da Nang",'Beta Database'!AI145,IF('OTTV Calculation'!$E$6="Buon Ma Thuot",'Beta Database'!AZ145,IF('OTTV Calculation'!$E$6="HCMC",'Beta Database'!BQ145))))</f>
        <v>0</v>
      </c>
      <c r="Q146" s="68" t="b">
        <f>IF('OTTV Calculation'!$E$6="Hanoi",'Beta Database'!S145,IF('OTTV Calculation'!$E$6="Da Nang",'Beta Database'!AJ145,IF('OTTV Calculation'!$E$6="Buon Ma Thuot",'Beta Database'!BA145,IF('OTTV Calculation'!$E$6="HCMC",'Beta Database'!BR145))))</f>
        <v>0</v>
      </c>
      <c r="R146" s="57">
        <v>2.2000000000000002</v>
      </c>
      <c r="S146" s="57"/>
      <c r="T146" s="70" t="s">
        <v>221</v>
      </c>
      <c r="U146" s="370">
        <f>IFERROR(IF('Glazing information'!$I37/'Glazing information'!$J37&gt;3,INDEX($A$129:$Q$189,MATCH(3,'Window calculation'!$A$129:$A$189,1),MATCH(U$131,'Window calculation'!$A$129:$Q$129,0)),(INDEX($A$129:$Q$189,MATCH(IFERROR('Glazing information'!$I37/'Glazing information'!$J37,0),'Window calculation'!$A$129:$A$189,1),MATCH(U$131,'Window calculation'!$A$129:$Q$129,0))+(INDEX($A$129:$Q$189,MATCH(3-IFERROR('Glazing information'!$I37/'Glazing information'!$J37,0),$R$129:$R$189,-1),MATCH(U$131,'Window calculation'!$A$129:$Q$129,0))-INDEX($A$129:$Q$189,MATCH(IFERROR('Glazing information'!$I37/'Glazing information'!$J37,0),'Window calculation'!$A$129:$A$189,1),MATCH(U$131,'Window calculation'!$A$129:$Q$129,0)))*(IFERROR('Glazing information'!$I37/'Glazing information'!$J37,0)-INDEX($A$129:$A$189,MATCH(IFERROR('Glazing information'!$I37/'Glazing information'!$J37,0),'Window calculation'!$A$129:$A$189,1),1))/(INDEX($A$129:$A$189,MATCH(3-IFERROR('Glazing information'!$I37/'Glazing information'!$J37,0),$R$129:$R$189,-1),1)-INDEX(A141:A201,MATCH(IFERROR('Glazing information'!$I37/'Glazing information'!$J37,0),'Window calculation'!$A$129:$A$189,1),1)))),1)</f>
        <v>1</v>
      </c>
      <c r="V146" s="369">
        <f>IFERROR(IF('Glazing information'!$I37/('Glazing information'!$H37+'Glazing information'!$J37)&gt;3,INDEX($A$129:$Q$189,MATCH(3,'Window calculation'!$A$129:$A$189,1),MATCH(U$131,'Window calculation'!$A$129:$Q$129,0)),INDEX($A$129:$Q$189,MATCH(IFERROR('Glazing information'!$I37/('Glazing information'!$H37+'Glazing information'!$J37),0),$A$129:$A$189,1),MATCH(U$131,$A$129:$Q$129,0))+(INDEX($A$129:$Q$189,MATCH(3-IFERROR('Glazing information'!$I37/('Glazing information'!$H37+'Glazing information'!$J37),0),$R$129:$R$189,-1),MATCH(U$131,$A$129:$Q$129,0))-INDEX($A$129:$Q$189,MATCH(IFERROR('Glazing information'!$I37/('Glazing information'!$H37+'Glazing information'!$J37),0),$A$129:$A$189,1),MATCH(U$131,$A$129:$Q$129,0)))*(IFERROR('Glazing information'!$I37/('Glazing information'!$H37+'Glazing information'!$J37),0)-INDEX($A$129:$A$189,MATCH(IFERROR('Glazing information'!$I37/('Glazing information'!$H37+'Glazing information'!$J37),0),$A$129:$A$189,1),1))/(INDEX($A$129:$A$189,MATCH(3-IFERROR('Glazing information'!$I37/('Glazing information'!$H37+'Glazing information'!$J37),0),$R$129:$R$189,-1),1)-INDEX($A$129:$A$189,MATCH(IFERROR('Glazing information'!$I37/('Glazing information'!$H37+'Glazing information'!$J37),0),$A$129:$A$189,1),1))),1)</f>
        <v>1</v>
      </c>
      <c r="W146" s="416" t="str">
        <f>IFERROR(('Window calculation'!V146*('Glazing information'!$H37+'Glazing information'!$J37)-'Window calculation'!U146*'Glazing information'!$J37)/'Glazing information'!$H37,"")</f>
        <v/>
      </c>
      <c r="X146" s="370">
        <f>IFERROR(IF('Glazing information'!$I58/'Glazing information'!$J58&gt;3,INDEX($A$129:$Q$189,MATCH(3,'Window calculation'!$A$129:$A$189,1),MATCH(X$131,'Window calculation'!$A$129:$Q$129,0)),(INDEX($A$129:$Q$189,MATCH(IFERROR('Glazing information'!$I58/'Glazing information'!$J58,0),'Window calculation'!$A$129:$A$189,1),MATCH(X$131,'Window calculation'!$A$129:$Q$129,0))+(INDEX($A$129:$Q$189,MATCH(3-IFERROR('Glazing information'!$I58/'Glazing information'!$J58,0),$R$129:$R$189,-1),MATCH(X$131,'Window calculation'!$A$129:$Q$129,0))-INDEX($A$129:$Q$189,MATCH(IFERROR('Glazing information'!$I58/'Glazing information'!$J58,0),'Window calculation'!$A$129:$A$189,1),MATCH(X$131,'Window calculation'!$A$129:$Q$129,0)))*(IFERROR('Glazing information'!$I58/'Glazing information'!$J58,0)-INDEX($A$129:$A$189,MATCH(IFERROR('Glazing information'!$I58/'Glazing information'!$J58,0),'Window calculation'!$A$129:$A$189,1),1))/(INDEX($A$129:$A$189,MATCH(3-IFERROR('Glazing information'!$I58/'Glazing information'!$J58,0),$R$129:$R$189,-1),1)-INDEX(D141:D201,MATCH(IFERROR('Glazing information'!$I58/'Glazing information'!$J58,0),'Window calculation'!$A$129:$A$189,1),1)))),1)</f>
        <v>1</v>
      </c>
      <c r="Y146" s="369">
        <f>IFERROR(IF('Glazing information'!$I58/('Glazing information'!$H58+'Glazing information'!$J58)&gt;3,INDEX($A$129:$Q$189,MATCH(3,'Window calculation'!$A$129:$A$189,1),MATCH(X$131,'Window calculation'!$A$129:$Q$129,0)),INDEX($A$129:$Q$189,MATCH(IFERROR('Glazing information'!$I58/('Glazing information'!$H58+'Glazing information'!$J58),0),$A$129:$A$189,1),MATCH(X$131,$A$129:$Q$129,0))+(INDEX($A$129:$Q$189,MATCH(3-IFERROR('Glazing information'!$I58/('Glazing information'!$H58+'Glazing information'!$J58),0),$R$129:$R$189,-1),MATCH(X$131,$A$129:$Q$129,0))-INDEX($A$129:$Q$189,MATCH(IFERROR('Glazing information'!$I58/('Glazing information'!$H58+'Glazing information'!$J58),0),$A$129:$A$189,1),MATCH(X$131,$A$129:$Q$129,0)))*(IFERROR('Glazing information'!$I58/('Glazing information'!$H58+'Glazing information'!$J58),0)-INDEX($A$129:$A$189,MATCH(IFERROR('Glazing information'!$I58/('Glazing information'!$H58+'Glazing information'!$J58),0),$A$129:$A$189,1),1))/(INDEX($A$129:$A$189,MATCH(3-IFERROR('Glazing information'!$I58/('Glazing information'!$H58+'Glazing information'!$J58),0),$R$129:$R$189,-1),1)-INDEX($A$129:$A$189,MATCH(IFERROR('Glazing information'!$I58/('Glazing information'!$H58+'Glazing information'!$J58),0),$A$129:$A$189,1),1))),1)</f>
        <v>1</v>
      </c>
      <c r="Z146" s="416" t="str">
        <f>IFERROR(('Window calculation'!Y146*('Glazing information'!$H58+'Glazing information'!$J58)-'Window calculation'!X146*'Glazing information'!$J58)/'Glazing information'!$H58,"")</f>
        <v/>
      </c>
      <c r="AA146" s="370">
        <f>IFERROR(IF('Glazing information'!$I79/'Glazing information'!$J79&gt;3,INDEX($A$129:$Q$189,MATCH(3,'Window calculation'!$A$129:$A$189,1),MATCH(AA$131,'Window calculation'!$A$129:$Q$129,0)),(INDEX($A$129:$Q$189,MATCH(IFERROR('Glazing information'!$I79/'Glazing information'!$J79,0),'Window calculation'!$A$129:$A$189,1),MATCH(AA$131,'Window calculation'!$A$129:$Q$129,0))+(INDEX($A$129:$Q$189,MATCH(3-IFERROR('Glazing information'!$I79/'Glazing information'!$J79,0),$R$129:$R$189,-1),MATCH(AA$131,'Window calculation'!$A$129:$Q$129,0))-INDEX($A$129:$Q$189,MATCH(IFERROR('Glazing information'!$I79/'Glazing information'!$J79,0),'Window calculation'!$A$129:$A$189,1),MATCH(AA$131,'Window calculation'!$A$129:$Q$129,0)))*(IFERROR('Glazing information'!$I79/'Glazing information'!$J79,0)-INDEX($A$129:$A$189,MATCH(IFERROR('Glazing information'!$I79/'Glazing information'!$J79,0),'Window calculation'!$A$129:$A$189,1),1))/(INDEX($A$129:$A$189,MATCH(3-IFERROR('Glazing information'!$I79/'Glazing information'!$J79,0),$R$129:$R$189,-1),1)-INDEX(G141:G201,MATCH(IFERROR('Glazing information'!$I79/'Glazing information'!$J79,0),'Window calculation'!$A$129:$A$189,1),1)))),1)</f>
        <v>1</v>
      </c>
      <c r="AB146" s="369">
        <f>IFERROR(IF('Glazing information'!$I79/('Glazing information'!$H79+'Glazing information'!$J79)&gt;3,INDEX($A$129:$Q$189,MATCH(3,'Window calculation'!$A$129:$A$189,1),MATCH(AA$131,'Window calculation'!$A$129:$Q$129,0)),INDEX($A$129:$Q$189,MATCH(IFERROR('Glazing information'!$I79/('Glazing information'!$H79+'Glazing information'!$J79),0),$A$129:$A$189,1),MATCH(AA$131,$A$129:$Q$129,0))+(INDEX($A$129:$Q$189,MATCH(3-IFERROR('Glazing information'!$I79/('Glazing information'!$H79+'Glazing information'!$J79),0),$R$129:$R$189,-1),MATCH(AA$131,$A$129:$Q$129,0))-INDEX($A$129:$Q$189,MATCH(IFERROR('Glazing information'!$I79/('Glazing information'!$H79+'Glazing information'!$J79),0),$A$129:$A$189,1),MATCH(AA$131,$A$129:$Q$129,0)))*(IFERROR('Glazing information'!$I79/('Glazing information'!$H79+'Glazing information'!$J79),0)-INDEX($A$129:$A$189,MATCH(IFERROR('Glazing information'!$I79/('Glazing information'!$H79+'Glazing information'!$J79),0),$A$129:$A$189,1),1))/(INDEX($A$129:$A$189,MATCH(3-IFERROR('Glazing information'!$I79/('Glazing information'!$H79+'Glazing information'!$J79),0),$R$129:$R$189,-1),1)-INDEX($A$129:$A$189,MATCH(IFERROR('Glazing information'!$I79/('Glazing information'!$H79+'Glazing information'!$J79),0),$A$129:$A$189,1),1))),1)</f>
        <v>1</v>
      </c>
      <c r="AC146" s="416" t="str">
        <f>IFERROR(('Window calculation'!AB146*('Glazing information'!$H79+'Glazing information'!$J79)-'Window calculation'!AA146*'Glazing information'!$J79)/'Glazing information'!$H79,"")</f>
        <v/>
      </c>
      <c r="AD146" s="370">
        <f>IFERROR(IF('Glazing information'!$I100/'Glazing information'!$J100&gt;3,INDEX($A$129:$Q$189,MATCH(3,'Window calculation'!$A$129:$A$189,1),MATCH(AD$131,'Window calculation'!$A$129:$Q$129,0)),(INDEX($A$129:$Q$189,MATCH(IFERROR('Glazing information'!$I100/'Glazing information'!$J100,0),'Window calculation'!$A$129:$A$189,1),MATCH(AD$131,'Window calculation'!$A$129:$Q$129,0))+(INDEX($A$129:$Q$189,MATCH(3-IFERROR('Glazing information'!$I100/'Glazing information'!$J100,0),$R$129:$R$189,-1),MATCH(AD$131,'Window calculation'!$A$129:$Q$129,0))-INDEX($A$129:$Q$189,MATCH(IFERROR('Glazing information'!$I100/'Glazing information'!$J100,0),'Window calculation'!$A$129:$A$189,1),MATCH(AD$131,'Window calculation'!$A$129:$Q$129,0)))*(IFERROR('Glazing information'!$I100/'Glazing information'!$J100,0)-INDEX($A$129:$A$189,MATCH(IFERROR('Glazing information'!$I100/'Glazing information'!$J100,0),'Window calculation'!$A$129:$A$189,1),1))/(INDEX($A$129:$A$189,MATCH(3-IFERROR('Glazing information'!$I100/'Glazing information'!$J100,0),$R$129:$R$189,-1),1)-INDEX(J141:J201,MATCH(IFERROR('Glazing information'!$I100/'Glazing information'!$J100,0),'Window calculation'!$A$129:$A$189,1),1)))),1)</f>
        <v>1</v>
      </c>
      <c r="AE146" s="369">
        <f>IFERROR(IF('Glazing information'!$I100/('Glazing information'!$H100+'Glazing information'!$J100)&gt;3,INDEX($A$129:$Q$189,MATCH(3,'Window calculation'!$A$129:$A$189,1),MATCH(AD$131,'Window calculation'!$A$129:$Q$129,0)),INDEX($A$129:$Q$189,MATCH(IFERROR('Glazing information'!$I100/('Glazing information'!$H100+'Glazing information'!$J100),0),$A$129:$A$189,1),MATCH(AD$131,$A$129:$Q$129,0))+(INDEX($A$129:$Q$189,MATCH(3-IFERROR('Glazing information'!$I100/('Glazing information'!$H100+'Glazing information'!$J100),0),$R$129:$R$189,-1),MATCH(AD$131,$A$129:$Q$129,0))-INDEX($A$129:$Q$189,MATCH(IFERROR('Glazing information'!$I100/('Glazing information'!$H100+'Glazing information'!$J100),0),$A$129:$A$189,1),MATCH(AD$131,$A$129:$Q$129,0)))*(IFERROR('Glazing information'!$I100/('Glazing information'!$H100+'Glazing information'!$J100),0)-INDEX($A$129:$A$189,MATCH(IFERROR('Glazing information'!$I100/('Glazing information'!$H100+'Glazing information'!$J100),0),$A$129:$A$189,1),1))/(INDEX($A$129:$A$189,MATCH(3-IFERROR('Glazing information'!$I100/('Glazing information'!$H100+'Glazing information'!$J100),0),$R$129:$R$189,-1),1)-INDEX($A$129:$A$189,MATCH(IFERROR('Glazing information'!$I100/('Glazing information'!$H100+'Glazing information'!$J100),0),$A$129:$A$189,1),1))),1)</f>
        <v>1</v>
      </c>
      <c r="AF146" s="416" t="str">
        <f>IFERROR(('Window calculation'!AE146*('Glazing information'!$H100+'Glazing information'!$J100)-'Window calculation'!AD146*'Glazing information'!$J100)/'Glazing information'!$H100,"")</f>
        <v/>
      </c>
      <c r="AG146" s="370">
        <f>IFERROR(IF('Glazing information'!$I121/'Glazing information'!$J121&gt;3,INDEX($A$129:$Q$189,MATCH(3,'Window calculation'!$A$129:$A$189,1),MATCH(AG$131,'Window calculation'!$A$129:$Q$129,0)),(INDEX($A$129:$Q$189,MATCH(IFERROR('Glazing information'!$I121/'Glazing information'!$J121,0),'Window calculation'!$A$129:$A$189,1),MATCH(AG$131,'Window calculation'!$A$129:$Q$129,0))+(INDEX($A$129:$Q$189,MATCH(3-IFERROR('Glazing information'!$I121/'Glazing information'!$J121,0),$R$129:$R$189,-1),MATCH(AG$131,'Window calculation'!$A$129:$Q$129,0))-INDEX($A$129:$Q$189,MATCH(IFERROR('Glazing information'!$I121/'Glazing information'!$J121,0),'Window calculation'!$A$129:$A$189,1),MATCH(AG$131,'Window calculation'!$A$129:$Q$129,0)))*(IFERROR('Glazing information'!$I121/'Glazing information'!$J121,0)-INDEX($A$129:$A$189,MATCH(IFERROR('Glazing information'!$I121/'Glazing information'!$J121,0),'Window calculation'!$A$129:$A$189,1),1))/(INDEX($A$129:$A$189,MATCH(3-IFERROR('Glazing information'!$I121/'Glazing information'!$J121,0),$R$129:$R$189,-1),1)-INDEX(M141:M201,MATCH(IFERROR('Glazing information'!$I121/'Glazing information'!$J121,0),'Window calculation'!$A$129:$A$189,1),1)))),1)</f>
        <v>1</v>
      </c>
      <c r="AH146" s="369">
        <f>IFERROR(IF('Glazing information'!$I121/('Glazing information'!$H121+'Glazing information'!$J121)&gt;3,INDEX($A$129:$Q$189,MATCH(3,'Window calculation'!$A$129:$A$189,1),MATCH(AG$131,'Window calculation'!$A$129:$Q$129,0)),INDEX($A$129:$Q$189,MATCH(IFERROR('Glazing information'!$I121/('Glazing information'!$H121+'Glazing information'!$J121),0),$A$129:$A$189,1),MATCH(AG$131,$A$129:$Q$129,0))+(INDEX($A$129:$Q$189,MATCH(3-IFERROR('Glazing information'!$I121/('Glazing information'!$H121+'Glazing information'!$J121),0),$R$129:$R$189,-1),MATCH(AG$131,$A$129:$Q$129,0))-INDEX($A$129:$Q$189,MATCH(IFERROR('Glazing information'!$I121/('Glazing information'!$H121+'Glazing information'!$J121),0),$A$129:$A$189,1),MATCH(AG$131,$A$129:$Q$129,0)))*(IFERROR('Glazing information'!$I121/('Glazing information'!$H121+'Glazing information'!$J121),0)-INDEX($A$129:$A$189,MATCH(IFERROR('Glazing information'!$I121/('Glazing information'!$H121+'Glazing information'!$J121),0),$A$129:$A$189,1),1))/(INDEX($A$129:$A$189,MATCH(3-IFERROR('Glazing information'!$I121/('Glazing information'!$H121+'Glazing information'!$J121),0),$R$129:$R$189,-1),1)-INDEX($A$129:$A$189,MATCH(IFERROR('Glazing information'!$I121/('Glazing information'!$H121+'Glazing information'!$J121),0),$A$129:$A$189,1),1))),1)</f>
        <v>1</v>
      </c>
      <c r="AI146" s="416" t="str">
        <f>IFERROR(('Window calculation'!AH146*('Glazing information'!$H121+'Glazing information'!$J121)-'Window calculation'!AG146*'Glazing information'!$J121)/'Glazing information'!$H121,"")</f>
        <v/>
      </c>
      <c r="AJ146" s="370">
        <f>IFERROR(IF('Glazing information'!$I142/'Glazing information'!$J142&gt;3,INDEX($A$129:$Q$189,MATCH(3,'Window calculation'!$A$129:$A$189,1),MATCH(AJ$131,'Window calculation'!$A$129:$Q$129,0)),(INDEX($A$129:$Q$189,MATCH(IFERROR('Glazing information'!$I142/'Glazing information'!$J142,0),'Window calculation'!$A$129:$A$189,1),MATCH(AJ$131,'Window calculation'!$A$129:$Q$129,0))+(INDEX($A$129:$Q$189,MATCH(3-IFERROR('Glazing information'!$I142/'Glazing information'!$J142,0),$R$129:$R$189,-1),MATCH(AJ$131,'Window calculation'!$A$129:$Q$129,0))-INDEX($A$129:$Q$189,MATCH(IFERROR('Glazing information'!$I142/'Glazing information'!$J142,0),'Window calculation'!$A$129:$A$189,1),MATCH(AJ$131,'Window calculation'!$A$129:$Q$129,0)))*(IFERROR('Glazing information'!$I142/'Glazing information'!$J142,0)-INDEX($A$129:$A$189,MATCH(IFERROR('Glazing information'!$I142/'Glazing information'!$J142,0),'Window calculation'!$A$129:$A$189,1),1))/(INDEX($A$129:$A$189,MATCH(3-IFERROR('Glazing information'!$I142/'Glazing information'!$J142,0),$R$129:$R$189,-1),1)-INDEX(P141:P201,MATCH(IFERROR('Glazing information'!$I142/'Glazing information'!$J142,0),'Window calculation'!$A$129:$A$189,1),1)))),1)</f>
        <v>1</v>
      </c>
      <c r="AK146" s="369">
        <f>IFERROR(IF('Glazing information'!$I142/('Glazing information'!$H142+'Glazing information'!$J142)&gt;3,INDEX($A$129:$Q$189,MATCH(3,'Window calculation'!$A$129:$A$189,1),MATCH(AJ$131,'Window calculation'!$A$129:$Q$129,0)),INDEX($A$129:$Q$189,MATCH(IFERROR('Glazing information'!$I142/('Glazing information'!$H142+'Glazing information'!$J142),0),$A$129:$A$189,1),MATCH(AJ$131,$A$129:$Q$129,0))+(INDEX($A$129:$Q$189,MATCH(3-IFERROR('Glazing information'!$I142/('Glazing information'!$H142+'Glazing information'!$J142),0),$R$129:$R$189,-1),MATCH(AJ$131,$A$129:$Q$129,0))-INDEX($A$129:$Q$189,MATCH(IFERROR('Glazing information'!$I142/('Glazing information'!$H142+'Glazing information'!$J142),0),$A$129:$A$189,1),MATCH(AJ$131,$A$129:$Q$129,0)))*(IFERROR('Glazing information'!$I142/('Glazing information'!$H142+'Glazing information'!$J142),0)-INDEX($A$129:$A$189,MATCH(IFERROR('Glazing information'!$I142/('Glazing information'!$H142+'Glazing information'!$J142),0),$A$129:$A$189,1),1))/(INDEX($A$129:$A$189,MATCH(3-IFERROR('Glazing information'!$I142/('Glazing information'!$H142+'Glazing information'!$J142),0),$R$129:$R$189,-1),1)-INDEX($A$129:$A$189,MATCH(IFERROR('Glazing information'!$I142/('Glazing information'!$H142+'Glazing information'!$J142),0),$A$129:$A$189,1),1))),1)</f>
        <v>1</v>
      </c>
      <c r="AL146" s="416" t="str">
        <f>IFERROR(('Window calculation'!AK146*('Glazing information'!$H142+'Glazing information'!$J142)-'Window calculation'!AJ146*'Glazing information'!$J142)/'Glazing information'!$H142,"")</f>
        <v/>
      </c>
      <c r="AM146" s="370">
        <f>IFERROR(IF('Glazing information'!$I163/'Glazing information'!$J163&gt;3,INDEX($A$129:$Q$189,MATCH(3,'Window calculation'!$A$129:$A$189,1),MATCH(AM$131,'Window calculation'!$A$129:$Q$129,0)),(INDEX($A$129:$Q$189,MATCH(IFERROR('Glazing information'!$I163/'Glazing information'!$J163,0),'Window calculation'!$A$129:$A$189,1),MATCH(AM$131,'Window calculation'!$A$129:$Q$129,0))+(INDEX($A$129:$Q$189,MATCH(3-IFERROR('Glazing information'!$I163/'Glazing information'!$J163,0),$R$129:$R$189,-1),MATCH(AM$131,'Window calculation'!$A$129:$Q$129,0))-INDEX($A$129:$Q$189,MATCH(IFERROR('Glazing information'!$I163/'Glazing information'!$J163,0),'Window calculation'!$A$129:$A$189,1),MATCH(AM$131,'Window calculation'!$A$129:$Q$129,0)))*(IFERROR('Glazing information'!$I163/'Glazing information'!$J163,0)-INDEX($A$129:$A$189,MATCH(IFERROR('Glazing information'!$I163/'Glazing information'!$J163,0),'Window calculation'!$A$129:$A$189,1),1))/(INDEX($A$129:$A$189,MATCH(3-IFERROR('Glazing information'!$I163/'Glazing information'!$J163,0),$R$129:$R$189,-1),1)-INDEX(S141:S201,MATCH(IFERROR('Glazing information'!$I163/'Glazing information'!$J163,0),'Window calculation'!$A$129:$A$189,1),1)))),1)</f>
        <v>1</v>
      </c>
      <c r="AN146" s="369">
        <f>IFERROR(IF('Glazing information'!$I163/('Glazing information'!$H163+'Glazing information'!$J163)&gt;3,INDEX($A$129:$Q$189,MATCH(3,'Window calculation'!$A$129:$A$189,1),MATCH(AM$131,'Window calculation'!$A$129:$Q$129,0)),INDEX($A$129:$Q$189,MATCH(IFERROR('Glazing information'!$I163/('Glazing information'!$H163+'Glazing information'!$J163),0),$A$129:$A$189,1),MATCH(AM$131,$A$129:$Q$129,0))+(INDEX($A$129:$Q$189,MATCH(3-IFERROR('Glazing information'!$I163/('Glazing information'!$H163+'Glazing information'!$J163),0),$R$129:$R$189,-1),MATCH(AM$131,$A$129:$Q$129,0))-INDEX($A$129:$Q$189,MATCH(IFERROR('Glazing information'!$I163/('Glazing information'!$H163+'Glazing information'!$J163),0),$A$129:$A$189,1),MATCH(AM$131,$A$129:$Q$129,0)))*(IFERROR('Glazing information'!$I163/('Glazing information'!$H163+'Glazing information'!$J163),0)-INDEX($A$129:$A$189,MATCH(IFERROR('Glazing information'!$I163/('Glazing information'!$H163+'Glazing information'!$J163),0),$A$129:$A$189,1),1))/(INDEX($A$129:$A$189,MATCH(3-IFERROR('Glazing information'!$I163/('Glazing information'!$H163+'Glazing information'!$J163),0),$R$129:$R$189,-1),1)-INDEX($A$129:$A$189,MATCH(IFERROR('Glazing information'!$I163/('Glazing information'!$H163+'Glazing information'!$J163),0),$A$129:$A$189,1),1))),1)</f>
        <v>1</v>
      </c>
      <c r="AO146" s="416" t="str">
        <f>IFERROR(('Window calculation'!AN146*('Glazing information'!$H163+'Glazing information'!$J163)-'Window calculation'!AM146*'Glazing information'!$J163)/'Glazing information'!$H163,"")</f>
        <v/>
      </c>
      <c r="AP146" s="370">
        <f>IFERROR(IF('Glazing information'!$I184/'Glazing information'!$J184&gt;3,INDEX($A$129:$Q$189,MATCH(3,'Window calculation'!$A$129:$A$189,1),MATCH(AP$131,'Window calculation'!$A$129:$Q$129,0)),(INDEX($A$129:$Q$189,MATCH(IFERROR('Glazing information'!$I184/'Glazing information'!$J184,0),'Window calculation'!$A$129:$A$189,1),MATCH(AP$131,'Window calculation'!$A$129:$Q$129,0))+(INDEX($A$129:$Q$189,MATCH(3-IFERROR('Glazing information'!$I184/'Glazing information'!$J184,0),$R$129:$R$189,-1),MATCH(AP$131,'Window calculation'!$A$129:$Q$129,0))-INDEX($A$129:$Q$189,MATCH(IFERROR('Glazing information'!$I184/'Glazing information'!$J184,0),'Window calculation'!$A$129:$A$189,1),MATCH(AP$131,'Window calculation'!$A$129:$Q$129,0)))*(IFERROR('Glazing information'!$I184/'Glazing information'!$J184,0)-INDEX($A$129:$A$189,MATCH(IFERROR('Glazing information'!$I184/'Glazing information'!$J184,0),'Window calculation'!$A$129:$A$189,1),1))/(INDEX($A$129:$A$189,MATCH(3-IFERROR('Glazing information'!$I184/'Glazing information'!$J184,0),$R$129:$R$189,-1),1)-INDEX(V141:V201,MATCH(IFERROR('Glazing information'!$I184/'Glazing information'!$J184,0),'Window calculation'!$A$129:$A$189,1),1)))),1)</f>
        <v>1</v>
      </c>
      <c r="AQ146" s="369">
        <f>IFERROR(IF('Glazing information'!$I184/('Glazing information'!$H184+'Glazing information'!$J184)&gt;3,INDEX($A$129:$Q$189,MATCH(3,'Window calculation'!$A$129:$A$189,1),MATCH(AP$131,'Window calculation'!$A$129:$Q$129,0)),INDEX($A$129:$Q$189,MATCH(IFERROR('Glazing information'!$I184/('Glazing information'!$H184+'Glazing information'!$J184),0),$A$129:$A$189,1),MATCH(AP$131,$A$129:$Q$129,0))+(INDEX($A$129:$Q$189,MATCH(3-IFERROR('Glazing information'!$I184/('Glazing information'!$H184+'Glazing information'!$J184),0),$R$129:$R$189,-1),MATCH(AP$131,$A$129:$Q$129,0))-INDEX($A$129:$Q$189,MATCH(IFERROR('Glazing information'!$I184/('Glazing information'!$H184+'Glazing information'!$J184),0),$A$129:$A$189,1),MATCH(AP$131,$A$129:$Q$129,0)))*(IFERROR('Glazing information'!$I184/('Glazing information'!$H184+'Glazing information'!$J184),0)-INDEX($A$129:$A$189,MATCH(IFERROR('Glazing information'!$I184/('Glazing information'!$H184+'Glazing information'!$J184),0),$A$129:$A$189,1),1))/(INDEX($A$129:$A$189,MATCH(3-IFERROR('Glazing information'!$I184/('Glazing information'!$H184+'Glazing information'!$J184),0),$R$129:$R$189,-1),1)-INDEX($A$129:$A$189,MATCH(IFERROR('Glazing information'!$I184/('Glazing information'!$H184+'Glazing information'!$J184),0),$A$129:$A$189,1),1))),1)</f>
        <v>1</v>
      </c>
      <c r="AR146" s="416" t="str">
        <f>IFERROR(('Window calculation'!AQ146*('Glazing information'!$H184+'Glazing information'!$J184)-'Window calculation'!AP146*'Glazing information'!$J184)/'Glazing information'!$H184,"")</f>
        <v/>
      </c>
      <c r="AS146" s="57"/>
      <c r="AT146" s="57"/>
      <c r="AU146" s="57"/>
      <c r="AV146" s="57"/>
      <c r="AW146" s="57"/>
      <c r="AX146" s="57"/>
      <c r="AY146" s="57"/>
      <c r="AZ146" s="57"/>
      <c r="BA146" s="57"/>
      <c r="BB146" s="57"/>
      <c r="BC146" s="57"/>
      <c r="BD146" s="57"/>
      <c r="BE146" s="57"/>
      <c r="BF146" s="57"/>
      <c r="BG146" s="57"/>
      <c r="BH146" s="57"/>
      <c r="BI146" s="57"/>
      <c r="BJ146" s="57"/>
      <c r="BK146" s="57"/>
      <c r="BL146" s="57"/>
    </row>
    <row r="147" spans="1:64" ht="15.75" thickBot="1" x14ac:dyDescent="0.3">
      <c r="A147" s="67">
        <v>0.9</v>
      </c>
      <c r="B147" s="68" t="b">
        <f>IF('OTTV Calculation'!$E$6="Hanoi",'Beta Database'!D146,IF('OTTV Calculation'!$E$6="Da Nang",'Beta Database'!U146,IF('OTTV Calculation'!$E$6="Buon Ma Thuot",'Beta Database'!AL146,IF('OTTV Calculation'!$E$6="HCMC",'Beta Database'!BC146))))</f>
        <v>0</v>
      </c>
      <c r="C147" s="68" t="b">
        <f>IF('OTTV Calculation'!$E$6="Hanoi",'Beta Database'!E146,IF('OTTV Calculation'!$E$6="Da Nang",'Beta Database'!V146,IF('OTTV Calculation'!$E$6="Buon Ma Thuot",'Beta Database'!AM146,IF('OTTV Calculation'!$E$6="HCMC",'Beta Database'!BD146))))</f>
        <v>0</v>
      </c>
      <c r="D147" s="68" t="b">
        <f>IF('OTTV Calculation'!$E$6="Hanoi",'Beta Database'!F146,IF('OTTV Calculation'!$E$6="Da Nang",'Beta Database'!W146,IF('OTTV Calculation'!$E$6="Buon Ma Thuot",'Beta Database'!AN146,IF('OTTV Calculation'!$E$6="HCMC",'Beta Database'!BE146))))</f>
        <v>0</v>
      </c>
      <c r="E147" s="68" t="b">
        <f>IF('OTTV Calculation'!$E$6="Hanoi",'Beta Database'!G146,IF('OTTV Calculation'!$E$6="Da Nang",'Beta Database'!X146,IF('OTTV Calculation'!$E$6="Buon Ma Thuot",'Beta Database'!AO146,IF('OTTV Calculation'!$E$6="HCMC",'Beta Database'!BF146))))</f>
        <v>0</v>
      </c>
      <c r="F147" s="73" t="b">
        <f>IF('OTTV Calculation'!$E$6="Hanoi",'Beta Database'!H146,IF('OTTV Calculation'!$E$6="Da Nang",'Beta Database'!Y146,IF('OTTV Calculation'!$E$6="Buon Ma Thuot",'Beta Database'!AP146,IF('OTTV Calculation'!$E$6="HCMC",'Beta Database'!BG146))))</f>
        <v>0</v>
      </c>
      <c r="G147" s="68" t="b">
        <f>IF('OTTV Calculation'!$E$6="Hanoi",'Beta Database'!I146,IF('OTTV Calculation'!$E$6="Da Nang",'Beta Database'!Z146,IF('OTTV Calculation'!$E$6="Buon Ma Thuot",'Beta Database'!AQ146,IF('OTTV Calculation'!$E$6="HCMC",'Beta Database'!BH146))))</f>
        <v>0</v>
      </c>
      <c r="H147" s="68" t="b">
        <f>IF('OTTV Calculation'!$E$6="Hanoi",'Beta Database'!J146,IF('OTTV Calculation'!$E$6="Da Nang",'Beta Database'!AA146,IF('OTTV Calculation'!$E$6="Buon Ma Thuot",'Beta Database'!AR146,IF('OTTV Calculation'!$E$6="HCMC",'Beta Database'!BI146))))</f>
        <v>0</v>
      </c>
      <c r="I147" s="68" t="b">
        <f>IF('OTTV Calculation'!$E$6="Hanoi",'Beta Database'!K146,IF('OTTV Calculation'!$E$6="Da Nang",'Beta Database'!AB146,IF('OTTV Calculation'!$E$6="Buon Ma Thuot",'Beta Database'!AS146,IF('OTTV Calculation'!$E$6="HCMC",'Beta Database'!BJ146))))</f>
        <v>0</v>
      </c>
      <c r="J147" s="68" t="b">
        <f>IF('OTTV Calculation'!$E$6="Hanoi",'Beta Database'!L146,IF('OTTV Calculation'!$E$6="Da Nang",'Beta Database'!AC146,IF('OTTV Calculation'!$E$6="Buon Ma Thuot",'Beta Database'!AT146,IF('OTTV Calculation'!$E$6="HCMC",'Beta Database'!BK146))))</f>
        <v>0</v>
      </c>
      <c r="K147" s="68" t="b">
        <f>IF('OTTV Calculation'!$E$6="Hanoi",'Beta Database'!M146,IF('OTTV Calculation'!$E$6="Da Nang",'Beta Database'!AD146,IF('OTTV Calculation'!$E$6="Buon Ma Thuot",'Beta Database'!AU146,IF('OTTV Calculation'!$E$6="HCMC",'Beta Database'!BL146))))</f>
        <v>0</v>
      </c>
      <c r="L147" s="68" t="b">
        <f>IF('OTTV Calculation'!$E$6="Hanoi",'Beta Database'!N146,IF('OTTV Calculation'!$E$6="Da Nang",'Beta Database'!AE146,IF('OTTV Calculation'!$E$6="Buon Ma Thuot",'Beta Database'!AV146,IF('OTTV Calculation'!$E$6="HCMC",'Beta Database'!BM146))))</f>
        <v>0</v>
      </c>
      <c r="M147" s="68" t="b">
        <f>IF('OTTV Calculation'!$E$6="Hanoi",'Beta Database'!O146,IF('OTTV Calculation'!$E$6="Da Nang",'Beta Database'!AF146,IF('OTTV Calculation'!$E$6="Buon Ma Thuot",'Beta Database'!AW146,IF('OTTV Calculation'!$E$6="HCMC",'Beta Database'!BN146))))</f>
        <v>0</v>
      </c>
      <c r="N147" s="68" t="b">
        <f>IF('OTTV Calculation'!$E$6="Hanoi",'Beta Database'!P146,IF('OTTV Calculation'!$E$6="Da Nang",'Beta Database'!AG146,IF('OTTV Calculation'!$E$6="Buon Ma Thuot",'Beta Database'!AX146,IF('OTTV Calculation'!$E$6="HCMC",'Beta Database'!BO146))))</f>
        <v>0</v>
      </c>
      <c r="O147" s="68" t="b">
        <f>IF('OTTV Calculation'!$E$6="Hanoi",'Beta Database'!Q146,IF('OTTV Calculation'!$E$6="Da Nang",'Beta Database'!AH146,IF('OTTV Calculation'!$E$6="Buon Ma Thuot",'Beta Database'!AY146,IF('OTTV Calculation'!$E$6="HCMC",'Beta Database'!BP146))))</f>
        <v>0</v>
      </c>
      <c r="P147" s="68" t="b">
        <f>IF('OTTV Calculation'!$E$6="Hanoi",'Beta Database'!R146,IF('OTTV Calculation'!$E$6="Da Nang",'Beta Database'!AI146,IF('OTTV Calculation'!$E$6="Buon Ma Thuot",'Beta Database'!AZ146,IF('OTTV Calculation'!$E$6="HCMC",'Beta Database'!BQ146))))</f>
        <v>0</v>
      </c>
      <c r="Q147" s="68" t="b">
        <f>IF('OTTV Calculation'!$E$6="Hanoi",'Beta Database'!S146,IF('OTTV Calculation'!$E$6="Da Nang",'Beta Database'!AJ146,IF('OTTV Calculation'!$E$6="Buon Ma Thuot",'Beta Database'!BA146,IF('OTTV Calculation'!$E$6="HCMC",'Beta Database'!BR146))))</f>
        <v>0</v>
      </c>
      <c r="R147" s="57">
        <v>2.15</v>
      </c>
      <c r="S147" s="57"/>
      <c r="T147" s="70" t="s">
        <v>222</v>
      </c>
      <c r="U147" s="370">
        <f>IFERROR(IF('Glazing information'!$I38/'Glazing information'!$J38&gt;3,INDEX($A$129:$Q$189,MATCH(3,'Window calculation'!$A$129:$A$189,1),MATCH(U$131,'Window calculation'!$A$129:$Q$129,0)),(INDEX($A$129:$Q$189,MATCH(IFERROR('Glazing information'!$I38/'Glazing information'!$J38,0),'Window calculation'!$A$129:$A$189,1),MATCH(U$131,'Window calculation'!$A$129:$Q$129,0))+(INDEX($A$129:$Q$189,MATCH(3-IFERROR('Glazing information'!$I38/'Glazing information'!$J38,0),$R$129:$R$189,-1),MATCH(U$131,'Window calculation'!$A$129:$Q$129,0))-INDEX($A$129:$Q$189,MATCH(IFERROR('Glazing information'!$I38/'Glazing information'!$J38,0),'Window calculation'!$A$129:$A$189,1),MATCH(U$131,'Window calculation'!$A$129:$Q$129,0)))*(IFERROR('Glazing information'!$I38/'Glazing information'!$J38,0)-INDEX($A$129:$A$189,MATCH(IFERROR('Glazing information'!$I38/'Glazing information'!$J38,0),'Window calculation'!$A$129:$A$189,1),1))/(INDEX($A$129:$A$189,MATCH(3-IFERROR('Glazing information'!$I38/'Glazing information'!$J38,0),$R$129:$R$189,-1),1)-INDEX(A142:A202,MATCH(IFERROR('Glazing information'!$I38/'Glazing information'!$J38,0),'Window calculation'!$A$129:$A$189,1),1)))),1)</f>
        <v>1</v>
      </c>
      <c r="V147" s="369">
        <f>IFERROR(IF('Glazing information'!$I38/('Glazing information'!$H38+'Glazing information'!$J38)&gt;3,INDEX($A$129:$Q$189,MATCH(3,'Window calculation'!$A$129:$A$189,1),MATCH(U$131,'Window calculation'!$A$129:$Q$129,0)),INDEX($A$129:$Q$189,MATCH(IFERROR('Glazing information'!$I38/('Glazing information'!$H38+'Glazing information'!$J38),0),$A$129:$A$189,1),MATCH(U$131,$A$129:$Q$129,0))+(INDEX($A$129:$Q$189,MATCH(3-IFERROR('Glazing information'!$I38/('Glazing information'!$H38+'Glazing information'!$J38),0),$R$129:$R$189,-1),MATCH(U$131,$A$129:$Q$129,0))-INDEX($A$129:$Q$189,MATCH(IFERROR('Glazing information'!$I38/('Glazing information'!$H38+'Glazing information'!$J38),0),$A$129:$A$189,1),MATCH(U$131,$A$129:$Q$129,0)))*(IFERROR('Glazing information'!$I38/('Glazing information'!$H38+'Glazing information'!$J38),0)-INDEX($A$129:$A$189,MATCH(IFERROR('Glazing information'!$I38/('Glazing information'!$H38+'Glazing information'!$J38),0),$A$129:$A$189,1),1))/(INDEX($A$129:$A$189,MATCH(3-IFERROR('Glazing information'!$I38/('Glazing information'!$H38+'Glazing information'!$J38),0),$R$129:$R$189,-1),1)-INDEX($A$129:$A$189,MATCH(IFERROR('Glazing information'!$I38/('Glazing information'!$H38+'Glazing information'!$J38),0),$A$129:$A$189,1),1))),1)</f>
        <v>1</v>
      </c>
      <c r="W147" s="416" t="str">
        <f>IFERROR(('Window calculation'!V147*('Glazing information'!$H38+'Glazing information'!$J38)-'Window calculation'!U147*'Glazing information'!$J38)/'Glazing information'!$H38,"")</f>
        <v/>
      </c>
      <c r="X147" s="370">
        <f>IFERROR(IF('Glazing information'!$I59/'Glazing information'!$J59&gt;3,INDEX($A$129:$Q$189,MATCH(3,'Window calculation'!$A$129:$A$189,1),MATCH(X$131,'Window calculation'!$A$129:$Q$129,0)),(INDEX($A$129:$Q$189,MATCH(IFERROR('Glazing information'!$I59/'Glazing information'!$J59,0),'Window calculation'!$A$129:$A$189,1),MATCH(X$131,'Window calculation'!$A$129:$Q$129,0))+(INDEX($A$129:$Q$189,MATCH(3-IFERROR('Glazing information'!$I59/'Glazing information'!$J59,0),$R$129:$R$189,-1),MATCH(X$131,'Window calculation'!$A$129:$Q$129,0))-INDEX($A$129:$Q$189,MATCH(IFERROR('Glazing information'!$I59/'Glazing information'!$J59,0),'Window calculation'!$A$129:$A$189,1),MATCH(X$131,'Window calculation'!$A$129:$Q$129,0)))*(IFERROR('Glazing information'!$I59/'Glazing information'!$J59,0)-INDEX($A$129:$A$189,MATCH(IFERROR('Glazing information'!$I59/'Glazing information'!$J59,0),'Window calculation'!$A$129:$A$189,1),1))/(INDEX($A$129:$A$189,MATCH(3-IFERROR('Glazing information'!$I59/'Glazing information'!$J59,0),$R$129:$R$189,-1),1)-INDEX(D142:D202,MATCH(IFERROR('Glazing information'!$I59/'Glazing information'!$J59,0),'Window calculation'!$A$129:$A$189,1),1)))),1)</f>
        <v>1</v>
      </c>
      <c r="Y147" s="369">
        <f>IFERROR(IF('Glazing information'!$I59/('Glazing information'!$H59+'Glazing information'!$J59)&gt;3,INDEX($A$129:$Q$189,MATCH(3,'Window calculation'!$A$129:$A$189,1),MATCH(X$131,'Window calculation'!$A$129:$Q$129,0)),INDEX($A$129:$Q$189,MATCH(IFERROR('Glazing information'!$I59/('Glazing information'!$H59+'Glazing information'!$J59),0),$A$129:$A$189,1),MATCH(X$131,$A$129:$Q$129,0))+(INDEX($A$129:$Q$189,MATCH(3-IFERROR('Glazing information'!$I59/('Glazing information'!$H59+'Glazing information'!$J59),0),$R$129:$R$189,-1),MATCH(X$131,$A$129:$Q$129,0))-INDEX($A$129:$Q$189,MATCH(IFERROR('Glazing information'!$I59/('Glazing information'!$H59+'Glazing information'!$J59),0),$A$129:$A$189,1),MATCH(X$131,$A$129:$Q$129,0)))*(IFERROR('Glazing information'!$I59/('Glazing information'!$H59+'Glazing information'!$J59),0)-INDEX($A$129:$A$189,MATCH(IFERROR('Glazing information'!$I59/('Glazing information'!$H59+'Glazing information'!$J59),0),$A$129:$A$189,1),1))/(INDEX($A$129:$A$189,MATCH(3-IFERROR('Glazing information'!$I59/('Glazing information'!$H59+'Glazing information'!$J59),0),$R$129:$R$189,-1),1)-INDEX($A$129:$A$189,MATCH(IFERROR('Glazing information'!$I59/('Glazing information'!$H59+'Glazing information'!$J59),0),$A$129:$A$189,1),1))),1)</f>
        <v>1</v>
      </c>
      <c r="Z147" s="416" t="str">
        <f>IFERROR(('Window calculation'!Y147*('Glazing information'!$H59+'Glazing information'!$J59)-'Window calculation'!X147*'Glazing information'!$J59)/'Glazing information'!$H59,"")</f>
        <v/>
      </c>
      <c r="AA147" s="370">
        <f>IFERROR(IF('Glazing information'!$I80/'Glazing information'!$J80&gt;3,INDEX($A$129:$Q$189,MATCH(3,'Window calculation'!$A$129:$A$189,1),MATCH(AA$131,'Window calculation'!$A$129:$Q$129,0)),(INDEX($A$129:$Q$189,MATCH(IFERROR('Glazing information'!$I80/'Glazing information'!$J80,0),'Window calculation'!$A$129:$A$189,1),MATCH(AA$131,'Window calculation'!$A$129:$Q$129,0))+(INDEX($A$129:$Q$189,MATCH(3-IFERROR('Glazing information'!$I80/'Glazing information'!$J80,0),$R$129:$R$189,-1),MATCH(AA$131,'Window calculation'!$A$129:$Q$129,0))-INDEX($A$129:$Q$189,MATCH(IFERROR('Glazing information'!$I80/'Glazing information'!$J80,0),'Window calculation'!$A$129:$A$189,1),MATCH(AA$131,'Window calculation'!$A$129:$Q$129,0)))*(IFERROR('Glazing information'!$I80/'Glazing information'!$J80,0)-INDEX($A$129:$A$189,MATCH(IFERROR('Glazing information'!$I80/'Glazing information'!$J80,0),'Window calculation'!$A$129:$A$189,1),1))/(INDEX($A$129:$A$189,MATCH(3-IFERROR('Glazing information'!$I80/'Glazing information'!$J80,0),$R$129:$R$189,-1),1)-INDEX(G142:G202,MATCH(IFERROR('Glazing information'!$I80/'Glazing information'!$J80,0),'Window calculation'!$A$129:$A$189,1),1)))),1)</f>
        <v>1</v>
      </c>
      <c r="AB147" s="369">
        <f>IFERROR(IF('Glazing information'!$I80/('Glazing information'!$H80+'Glazing information'!$J80)&gt;3,INDEX($A$129:$Q$189,MATCH(3,'Window calculation'!$A$129:$A$189,1),MATCH(AA$131,'Window calculation'!$A$129:$Q$129,0)),INDEX($A$129:$Q$189,MATCH(IFERROR('Glazing information'!$I80/('Glazing information'!$H80+'Glazing information'!$J80),0),$A$129:$A$189,1),MATCH(AA$131,$A$129:$Q$129,0))+(INDEX($A$129:$Q$189,MATCH(3-IFERROR('Glazing information'!$I80/('Glazing information'!$H80+'Glazing information'!$J80),0),$R$129:$R$189,-1),MATCH(AA$131,$A$129:$Q$129,0))-INDEX($A$129:$Q$189,MATCH(IFERROR('Glazing information'!$I80/('Glazing information'!$H80+'Glazing information'!$J80),0),$A$129:$A$189,1),MATCH(AA$131,$A$129:$Q$129,0)))*(IFERROR('Glazing information'!$I80/('Glazing information'!$H80+'Glazing information'!$J80),0)-INDEX($A$129:$A$189,MATCH(IFERROR('Glazing information'!$I80/('Glazing information'!$H80+'Glazing information'!$J80),0),$A$129:$A$189,1),1))/(INDEX($A$129:$A$189,MATCH(3-IFERROR('Glazing information'!$I80/('Glazing information'!$H80+'Glazing information'!$J80),0),$R$129:$R$189,-1),1)-INDEX($A$129:$A$189,MATCH(IFERROR('Glazing information'!$I80/('Glazing information'!$H80+'Glazing information'!$J80),0),$A$129:$A$189,1),1))),1)</f>
        <v>1</v>
      </c>
      <c r="AC147" s="416" t="str">
        <f>IFERROR(('Window calculation'!AB147*('Glazing information'!$H80+'Glazing information'!$J80)-'Window calculation'!AA147*'Glazing information'!$J80)/'Glazing information'!$H80,"")</f>
        <v/>
      </c>
      <c r="AD147" s="370">
        <f>IFERROR(IF('Glazing information'!$I101/'Glazing information'!$J101&gt;3,INDEX($A$129:$Q$189,MATCH(3,'Window calculation'!$A$129:$A$189,1),MATCH(AD$131,'Window calculation'!$A$129:$Q$129,0)),(INDEX($A$129:$Q$189,MATCH(IFERROR('Glazing information'!$I101/'Glazing information'!$J101,0),'Window calculation'!$A$129:$A$189,1),MATCH(AD$131,'Window calculation'!$A$129:$Q$129,0))+(INDEX($A$129:$Q$189,MATCH(3-IFERROR('Glazing information'!$I101/'Glazing information'!$J101,0),$R$129:$R$189,-1),MATCH(AD$131,'Window calculation'!$A$129:$Q$129,0))-INDEX($A$129:$Q$189,MATCH(IFERROR('Glazing information'!$I101/'Glazing information'!$J101,0),'Window calculation'!$A$129:$A$189,1),MATCH(AD$131,'Window calculation'!$A$129:$Q$129,0)))*(IFERROR('Glazing information'!$I101/'Glazing information'!$J101,0)-INDEX($A$129:$A$189,MATCH(IFERROR('Glazing information'!$I101/'Glazing information'!$J101,0),'Window calculation'!$A$129:$A$189,1),1))/(INDEX($A$129:$A$189,MATCH(3-IFERROR('Glazing information'!$I101/'Glazing information'!$J101,0),$R$129:$R$189,-1),1)-INDEX(J142:J202,MATCH(IFERROR('Glazing information'!$I101/'Glazing information'!$J101,0),'Window calculation'!$A$129:$A$189,1),1)))),1)</f>
        <v>1</v>
      </c>
      <c r="AE147" s="369">
        <f>IFERROR(IF('Glazing information'!$I101/('Glazing information'!$H101+'Glazing information'!$J101)&gt;3,INDEX($A$129:$Q$189,MATCH(3,'Window calculation'!$A$129:$A$189,1),MATCH(AD$131,'Window calculation'!$A$129:$Q$129,0)),INDEX($A$129:$Q$189,MATCH(IFERROR('Glazing information'!$I101/('Glazing information'!$H101+'Glazing information'!$J101),0),$A$129:$A$189,1),MATCH(AD$131,$A$129:$Q$129,0))+(INDEX($A$129:$Q$189,MATCH(3-IFERROR('Glazing information'!$I101/('Glazing information'!$H101+'Glazing information'!$J101),0),$R$129:$R$189,-1),MATCH(AD$131,$A$129:$Q$129,0))-INDEX($A$129:$Q$189,MATCH(IFERROR('Glazing information'!$I101/('Glazing information'!$H101+'Glazing information'!$J101),0),$A$129:$A$189,1),MATCH(AD$131,$A$129:$Q$129,0)))*(IFERROR('Glazing information'!$I101/('Glazing information'!$H101+'Glazing information'!$J101),0)-INDEX($A$129:$A$189,MATCH(IFERROR('Glazing information'!$I101/('Glazing information'!$H101+'Glazing information'!$J101),0),$A$129:$A$189,1),1))/(INDEX($A$129:$A$189,MATCH(3-IFERROR('Glazing information'!$I101/('Glazing information'!$H101+'Glazing information'!$J101),0),$R$129:$R$189,-1),1)-INDEX($A$129:$A$189,MATCH(IFERROR('Glazing information'!$I101/('Glazing information'!$H101+'Glazing information'!$J101),0),$A$129:$A$189,1),1))),1)</f>
        <v>1</v>
      </c>
      <c r="AF147" s="416" t="str">
        <f>IFERROR(('Window calculation'!AE147*('Glazing information'!$H101+'Glazing information'!$J101)-'Window calculation'!AD147*'Glazing information'!$J101)/'Glazing information'!$H101,"")</f>
        <v/>
      </c>
      <c r="AG147" s="370">
        <f>IFERROR(IF('Glazing information'!$I122/'Glazing information'!$J122&gt;3,INDEX($A$129:$Q$189,MATCH(3,'Window calculation'!$A$129:$A$189,1),MATCH(AG$131,'Window calculation'!$A$129:$Q$129,0)),(INDEX($A$129:$Q$189,MATCH(IFERROR('Glazing information'!$I122/'Glazing information'!$J122,0),'Window calculation'!$A$129:$A$189,1),MATCH(AG$131,'Window calculation'!$A$129:$Q$129,0))+(INDEX($A$129:$Q$189,MATCH(3-IFERROR('Glazing information'!$I122/'Glazing information'!$J122,0),$R$129:$R$189,-1),MATCH(AG$131,'Window calculation'!$A$129:$Q$129,0))-INDEX($A$129:$Q$189,MATCH(IFERROR('Glazing information'!$I122/'Glazing information'!$J122,0),'Window calculation'!$A$129:$A$189,1),MATCH(AG$131,'Window calculation'!$A$129:$Q$129,0)))*(IFERROR('Glazing information'!$I122/'Glazing information'!$J122,0)-INDEX($A$129:$A$189,MATCH(IFERROR('Glazing information'!$I122/'Glazing information'!$J122,0),'Window calculation'!$A$129:$A$189,1),1))/(INDEX($A$129:$A$189,MATCH(3-IFERROR('Glazing information'!$I122/'Glazing information'!$J122,0),$R$129:$R$189,-1),1)-INDEX(M142:M202,MATCH(IFERROR('Glazing information'!$I122/'Glazing information'!$J122,0),'Window calculation'!$A$129:$A$189,1),1)))),1)</f>
        <v>1</v>
      </c>
      <c r="AH147" s="369">
        <f>IFERROR(IF('Glazing information'!$I122/('Glazing information'!$H122+'Glazing information'!$J122)&gt;3,INDEX($A$129:$Q$189,MATCH(3,'Window calculation'!$A$129:$A$189,1),MATCH(AG$131,'Window calculation'!$A$129:$Q$129,0)),INDEX($A$129:$Q$189,MATCH(IFERROR('Glazing information'!$I122/('Glazing information'!$H122+'Glazing information'!$J122),0),$A$129:$A$189,1),MATCH(AG$131,$A$129:$Q$129,0))+(INDEX($A$129:$Q$189,MATCH(3-IFERROR('Glazing information'!$I122/('Glazing information'!$H122+'Glazing information'!$J122),0),$R$129:$R$189,-1),MATCH(AG$131,$A$129:$Q$129,0))-INDEX($A$129:$Q$189,MATCH(IFERROR('Glazing information'!$I122/('Glazing information'!$H122+'Glazing information'!$J122),0),$A$129:$A$189,1),MATCH(AG$131,$A$129:$Q$129,0)))*(IFERROR('Glazing information'!$I122/('Glazing information'!$H122+'Glazing information'!$J122),0)-INDEX($A$129:$A$189,MATCH(IFERROR('Glazing information'!$I122/('Glazing information'!$H122+'Glazing information'!$J122),0),$A$129:$A$189,1),1))/(INDEX($A$129:$A$189,MATCH(3-IFERROR('Glazing information'!$I122/('Glazing information'!$H122+'Glazing information'!$J122),0),$R$129:$R$189,-1),1)-INDEX($A$129:$A$189,MATCH(IFERROR('Glazing information'!$I122/('Glazing information'!$H122+'Glazing information'!$J122),0),$A$129:$A$189,1),1))),1)</f>
        <v>1</v>
      </c>
      <c r="AI147" s="416" t="str">
        <f>IFERROR(('Window calculation'!AH147*('Glazing information'!$H122+'Glazing information'!$J122)-'Window calculation'!AG147*'Glazing information'!$J122)/'Glazing information'!$H122,"")</f>
        <v/>
      </c>
      <c r="AJ147" s="370">
        <f>IFERROR(IF('Glazing information'!$I143/'Glazing information'!$J143&gt;3,INDEX($A$129:$Q$189,MATCH(3,'Window calculation'!$A$129:$A$189,1),MATCH(AJ$131,'Window calculation'!$A$129:$Q$129,0)),(INDEX($A$129:$Q$189,MATCH(IFERROR('Glazing information'!$I143/'Glazing information'!$J143,0),'Window calculation'!$A$129:$A$189,1),MATCH(AJ$131,'Window calculation'!$A$129:$Q$129,0))+(INDEX($A$129:$Q$189,MATCH(3-IFERROR('Glazing information'!$I143/'Glazing information'!$J143,0),$R$129:$R$189,-1),MATCH(AJ$131,'Window calculation'!$A$129:$Q$129,0))-INDEX($A$129:$Q$189,MATCH(IFERROR('Glazing information'!$I143/'Glazing information'!$J143,0),'Window calculation'!$A$129:$A$189,1),MATCH(AJ$131,'Window calculation'!$A$129:$Q$129,0)))*(IFERROR('Glazing information'!$I143/'Glazing information'!$J143,0)-INDEX($A$129:$A$189,MATCH(IFERROR('Glazing information'!$I143/'Glazing information'!$J143,0),'Window calculation'!$A$129:$A$189,1),1))/(INDEX($A$129:$A$189,MATCH(3-IFERROR('Glazing information'!$I143/'Glazing information'!$J143,0),$R$129:$R$189,-1),1)-INDEX(P142:P202,MATCH(IFERROR('Glazing information'!$I143/'Glazing information'!$J143,0),'Window calculation'!$A$129:$A$189,1),1)))),1)</f>
        <v>1</v>
      </c>
      <c r="AK147" s="369">
        <f>IFERROR(IF('Glazing information'!$I143/('Glazing information'!$H143+'Glazing information'!$J143)&gt;3,INDEX($A$129:$Q$189,MATCH(3,'Window calculation'!$A$129:$A$189,1),MATCH(AJ$131,'Window calculation'!$A$129:$Q$129,0)),INDEX($A$129:$Q$189,MATCH(IFERROR('Glazing information'!$I143/('Glazing information'!$H143+'Glazing information'!$J143),0),$A$129:$A$189,1),MATCH(AJ$131,$A$129:$Q$129,0))+(INDEX($A$129:$Q$189,MATCH(3-IFERROR('Glazing information'!$I143/('Glazing information'!$H143+'Glazing information'!$J143),0),$R$129:$R$189,-1),MATCH(AJ$131,$A$129:$Q$129,0))-INDEX($A$129:$Q$189,MATCH(IFERROR('Glazing information'!$I143/('Glazing information'!$H143+'Glazing information'!$J143),0),$A$129:$A$189,1),MATCH(AJ$131,$A$129:$Q$129,0)))*(IFERROR('Glazing information'!$I143/('Glazing information'!$H143+'Glazing information'!$J143),0)-INDEX($A$129:$A$189,MATCH(IFERROR('Glazing information'!$I143/('Glazing information'!$H143+'Glazing information'!$J143),0),$A$129:$A$189,1),1))/(INDEX($A$129:$A$189,MATCH(3-IFERROR('Glazing information'!$I143/('Glazing information'!$H143+'Glazing information'!$J143),0),$R$129:$R$189,-1),1)-INDEX($A$129:$A$189,MATCH(IFERROR('Glazing information'!$I143/('Glazing information'!$H143+'Glazing information'!$J143),0),$A$129:$A$189,1),1))),1)</f>
        <v>1</v>
      </c>
      <c r="AL147" s="416" t="str">
        <f>IFERROR(('Window calculation'!AK147*('Glazing information'!$H143+'Glazing information'!$J143)-'Window calculation'!AJ147*'Glazing information'!$J143)/'Glazing information'!$H143,"")</f>
        <v/>
      </c>
      <c r="AM147" s="370">
        <f>IFERROR(IF('Glazing information'!$I164/'Glazing information'!$J164&gt;3,INDEX($A$129:$Q$189,MATCH(3,'Window calculation'!$A$129:$A$189,1),MATCH(AM$131,'Window calculation'!$A$129:$Q$129,0)),(INDEX($A$129:$Q$189,MATCH(IFERROR('Glazing information'!$I164/'Glazing information'!$J164,0),'Window calculation'!$A$129:$A$189,1),MATCH(AM$131,'Window calculation'!$A$129:$Q$129,0))+(INDEX($A$129:$Q$189,MATCH(3-IFERROR('Glazing information'!$I164/'Glazing information'!$J164,0),$R$129:$R$189,-1),MATCH(AM$131,'Window calculation'!$A$129:$Q$129,0))-INDEX($A$129:$Q$189,MATCH(IFERROR('Glazing information'!$I164/'Glazing information'!$J164,0),'Window calculation'!$A$129:$A$189,1),MATCH(AM$131,'Window calculation'!$A$129:$Q$129,0)))*(IFERROR('Glazing information'!$I164/'Glazing information'!$J164,0)-INDEX($A$129:$A$189,MATCH(IFERROR('Glazing information'!$I164/'Glazing information'!$J164,0),'Window calculation'!$A$129:$A$189,1),1))/(INDEX($A$129:$A$189,MATCH(3-IFERROR('Glazing information'!$I164/'Glazing information'!$J164,0),$R$129:$R$189,-1),1)-INDEX(S142:S202,MATCH(IFERROR('Glazing information'!$I164/'Glazing information'!$J164,0),'Window calculation'!$A$129:$A$189,1),1)))),1)</f>
        <v>1</v>
      </c>
      <c r="AN147" s="369">
        <f>IFERROR(IF('Glazing information'!$I164/('Glazing information'!$H164+'Glazing information'!$J164)&gt;3,INDEX($A$129:$Q$189,MATCH(3,'Window calculation'!$A$129:$A$189,1),MATCH(AM$131,'Window calculation'!$A$129:$Q$129,0)),INDEX($A$129:$Q$189,MATCH(IFERROR('Glazing information'!$I164/('Glazing information'!$H164+'Glazing information'!$J164),0),$A$129:$A$189,1),MATCH(AM$131,$A$129:$Q$129,0))+(INDEX($A$129:$Q$189,MATCH(3-IFERROR('Glazing information'!$I164/('Glazing information'!$H164+'Glazing information'!$J164),0),$R$129:$R$189,-1),MATCH(AM$131,$A$129:$Q$129,0))-INDEX($A$129:$Q$189,MATCH(IFERROR('Glazing information'!$I164/('Glazing information'!$H164+'Glazing information'!$J164),0),$A$129:$A$189,1),MATCH(AM$131,$A$129:$Q$129,0)))*(IFERROR('Glazing information'!$I164/('Glazing information'!$H164+'Glazing information'!$J164),0)-INDEX($A$129:$A$189,MATCH(IFERROR('Glazing information'!$I164/('Glazing information'!$H164+'Glazing information'!$J164),0),$A$129:$A$189,1),1))/(INDEX($A$129:$A$189,MATCH(3-IFERROR('Glazing information'!$I164/('Glazing information'!$H164+'Glazing information'!$J164),0),$R$129:$R$189,-1),1)-INDEX($A$129:$A$189,MATCH(IFERROR('Glazing information'!$I164/('Glazing information'!$H164+'Glazing information'!$J164),0),$A$129:$A$189,1),1))),1)</f>
        <v>1</v>
      </c>
      <c r="AO147" s="416" t="str">
        <f>IFERROR(('Window calculation'!AN147*('Glazing information'!$H164+'Glazing information'!$J164)-'Window calculation'!AM147*'Glazing information'!$J164)/'Glazing information'!$H164,"")</f>
        <v/>
      </c>
      <c r="AP147" s="370">
        <f>IFERROR(IF('Glazing information'!$I185/'Glazing information'!$J185&gt;3,INDEX($A$129:$Q$189,MATCH(3,'Window calculation'!$A$129:$A$189,1),MATCH(AP$131,'Window calculation'!$A$129:$Q$129,0)),(INDEX($A$129:$Q$189,MATCH(IFERROR('Glazing information'!$I185/'Glazing information'!$J185,0),'Window calculation'!$A$129:$A$189,1),MATCH(AP$131,'Window calculation'!$A$129:$Q$129,0))+(INDEX($A$129:$Q$189,MATCH(3-IFERROR('Glazing information'!$I185/'Glazing information'!$J185,0),$R$129:$R$189,-1),MATCH(AP$131,'Window calculation'!$A$129:$Q$129,0))-INDEX($A$129:$Q$189,MATCH(IFERROR('Glazing information'!$I185/'Glazing information'!$J185,0),'Window calculation'!$A$129:$A$189,1),MATCH(AP$131,'Window calculation'!$A$129:$Q$129,0)))*(IFERROR('Glazing information'!$I185/'Glazing information'!$J185,0)-INDEX($A$129:$A$189,MATCH(IFERROR('Glazing information'!$I185/'Glazing information'!$J185,0),'Window calculation'!$A$129:$A$189,1),1))/(INDEX($A$129:$A$189,MATCH(3-IFERROR('Glazing information'!$I185/'Glazing information'!$J185,0),$R$129:$R$189,-1),1)-INDEX(V142:V202,MATCH(IFERROR('Glazing information'!$I185/'Glazing information'!$J185,0),'Window calculation'!$A$129:$A$189,1),1)))),1)</f>
        <v>1</v>
      </c>
      <c r="AQ147" s="369">
        <f>IFERROR(IF('Glazing information'!$I185/('Glazing information'!$H185+'Glazing information'!$J185)&gt;3,INDEX($A$129:$Q$189,MATCH(3,'Window calculation'!$A$129:$A$189,1),MATCH(AP$131,'Window calculation'!$A$129:$Q$129,0)),INDEX($A$129:$Q$189,MATCH(IFERROR('Glazing information'!$I185/('Glazing information'!$H185+'Glazing information'!$J185),0),$A$129:$A$189,1),MATCH(AP$131,$A$129:$Q$129,0))+(INDEX($A$129:$Q$189,MATCH(3-IFERROR('Glazing information'!$I185/('Glazing information'!$H185+'Glazing information'!$J185),0),$R$129:$R$189,-1),MATCH(AP$131,$A$129:$Q$129,0))-INDEX($A$129:$Q$189,MATCH(IFERROR('Glazing information'!$I185/('Glazing information'!$H185+'Glazing information'!$J185),0),$A$129:$A$189,1),MATCH(AP$131,$A$129:$Q$129,0)))*(IFERROR('Glazing information'!$I185/('Glazing information'!$H185+'Glazing information'!$J185),0)-INDEX($A$129:$A$189,MATCH(IFERROR('Glazing information'!$I185/('Glazing information'!$H185+'Glazing information'!$J185),0),$A$129:$A$189,1),1))/(INDEX($A$129:$A$189,MATCH(3-IFERROR('Glazing information'!$I185/('Glazing information'!$H185+'Glazing information'!$J185),0),$R$129:$R$189,-1),1)-INDEX($A$129:$A$189,MATCH(IFERROR('Glazing information'!$I185/('Glazing information'!$H185+'Glazing information'!$J185),0),$A$129:$A$189,1),1))),1)</f>
        <v>1</v>
      </c>
      <c r="AR147" s="416" t="str">
        <f>IFERROR(('Window calculation'!AQ147*('Glazing information'!$H185+'Glazing information'!$J185)-'Window calculation'!AP147*'Glazing information'!$J185)/'Glazing information'!$H185,"")</f>
        <v/>
      </c>
      <c r="AS147" s="57"/>
      <c r="AT147" s="57"/>
      <c r="AU147" s="57"/>
      <c r="AV147" s="57"/>
      <c r="AW147" s="57"/>
      <c r="AX147" s="57"/>
      <c r="AY147" s="57"/>
      <c r="AZ147" s="57"/>
      <c r="BA147" s="57"/>
      <c r="BB147" s="57"/>
      <c r="BC147" s="57"/>
      <c r="BD147" s="57"/>
      <c r="BE147" s="57"/>
      <c r="BF147" s="57"/>
      <c r="BG147" s="57"/>
      <c r="BH147" s="57"/>
      <c r="BI147" s="57"/>
      <c r="BJ147" s="57"/>
      <c r="BK147" s="57"/>
      <c r="BL147" s="57"/>
    </row>
    <row r="148" spans="1:64" ht="15.75" thickTop="1" x14ac:dyDescent="0.25">
      <c r="A148" s="67">
        <v>0.95</v>
      </c>
      <c r="B148" s="68" t="b">
        <f>IF('OTTV Calculation'!$E$6="Hanoi",'Beta Database'!D147,IF('OTTV Calculation'!$E$6="Da Nang",'Beta Database'!U147,IF('OTTV Calculation'!$E$6="Buon Ma Thuot",'Beta Database'!AL147,IF('OTTV Calculation'!$E$6="HCMC",'Beta Database'!BC147))))</f>
        <v>0</v>
      </c>
      <c r="C148" s="68" t="b">
        <f>IF('OTTV Calculation'!$E$6="Hanoi",'Beta Database'!E147,IF('OTTV Calculation'!$E$6="Da Nang",'Beta Database'!V147,IF('OTTV Calculation'!$E$6="Buon Ma Thuot",'Beta Database'!AM147,IF('OTTV Calculation'!$E$6="HCMC",'Beta Database'!BD147))))</f>
        <v>0</v>
      </c>
      <c r="D148" s="68" t="b">
        <f>IF('OTTV Calculation'!$E$6="Hanoi",'Beta Database'!F147,IF('OTTV Calculation'!$E$6="Da Nang",'Beta Database'!W147,IF('OTTV Calculation'!$E$6="Buon Ma Thuot",'Beta Database'!AN147,IF('OTTV Calculation'!$E$6="HCMC",'Beta Database'!BE147))))</f>
        <v>0</v>
      </c>
      <c r="E148" s="68" t="b">
        <f>IF('OTTV Calculation'!$E$6="Hanoi",'Beta Database'!G147,IF('OTTV Calculation'!$E$6="Da Nang",'Beta Database'!X147,IF('OTTV Calculation'!$E$6="Buon Ma Thuot",'Beta Database'!AO147,IF('OTTV Calculation'!$E$6="HCMC",'Beta Database'!BF147))))</f>
        <v>0</v>
      </c>
      <c r="F148" s="73" t="b">
        <f>IF('OTTV Calculation'!$E$6="Hanoi",'Beta Database'!H147,IF('OTTV Calculation'!$E$6="Da Nang",'Beta Database'!Y147,IF('OTTV Calculation'!$E$6="Buon Ma Thuot",'Beta Database'!AP147,IF('OTTV Calculation'!$E$6="HCMC",'Beta Database'!BG147))))</f>
        <v>0</v>
      </c>
      <c r="G148" s="68" t="b">
        <f>IF('OTTV Calculation'!$E$6="Hanoi",'Beta Database'!I147,IF('OTTV Calculation'!$E$6="Da Nang",'Beta Database'!Z147,IF('OTTV Calculation'!$E$6="Buon Ma Thuot",'Beta Database'!AQ147,IF('OTTV Calculation'!$E$6="HCMC",'Beta Database'!BH147))))</f>
        <v>0</v>
      </c>
      <c r="H148" s="68" t="b">
        <f>IF('OTTV Calculation'!$E$6="Hanoi",'Beta Database'!J147,IF('OTTV Calculation'!$E$6="Da Nang",'Beta Database'!AA147,IF('OTTV Calculation'!$E$6="Buon Ma Thuot",'Beta Database'!AR147,IF('OTTV Calculation'!$E$6="HCMC",'Beta Database'!BI147))))</f>
        <v>0</v>
      </c>
      <c r="I148" s="68" t="b">
        <f>IF('OTTV Calculation'!$E$6="Hanoi",'Beta Database'!K147,IF('OTTV Calculation'!$E$6="Da Nang",'Beta Database'!AB147,IF('OTTV Calculation'!$E$6="Buon Ma Thuot",'Beta Database'!AS147,IF('OTTV Calculation'!$E$6="HCMC",'Beta Database'!BJ147))))</f>
        <v>0</v>
      </c>
      <c r="J148" s="68" t="b">
        <f>IF('OTTV Calculation'!$E$6="Hanoi",'Beta Database'!L147,IF('OTTV Calculation'!$E$6="Da Nang",'Beta Database'!AC147,IF('OTTV Calculation'!$E$6="Buon Ma Thuot",'Beta Database'!AT147,IF('OTTV Calculation'!$E$6="HCMC",'Beta Database'!BK147))))</f>
        <v>0</v>
      </c>
      <c r="K148" s="68" t="b">
        <f>IF('OTTV Calculation'!$E$6="Hanoi",'Beta Database'!M147,IF('OTTV Calculation'!$E$6="Da Nang",'Beta Database'!AD147,IF('OTTV Calculation'!$E$6="Buon Ma Thuot",'Beta Database'!AU147,IF('OTTV Calculation'!$E$6="HCMC",'Beta Database'!BL147))))</f>
        <v>0</v>
      </c>
      <c r="L148" s="68" t="b">
        <f>IF('OTTV Calculation'!$E$6="Hanoi",'Beta Database'!N147,IF('OTTV Calculation'!$E$6="Da Nang",'Beta Database'!AE147,IF('OTTV Calculation'!$E$6="Buon Ma Thuot",'Beta Database'!AV147,IF('OTTV Calculation'!$E$6="HCMC",'Beta Database'!BM147))))</f>
        <v>0</v>
      </c>
      <c r="M148" s="68" t="b">
        <f>IF('OTTV Calculation'!$E$6="Hanoi",'Beta Database'!O147,IF('OTTV Calculation'!$E$6="Da Nang",'Beta Database'!AF147,IF('OTTV Calculation'!$E$6="Buon Ma Thuot",'Beta Database'!AW147,IF('OTTV Calculation'!$E$6="HCMC",'Beta Database'!BN147))))</f>
        <v>0</v>
      </c>
      <c r="N148" s="68" t="b">
        <f>IF('OTTV Calculation'!$E$6="Hanoi",'Beta Database'!P147,IF('OTTV Calculation'!$E$6="Da Nang",'Beta Database'!AG147,IF('OTTV Calculation'!$E$6="Buon Ma Thuot",'Beta Database'!AX147,IF('OTTV Calculation'!$E$6="HCMC",'Beta Database'!BO147))))</f>
        <v>0</v>
      </c>
      <c r="O148" s="68" t="b">
        <f>IF('OTTV Calculation'!$E$6="Hanoi",'Beta Database'!Q147,IF('OTTV Calculation'!$E$6="Da Nang",'Beta Database'!AH147,IF('OTTV Calculation'!$E$6="Buon Ma Thuot",'Beta Database'!AY147,IF('OTTV Calculation'!$E$6="HCMC",'Beta Database'!BP147))))</f>
        <v>0</v>
      </c>
      <c r="P148" s="68" t="b">
        <f>IF('OTTV Calculation'!$E$6="Hanoi",'Beta Database'!R147,IF('OTTV Calculation'!$E$6="Da Nang",'Beta Database'!AI147,IF('OTTV Calculation'!$E$6="Buon Ma Thuot",'Beta Database'!AZ147,IF('OTTV Calculation'!$E$6="HCMC",'Beta Database'!BQ147))))</f>
        <v>0</v>
      </c>
      <c r="Q148" s="68" t="b">
        <f>IF('OTTV Calculation'!$E$6="Hanoi",'Beta Database'!S147,IF('OTTV Calculation'!$E$6="Da Nang",'Beta Database'!AJ147,IF('OTTV Calculation'!$E$6="Buon Ma Thuot",'Beta Database'!BA147,IF('OTTV Calculation'!$E$6="HCMC",'Beta Database'!BR147))))</f>
        <v>0</v>
      </c>
      <c r="R148" s="57">
        <v>2.1</v>
      </c>
      <c r="S148" s="57"/>
      <c r="T148" s="85"/>
      <c r="U148" s="85"/>
      <c r="V148" s="57"/>
      <c r="W148" s="57"/>
      <c r="X148" s="85"/>
      <c r="Y148" s="57"/>
      <c r="Z148" s="57"/>
      <c r="AA148" s="85"/>
      <c r="AB148" s="57"/>
      <c r="AC148" s="57"/>
      <c r="AD148" s="85"/>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row>
    <row r="149" spans="1:64" x14ac:dyDescent="0.25">
      <c r="A149" s="67">
        <v>1</v>
      </c>
      <c r="B149" s="68" t="b">
        <f>IF('OTTV Calculation'!$E$6="Hanoi",'Beta Database'!D148,IF('OTTV Calculation'!$E$6="Da Nang",'Beta Database'!U148,IF('OTTV Calculation'!$E$6="Buon Ma Thuot",'Beta Database'!AL148,IF('OTTV Calculation'!$E$6="HCMC",'Beta Database'!BC148))))</f>
        <v>0</v>
      </c>
      <c r="C149" s="68" t="b">
        <f>IF('OTTV Calculation'!$E$6="Hanoi",'Beta Database'!E148,IF('OTTV Calculation'!$E$6="Da Nang",'Beta Database'!V148,IF('OTTV Calculation'!$E$6="Buon Ma Thuot",'Beta Database'!AM148,IF('OTTV Calculation'!$E$6="HCMC",'Beta Database'!BD148))))</f>
        <v>0</v>
      </c>
      <c r="D149" s="68" t="b">
        <f>IF('OTTV Calculation'!$E$6="Hanoi",'Beta Database'!F148,IF('OTTV Calculation'!$E$6="Da Nang",'Beta Database'!W148,IF('OTTV Calculation'!$E$6="Buon Ma Thuot",'Beta Database'!AN148,IF('OTTV Calculation'!$E$6="HCMC",'Beta Database'!BE148))))</f>
        <v>0</v>
      </c>
      <c r="E149" s="68" t="b">
        <f>IF('OTTV Calculation'!$E$6="Hanoi",'Beta Database'!G148,IF('OTTV Calculation'!$E$6="Da Nang",'Beta Database'!X148,IF('OTTV Calculation'!$E$6="Buon Ma Thuot",'Beta Database'!AO148,IF('OTTV Calculation'!$E$6="HCMC",'Beta Database'!BF148))))</f>
        <v>0</v>
      </c>
      <c r="F149" s="73" t="b">
        <f>IF('OTTV Calculation'!$E$6="Hanoi",'Beta Database'!H148,IF('OTTV Calculation'!$E$6="Da Nang",'Beta Database'!Y148,IF('OTTV Calculation'!$E$6="Buon Ma Thuot",'Beta Database'!AP148,IF('OTTV Calculation'!$E$6="HCMC",'Beta Database'!BG148))))</f>
        <v>0</v>
      </c>
      <c r="G149" s="68" t="b">
        <f>IF('OTTV Calculation'!$E$6="Hanoi",'Beta Database'!I148,IF('OTTV Calculation'!$E$6="Da Nang",'Beta Database'!Z148,IF('OTTV Calculation'!$E$6="Buon Ma Thuot",'Beta Database'!AQ148,IF('OTTV Calculation'!$E$6="HCMC",'Beta Database'!BH148))))</f>
        <v>0</v>
      </c>
      <c r="H149" s="68" t="b">
        <f>IF('OTTV Calculation'!$E$6="Hanoi",'Beta Database'!J148,IF('OTTV Calculation'!$E$6="Da Nang",'Beta Database'!AA148,IF('OTTV Calculation'!$E$6="Buon Ma Thuot",'Beta Database'!AR148,IF('OTTV Calculation'!$E$6="HCMC",'Beta Database'!BI148))))</f>
        <v>0</v>
      </c>
      <c r="I149" s="68" t="b">
        <f>IF('OTTV Calculation'!$E$6="Hanoi",'Beta Database'!K148,IF('OTTV Calculation'!$E$6="Da Nang",'Beta Database'!AB148,IF('OTTV Calculation'!$E$6="Buon Ma Thuot",'Beta Database'!AS148,IF('OTTV Calculation'!$E$6="HCMC",'Beta Database'!BJ148))))</f>
        <v>0</v>
      </c>
      <c r="J149" s="68" t="b">
        <f>IF('OTTV Calculation'!$E$6="Hanoi",'Beta Database'!L148,IF('OTTV Calculation'!$E$6="Da Nang",'Beta Database'!AC148,IF('OTTV Calculation'!$E$6="Buon Ma Thuot",'Beta Database'!AT148,IF('OTTV Calculation'!$E$6="HCMC",'Beta Database'!BK148))))</f>
        <v>0</v>
      </c>
      <c r="K149" s="68" t="b">
        <f>IF('OTTV Calculation'!$E$6="Hanoi",'Beta Database'!M148,IF('OTTV Calculation'!$E$6="Da Nang",'Beta Database'!AD148,IF('OTTV Calculation'!$E$6="Buon Ma Thuot",'Beta Database'!AU148,IF('OTTV Calculation'!$E$6="HCMC",'Beta Database'!BL148))))</f>
        <v>0</v>
      </c>
      <c r="L149" s="68" t="b">
        <f>IF('OTTV Calculation'!$E$6="Hanoi",'Beta Database'!N148,IF('OTTV Calculation'!$E$6="Da Nang",'Beta Database'!AE148,IF('OTTV Calculation'!$E$6="Buon Ma Thuot",'Beta Database'!AV148,IF('OTTV Calculation'!$E$6="HCMC",'Beta Database'!BM148))))</f>
        <v>0</v>
      </c>
      <c r="M149" s="68" t="b">
        <f>IF('OTTV Calculation'!$E$6="Hanoi",'Beta Database'!O148,IF('OTTV Calculation'!$E$6="Da Nang",'Beta Database'!AF148,IF('OTTV Calculation'!$E$6="Buon Ma Thuot",'Beta Database'!AW148,IF('OTTV Calculation'!$E$6="HCMC",'Beta Database'!BN148))))</f>
        <v>0</v>
      </c>
      <c r="N149" s="68" t="b">
        <f>IF('OTTV Calculation'!$E$6="Hanoi",'Beta Database'!P148,IF('OTTV Calculation'!$E$6="Da Nang",'Beta Database'!AG148,IF('OTTV Calculation'!$E$6="Buon Ma Thuot",'Beta Database'!AX148,IF('OTTV Calculation'!$E$6="HCMC",'Beta Database'!BO148))))</f>
        <v>0</v>
      </c>
      <c r="O149" s="68" t="b">
        <f>IF('OTTV Calculation'!$E$6="Hanoi",'Beta Database'!Q148,IF('OTTV Calculation'!$E$6="Da Nang",'Beta Database'!AH148,IF('OTTV Calculation'!$E$6="Buon Ma Thuot",'Beta Database'!AY148,IF('OTTV Calculation'!$E$6="HCMC",'Beta Database'!BP148))))</f>
        <v>0</v>
      </c>
      <c r="P149" s="68" t="b">
        <f>IF('OTTV Calculation'!$E$6="Hanoi",'Beta Database'!R148,IF('OTTV Calculation'!$E$6="Da Nang",'Beta Database'!AI148,IF('OTTV Calculation'!$E$6="Buon Ma Thuot",'Beta Database'!AZ148,IF('OTTV Calculation'!$E$6="HCMC",'Beta Database'!BQ148))))</f>
        <v>0</v>
      </c>
      <c r="Q149" s="68" t="b">
        <f>IF('OTTV Calculation'!$E$6="Hanoi",'Beta Database'!S148,IF('OTTV Calculation'!$E$6="Da Nang",'Beta Database'!AJ148,IF('OTTV Calculation'!$E$6="Buon Ma Thuot",'Beta Database'!BA148,IF('OTTV Calculation'!$E$6="HCMC",'Beta Database'!BR148))))</f>
        <v>0</v>
      </c>
      <c r="R149" s="57">
        <v>2.0499999999999998</v>
      </c>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row>
    <row r="150" spans="1:64" x14ac:dyDescent="0.25">
      <c r="A150" s="67">
        <v>1.05</v>
      </c>
      <c r="B150" s="68" t="b">
        <f>IF('OTTV Calculation'!$E$6="Hanoi",'Beta Database'!D149,IF('OTTV Calculation'!$E$6="Da Nang",'Beta Database'!U149,IF('OTTV Calculation'!$E$6="Buon Ma Thuot",'Beta Database'!AL149,IF('OTTV Calculation'!$E$6="HCMC",'Beta Database'!BC149))))</f>
        <v>0</v>
      </c>
      <c r="C150" s="68" t="b">
        <f>IF('OTTV Calculation'!$E$6="Hanoi",'Beta Database'!E149,IF('OTTV Calculation'!$E$6="Da Nang",'Beta Database'!V149,IF('OTTV Calculation'!$E$6="Buon Ma Thuot",'Beta Database'!AM149,IF('OTTV Calculation'!$E$6="HCMC",'Beta Database'!BD149))))</f>
        <v>0</v>
      </c>
      <c r="D150" s="68" t="b">
        <f>IF('OTTV Calculation'!$E$6="Hanoi",'Beta Database'!F149,IF('OTTV Calculation'!$E$6="Da Nang",'Beta Database'!W149,IF('OTTV Calculation'!$E$6="Buon Ma Thuot",'Beta Database'!AN149,IF('OTTV Calculation'!$E$6="HCMC",'Beta Database'!BE149))))</f>
        <v>0</v>
      </c>
      <c r="E150" s="68" t="b">
        <f>IF('OTTV Calculation'!$E$6="Hanoi",'Beta Database'!G149,IF('OTTV Calculation'!$E$6="Da Nang",'Beta Database'!X149,IF('OTTV Calculation'!$E$6="Buon Ma Thuot",'Beta Database'!AO149,IF('OTTV Calculation'!$E$6="HCMC",'Beta Database'!BF149))))</f>
        <v>0</v>
      </c>
      <c r="F150" s="73" t="b">
        <f>IF('OTTV Calculation'!$E$6="Hanoi",'Beta Database'!H149,IF('OTTV Calculation'!$E$6="Da Nang",'Beta Database'!Y149,IF('OTTV Calculation'!$E$6="Buon Ma Thuot",'Beta Database'!AP149,IF('OTTV Calculation'!$E$6="HCMC",'Beta Database'!BG149))))</f>
        <v>0</v>
      </c>
      <c r="G150" s="68" t="b">
        <f>IF('OTTV Calculation'!$E$6="Hanoi",'Beta Database'!I149,IF('OTTV Calculation'!$E$6="Da Nang",'Beta Database'!Z149,IF('OTTV Calculation'!$E$6="Buon Ma Thuot",'Beta Database'!AQ149,IF('OTTV Calculation'!$E$6="HCMC",'Beta Database'!BH149))))</f>
        <v>0</v>
      </c>
      <c r="H150" s="68" t="b">
        <f>IF('OTTV Calculation'!$E$6="Hanoi",'Beta Database'!J149,IF('OTTV Calculation'!$E$6="Da Nang",'Beta Database'!AA149,IF('OTTV Calculation'!$E$6="Buon Ma Thuot",'Beta Database'!AR149,IF('OTTV Calculation'!$E$6="HCMC",'Beta Database'!BI149))))</f>
        <v>0</v>
      </c>
      <c r="I150" s="68" t="b">
        <f>IF('OTTV Calculation'!$E$6="Hanoi",'Beta Database'!K149,IF('OTTV Calculation'!$E$6="Da Nang",'Beta Database'!AB149,IF('OTTV Calculation'!$E$6="Buon Ma Thuot",'Beta Database'!AS149,IF('OTTV Calculation'!$E$6="HCMC",'Beta Database'!BJ149))))</f>
        <v>0</v>
      </c>
      <c r="J150" s="68" t="b">
        <f>IF('OTTV Calculation'!$E$6="Hanoi",'Beta Database'!L149,IF('OTTV Calculation'!$E$6="Da Nang",'Beta Database'!AC149,IF('OTTV Calculation'!$E$6="Buon Ma Thuot",'Beta Database'!AT149,IF('OTTV Calculation'!$E$6="HCMC",'Beta Database'!BK149))))</f>
        <v>0</v>
      </c>
      <c r="K150" s="68" t="b">
        <f>IF('OTTV Calculation'!$E$6="Hanoi",'Beta Database'!M149,IF('OTTV Calculation'!$E$6="Da Nang",'Beta Database'!AD149,IF('OTTV Calculation'!$E$6="Buon Ma Thuot",'Beta Database'!AU149,IF('OTTV Calculation'!$E$6="HCMC",'Beta Database'!BL149))))</f>
        <v>0</v>
      </c>
      <c r="L150" s="68" t="b">
        <f>IF('OTTV Calculation'!$E$6="Hanoi",'Beta Database'!N149,IF('OTTV Calculation'!$E$6="Da Nang",'Beta Database'!AE149,IF('OTTV Calculation'!$E$6="Buon Ma Thuot",'Beta Database'!AV149,IF('OTTV Calculation'!$E$6="HCMC",'Beta Database'!BM149))))</f>
        <v>0</v>
      </c>
      <c r="M150" s="68" t="b">
        <f>IF('OTTV Calculation'!$E$6="Hanoi",'Beta Database'!O149,IF('OTTV Calculation'!$E$6="Da Nang",'Beta Database'!AF149,IF('OTTV Calculation'!$E$6="Buon Ma Thuot",'Beta Database'!AW149,IF('OTTV Calculation'!$E$6="HCMC",'Beta Database'!BN149))))</f>
        <v>0</v>
      </c>
      <c r="N150" s="68" t="b">
        <f>IF('OTTV Calculation'!$E$6="Hanoi",'Beta Database'!P149,IF('OTTV Calculation'!$E$6="Da Nang",'Beta Database'!AG149,IF('OTTV Calculation'!$E$6="Buon Ma Thuot",'Beta Database'!AX149,IF('OTTV Calculation'!$E$6="HCMC",'Beta Database'!BO149))))</f>
        <v>0</v>
      </c>
      <c r="O150" s="68" t="b">
        <f>IF('OTTV Calculation'!$E$6="Hanoi",'Beta Database'!Q149,IF('OTTV Calculation'!$E$6="Da Nang",'Beta Database'!AH149,IF('OTTV Calculation'!$E$6="Buon Ma Thuot",'Beta Database'!AY149,IF('OTTV Calculation'!$E$6="HCMC",'Beta Database'!BP149))))</f>
        <v>0</v>
      </c>
      <c r="P150" s="68" t="b">
        <f>IF('OTTV Calculation'!$E$6="Hanoi",'Beta Database'!R149,IF('OTTV Calculation'!$E$6="Da Nang",'Beta Database'!AI149,IF('OTTV Calculation'!$E$6="Buon Ma Thuot",'Beta Database'!AZ149,IF('OTTV Calculation'!$E$6="HCMC",'Beta Database'!BQ149))))</f>
        <v>0</v>
      </c>
      <c r="Q150" s="68" t="b">
        <f>IF('OTTV Calculation'!$E$6="Hanoi",'Beta Database'!S149,IF('OTTV Calculation'!$E$6="Da Nang",'Beta Database'!AJ149,IF('OTTV Calculation'!$E$6="Buon Ma Thuot",'Beta Database'!BA149,IF('OTTV Calculation'!$E$6="HCMC",'Beta Database'!BR149))))</f>
        <v>0</v>
      </c>
      <c r="R150" s="57">
        <v>2</v>
      </c>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row>
    <row r="151" spans="1:64" x14ac:dyDescent="0.25">
      <c r="A151" s="67">
        <v>1.1000000000000001</v>
      </c>
      <c r="B151" s="68" t="b">
        <f>IF('OTTV Calculation'!$E$6="Hanoi",'Beta Database'!D150,IF('OTTV Calculation'!$E$6="Da Nang",'Beta Database'!U150,IF('OTTV Calculation'!$E$6="Buon Ma Thuot",'Beta Database'!AL150,IF('OTTV Calculation'!$E$6="HCMC",'Beta Database'!BC150))))</f>
        <v>0</v>
      </c>
      <c r="C151" s="68" t="b">
        <f>IF('OTTV Calculation'!$E$6="Hanoi",'Beta Database'!E150,IF('OTTV Calculation'!$E$6="Da Nang",'Beta Database'!V150,IF('OTTV Calculation'!$E$6="Buon Ma Thuot",'Beta Database'!AM150,IF('OTTV Calculation'!$E$6="HCMC",'Beta Database'!BD150))))</f>
        <v>0</v>
      </c>
      <c r="D151" s="68" t="b">
        <f>IF('OTTV Calculation'!$E$6="Hanoi",'Beta Database'!F150,IF('OTTV Calculation'!$E$6="Da Nang",'Beta Database'!W150,IF('OTTV Calculation'!$E$6="Buon Ma Thuot",'Beta Database'!AN150,IF('OTTV Calculation'!$E$6="HCMC",'Beta Database'!BE150))))</f>
        <v>0</v>
      </c>
      <c r="E151" s="68" t="b">
        <f>IF('OTTV Calculation'!$E$6="Hanoi",'Beta Database'!G150,IF('OTTV Calculation'!$E$6="Da Nang",'Beta Database'!X150,IF('OTTV Calculation'!$E$6="Buon Ma Thuot",'Beta Database'!AO150,IF('OTTV Calculation'!$E$6="HCMC",'Beta Database'!BF150))))</f>
        <v>0</v>
      </c>
      <c r="F151" s="73" t="b">
        <f>IF('OTTV Calculation'!$E$6="Hanoi",'Beta Database'!H150,IF('OTTV Calculation'!$E$6="Da Nang",'Beta Database'!Y150,IF('OTTV Calculation'!$E$6="Buon Ma Thuot",'Beta Database'!AP150,IF('OTTV Calculation'!$E$6="HCMC",'Beta Database'!BG150))))</f>
        <v>0</v>
      </c>
      <c r="G151" s="68" t="b">
        <f>IF('OTTV Calculation'!$E$6="Hanoi",'Beta Database'!I150,IF('OTTV Calculation'!$E$6="Da Nang",'Beta Database'!Z150,IF('OTTV Calculation'!$E$6="Buon Ma Thuot",'Beta Database'!AQ150,IF('OTTV Calculation'!$E$6="HCMC",'Beta Database'!BH150))))</f>
        <v>0</v>
      </c>
      <c r="H151" s="68" t="b">
        <f>IF('OTTV Calculation'!$E$6="Hanoi",'Beta Database'!J150,IF('OTTV Calculation'!$E$6="Da Nang",'Beta Database'!AA150,IF('OTTV Calculation'!$E$6="Buon Ma Thuot",'Beta Database'!AR150,IF('OTTV Calculation'!$E$6="HCMC",'Beta Database'!BI150))))</f>
        <v>0</v>
      </c>
      <c r="I151" s="68" t="b">
        <f>IF('OTTV Calculation'!$E$6="Hanoi",'Beta Database'!K150,IF('OTTV Calculation'!$E$6="Da Nang",'Beta Database'!AB150,IF('OTTV Calculation'!$E$6="Buon Ma Thuot",'Beta Database'!AS150,IF('OTTV Calculation'!$E$6="HCMC",'Beta Database'!BJ150))))</f>
        <v>0</v>
      </c>
      <c r="J151" s="68" t="b">
        <f>IF('OTTV Calculation'!$E$6="Hanoi",'Beta Database'!L150,IF('OTTV Calculation'!$E$6="Da Nang",'Beta Database'!AC150,IF('OTTV Calculation'!$E$6="Buon Ma Thuot",'Beta Database'!AT150,IF('OTTV Calculation'!$E$6="HCMC",'Beta Database'!BK150))))</f>
        <v>0</v>
      </c>
      <c r="K151" s="68" t="b">
        <f>IF('OTTV Calculation'!$E$6="Hanoi",'Beta Database'!M150,IF('OTTV Calculation'!$E$6="Da Nang",'Beta Database'!AD150,IF('OTTV Calculation'!$E$6="Buon Ma Thuot",'Beta Database'!AU150,IF('OTTV Calculation'!$E$6="HCMC",'Beta Database'!BL150))))</f>
        <v>0</v>
      </c>
      <c r="L151" s="68" t="b">
        <f>IF('OTTV Calculation'!$E$6="Hanoi",'Beta Database'!N150,IF('OTTV Calculation'!$E$6="Da Nang",'Beta Database'!AE150,IF('OTTV Calculation'!$E$6="Buon Ma Thuot",'Beta Database'!AV150,IF('OTTV Calculation'!$E$6="HCMC",'Beta Database'!BM150))))</f>
        <v>0</v>
      </c>
      <c r="M151" s="68" t="b">
        <f>IF('OTTV Calculation'!$E$6="Hanoi",'Beta Database'!O150,IF('OTTV Calculation'!$E$6="Da Nang",'Beta Database'!AF150,IF('OTTV Calculation'!$E$6="Buon Ma Thuot",'Beta Database'!AW150,IF('OTTV Calculation'!$E$6="HCMC",'Beta Database'!BN150))))</f>
        <v>0</v>
      </c>
      <c r="N151" s="68" t="b">
        <f>IF('OTTV Calculation'!$E$6="Hanoi",'Beta Database'!P150,IF('OTTV Calculation'!$E$6="Da Nang",'Beta Database'!AG150,IF('OTTV Calculation'!$E$6="Buon Ma Thuot",'Beta Database'!AX150,IF('OTTV Calculation'!$E$6="HCMC",'Beta Database'!BO150))))</f>
        <v>0</v>
      </c>
      <c r="O151" s="68" t="b">
        <f>IF('OTTV Calculation'!$E$6="Hanoi",'Beta Database'!Q150,IF('OTTV Calculation'!$E$6="Da Nang",'Beta Database'!AH150,IF('OTTV Calculation'!$E$6="Buon Ma Thuot",'Beta Database'!AY150,IF('OTTV Calculation'!$E$6="HCMC",'Beta Database'!BP150))))</f>
        <v>0</v>
      </c>
      <c r="P151" s="68" t="b">
        <f>IF('OTTV Calculation'!$E$6="Hanoi",'Beta Database'!R150,IF('OTTV Calculation'!$E$6="Da Nang",'Beta Database'!AI150,IF('OTTV Calculation'!$E$6="Buon Ma Thuot",'Beta Database'!AZ150,IF('OTTV Calculation'!$E$6="HCMC",'Beta Database'!BQ150))))</f>
        <v>0</v>
      </c>
      <c r="Q151" s="68" t="b">
        <f>IF('OTTV Calculation'!$E$6="Hanoi",'Beta Database'!S150,IF('OTTV Calculation'!$E$6="Da Nang",'Beta Database'!AJ150,IF('OTTV Calculation'!$E$6="Buon Ma Thuot",'Beta Database'!BA150,IF('OTTV Calculation'!$E$6="HCMC",'Beta Database'!BR150))))</f>
        <v>0</v>
      </c>
      <c r="R151" s="57">
        <v>1.95</v>
      </c>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row>
    <row r="152" spans="1:64" x14ac:dyDescent="0.25">
      <c r="A152" s="67">
        <v>1.1499999999999999</v>
      </c>
      <c r="B152" s="68" t="b">
        <f>IF('OTTV Calculation'!$E$6="Hanoi",'Beta Database'!D151,IF('OTTV Calculation'!$E$6="Da Nang",'Beta Database'!U151,IF('OTTV Calculation'!$E$6="Buon Ma Thuot",'Beta Database'!AL151,IF('OTTV Calculation'!$E$6="HCMC",'Beta Database'!BC151))))</f>
        <v>0</v>
      </c>
      <c r="C152" s="68" t="b">
        <f>IF('OTTV Calculation'!$E$6="Hanoi",'Beta Database'!E151,IF('OTTV Calculation'!$E$6="Da Nang",'Beta Database'!V151,IF('OTTV Calculation'!$E$6="Buon Ma Thuot",'Beta Database'!AM151,IF('OTTV Calculation'!$E$6="HCMC",'Beta Database'!BD151))))</f>
        <v>0</v>
      </c>
      <c r="D152" s="68" t="b">
        <f>IF('OTTV Calculation'!$E$6="Hanoi",'Beta Database'!F151,IF('OTTV Calculation'!$E$6="Da Nang",'Beta Database'!W151,IF('OTTV Calculation'!$E$6="Buon Ma Thuot",'Beta Database'!AN151,IF('OTTV Calculation'!$E$6="HCMC",'Beta Database'!BE151))))</f>
        <v>0</v>
      </c>
      <c r="E152" s="68" t="b">
        <f>IF('OTTV Calculation'!$E$6="Hanoi",'Beta Database'!G151,IF('OTTV Calculation'!$E$6="Da Nang",'Beta Database'!X151,IF('OTTV Calculation'!$E$6="Buon Ma Thuot",'Beta Database'!AO151,IF('OTTV Calculation'!$E$6="HCMC",'Beta Database'!BF151))))</f>
        <v>0</v>
      </c>
      <c r="F152" s="73" t="b">
        <f>IF('OTTV Calculation'!$E$6="Hanoi",'Beta Database'!H151,IF('OTTV Calculation'!$E$6="Da Nang",'Beta Database'!Y151,IF('OTTV Calculation'!$E$6="Buon Ma Thuot",'Beta Database'!AP151,IF('OTTV Calculation'!$E$6="HCMC",'Beta Database'!BG151))))</f>
        <v>0</v>
      </c>
      <c r="G152" s="68" t="b">
        <f>IF('OTTV Calculation'!$E$6="Hanoi",'Beta Database'!I151,IF('OTTV Calculation'!$E$6="Da Nang",'Beta Database'!Z151,IF('OTTV Calculation'!$E$6="Buon Ma Thuot",'Beta Database'!AQ151,IF('OTTV Calculation'!$E$6="HCMC",'Beta Database'!BH151))))</f>
        <v>0</v>
      </c>
      <c r="H152" s="68" t="b">
        <f>IF('OTTV Calculation'!$E$6="Hanoi",'Beta Database'!J151,IF('OTTV Calculation'!$E$6="Da Nang",'Beta Database'!AA151,IF('OTTV Calculation'!$E$6="Buon Ma Thuot",'Beta Database'!AR151,IF('OTTV Calculation'!$E$6="HCMC",'Beta Database'!BI151))))</f>
        <v>0</v>
      </c>
      <c r="I152" s="68" t="b">
        <f>IF('OTTV Calculation'!$E$6="Hanoi",'Beta Database'!K151,IF('OTTV Calculation'!$E$6="Da Nang",'Beta Database'!AB151,IF('OTTV Calculation'!$E$6="Buon Ma Thuot",'Beta Database'!AS151,IF('OTTV Calculation'!$E$6="HCMC",'Beta Database'!BJ151))))</f>
        <v>0</v>
      </c>
      <c r="J152" s="68" t="b">
        <f>IF('OTTV Calculation'!$E$6="Hanoi",'Beta Database'!L151,IF('OTTV Calculation'!$E$6="Da Nang",'Beta Database'!AC151,IF('OTTV Calculation'!$E$6="Buon Ma Thuot",'Beta Database'!AT151,IF('OTTV Calculation'!$E$6="HCMC",'Beta Database'!BK151))))</f>
        <v>0</v>
      </c>
      <c r="K152" s="68" t="b">
        <f>IF('OTTV Calculation'!$E$6="Hanoi",'Beta Database'!M151,IF('OTTV Calculation'!$E$6="Da Nang",'Beta Database'!AD151,IF('OTTV Calculation'!$E$6="Buon Ma Thuot",'Beta Database'!AU151,IF('OTTV Calculation'!$E$6="HCMC",'Beta Database'!BL151))))</f>
        <v>0</v>
      </c>
      <c r="L152" s="68" t="b">
        <f>IF('OTTV Calculation'!$E$6="Hanoi",'Beta Database'!N151,IF('OTTV Calculation'!$E$6="Da Nang",'Beta Database'!AE151,IF('OTTV Calculation'!$E$6="Buon Ma Thuot",'Beta Database'!AV151,IF('OTTV Calculation'!$E$6="HCMC",'Beta Database'!BM151))))</f>
        <v>0</v>
      </c>
      <c r="M152" s="68" t="b">
        <f>IF('OTTV Calculation'!$E$6="Hanoi",'Beta Database'!O151,IF('OTTV Calculation'!$E$6="Da Nang",'Beta Database'!AF151,IF('OTTV Calculation'!$E$6="Buon Ma Thuot",'Beta Database'!AW151,IF('OTTV Calculation'!$E$6="HCMC",'Beta Database'!BN151))))</f>
        <v>0</v>
      </c>
      <c r="N152" s="68" t="b">
        <f>IF('OTTV Calculation'!$E$6="Hanoi",'Beta Database'!P151,IF('OTTV Calculation'!$E$6="Da Nang",'Beta Database'!AG151,IF('OTTV Calculation'!$E$6="Buon Ma Thuot",'Beta Database'!AX151,IF('OTTV Calculation'!$E$6="HCMC",'Beta Database'!BO151))))</f>
        <v>0</v>
      </c>
      <c r="O152" s="68" t="b">
        <f>IF('OTTV Calculation'!$E$6="Hanoi",'Beta Database'!Q151,IF('OTTV Calculation'!$E$6="Da Nang",'Beta Database'!AH151,IF('OTTV Calculation'!$E$6="Buon Ma Thuot",'Beta Database'!AY151,IF('OTTV Calculation'!$E$6="HCMC",'Beta Database'!BP151))))</f>
        <v>0</v>
      </c>
      <c r="P152" s="68" t="b">
        <f>IF('OTTV Calculation'!$E$6="Hanoi",'Beta Database'!R151,IF('OTTV Calculation'!$E$6="Da Nang",'Beta Database'!AI151,IF('OTTV Calculation'!$E$6="Buon Ma Thuot",'Beta Database'!AZ151,IF('OTTV Calculation'!$E$6="HCMC",'Beta Database'!BQ151))))</f>
        <v>0</v>
      </c>
      <c r="Q152" s="68" t="b">
        <f>IF('OTTV Calculation'!$E$6="Hanoi",'Beta Database'!S151,IF('OTTV Calculation'!$E$6="Da Nang",'Beta Database'!AJ151,IF('OTTV Calculation'!$E$6="Buon Ma Thuot",'Beta Database'!BA151,IF('OTTV Calculation'!$E$6="HCMC",'Beta Database'!BR151))))</f>
        <v>0</v>
      </c>
      <c r="R152" s="57">
        <v>1.9</v>
      </c>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row>
    <row r="153" spans="1:64" x14ac:dyDescent="0.25">
      <c r="A153" s="67">
        <v>1.2</v>
      </c>
      <c r="B153" s="68" t="b">
        <f>IF('OTTV Calculation'!$E$6="Hanoi",'Beta Database'!D152,IF('OTTV Calculation'!$E$6="Da Nang",'Beta Database'!U152,IF('OTTV Calculation'!$E$6="Buon Ma Thuot",'Beta Database'!AL152,IF('OTTV Calculation'!$E$6="HCMC",'Beta Database'!BC152))))</f>
        <v>0</v>
      </c>
      <c r="C153" s="68" t="b">
        <f>IF('OTTV Calculation'!$E$6="Hanoi",'Beta Database'!E152,IF('OTTV Calculation'!$E$6="Da Nang",'Beta Database'!V152,IF('OTTV Calculation'!$E$6="Buon Ma Thuot",'Beta Database'!AM152,IF('OTTV Calculation'!$E$6="HCMC",'Beta Database'!BD152))))</f>
        <v>0</v>
      </c>
      <c r="D153" s="68" t="b">
        <f>IF('OTTV Calculation'!$E$6="Hanoi",'Beta Database'!F152,IF('OTTV Calculation'!$E$6="Da Nang",'Beta Database'!W152,IF('OTTV Calculation'!$E$6="Buon Ma Thuot",'Beta Database'!AN152,IF('OTTV Calculation'!$E$6="HCMC",'Beta Database'!BE152))))</f>
        <v>0</v>
      </c>
      <c r="E153" s="68" t="b">
        <f>IF('OTTV Calculation'!$E$6="Hanoi",'Beta Database'!G152,IF('OTTV Calculation'!$E$6="Da Nang",'Beta Database'!X152,IF('OTTV Calculation'!$E$6="Buon Ma Thuot",'Beta Database'!AO152,IF('OTTV Calculation'!$E$6="HCMC",'Beta Database'!BF152))))</f>
        <v>0</v>
      </c>
      <c r="F153" s="73" t="b">
        <f>IF('OTTV Calculation'!$E$6="Hanoi",'Beta Database'!H152,IF('OTTV Calculation'!$E$6="Da Nang",'Beta Database'!Y152,IF('OTTV Calculation'!$E$6="Buon Ma Thuot",'Beta Database'!AP152,IF('OTTV Calculation'!$E$6="HCMC",'Beta Database'!BG152))))</f>
        <v>0</v>
      </c>
      <c r="G153" s="68" t="b">
        <f>IF('OTTV Calculation'!$E$6="Hanoi",'Beta Database'!I152,IF('OTTV Calculation'!$E$6="Da Nang",'Beta Database'!Z152,IF('OTTV Calculation'!$E$6="Buon Ma Thuot",'Beta Database'!AQ152,IF('OTTV Calculation'!$E$6="HCMC",'Beta Database'!BH152))))</f>
        <v>0</v>
      </c>
      <c r="H153" s="68" t="b">
        <f>IF('OTTV Calculation'!$E$6="Hanoi",'Beta Database'!J152,IF('OTTV Calculation'!$E$6="Da Nang",'Beta Database'!AA152,IF('OTTV Calculation'!$E$6="Buon Ma Thuot",'Beta Database'!AR152,IF('OTTV Calculation'!$E$6="HCMC",'Beta Database'!BI152))))</f>
        <v>0</v>
      </c>
      <c r="I153" s="68" t="b">
        <f>IF('OTTV Calculation'!$E$6="Hanoi",'Beta Database'!K152,IF('OTTV Calculation'!$E$6="Da Nang",'Beta Database'!AB152,IF('OTTV Calculation'!$E$6="Buon Ma Thuot",'Beta Database'!AS152,IF('OTTV Calculation'!$E$6="HCMC",'Beta Database'!BJ152))))</f>
        <v>0</v>
      </c>
      <c r="J153" s="68" t="b">
        <f>IF('OTTV Calculation'!$E$6="Hanoi",'Beta Database'!L152,IF('OTTV Calculation'!$E$6="Da Nang",'Beta Database'!AC152,IF('OTTV Calculation'!$E$6="Buon Ma Thuot",'Beta Database'!AT152,IF('OTTV Calculation'!$E$6="HCMC",'Beta Database'!BK152))))</f>
        <v>0</v>
      </c>
      <c r="K153" s="68" t="b">
        <f>IF('OTTV Calculation'!$E$6="Hanoi",'Beta Database'!M152,IF('OTTV Calculation'!$E$6="Da Nang",'Beta Database'!AD152,IF('OTTV Calculation'!$E$6="Buon Ma Thuot",'Beta Database'!AU152,IF('OTTV Calculation'!$E$6="HCMC",'Beta Database'!BL152))))</f>
        <v>0</v>
      </c>
      <c r="L153" s="68" t="b">
        <f>IF('OTTV Calculation'!$E$6="Hanoi",'Beta Database'!N152,IF('OTTV Calculation'!$E$6="Da Nang",'Beta Database'!AE152,IF('OTTV Calculation'!$E$6="Buon Ma Thuot",'Beta Database'!AV152,IF('OTTV Calculation'!$E$6="HCMC",'Beta Database'!BM152))))</f>
        <v>0</v>
      </c>
      <c r="M153" s="68" t="b">
        <f>IF('OTTV Calculation'!$E$6="Hanoi",'Beta Database'!O152,IF('OTTV Calculation'!$E$6="Da Nang",'Beta Database'!AF152,IF('OTTV Calculation'!$E$6="Buon Ma Thuot",'Beta Database'!AW152,IF('OTTV Calculation'!$E$6="HCMC",'Beta Database'!BN152))))</f>
        <v>0</v>
      </c>
      <c r="N153" s="68" t="b">
        <f>IF('OTTV Calculation'!$E$6="Hanoi",'Beta Database'!P152,IF('OTTV Calculation'!$E$6="Da Nang",'Beta Database'!AG152,IF('OTTV Calculation'!$E$6="Buon Ma Thuot",'Beta Database'!AX152,IF('OTTV Calculation'!$E$6="HCMC",'Beta Database'!BO152))))</f>
        <v>0</v>
      </c>
      <c r="O153" s="68" t="b">
        <f>IF('OTTV Calculation'!$E$6="Hanoi",'Beta Database'!Q152,IF('OTTV Calculation'!$E$6="Da Nang",'Beta Database'!AH152,IF('OTTV Calculation'!$E$6="Buon Ma Thuot",'Beta Database'!AY152,IF('OTTV Calculation'!$E$6="HCMC",'Beta Database'!BP152))))</f>
        <v>0</v>
      </c>
      <c r="P153" s="68" t="b">
        <f>IF('OTTV Calculation'!$E$6="Hanoi",'Beta Database'!R152,IF('OTTV Calculation'!$E$6="Da Nang",'Beta Database'!AI152,IF('OTTV Calculation'!$E$6="Buon Ma Thuot",'Beta Database'!AZ152,IF('OTTV Calculation'!$E$6="HCMC",'Beta Database'!BQ152))))</f>
        <v>0</v>
      </c>
      <c r="Q153" s="68" t="b">
        <f>IF('OTTV Calculation'!$E$6="Hanoi",'Beta Database'!S152,IF('OTTV Calculation'!$E$6="Da Nang",'Beta Database'!AJ152,IF('OTTV Calculation'!$E$6="Buon Ma Thuot",'Beta Database'!BA152,IF('OTTV Calculation'!$E$6="HCMC",'Beta Database'!BR152))))</f>
        <v>0</v>
      </c>
      <c r="R153" s="57">
        <v>1.85</v>
      </c>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row>
    <row r="154" spans="1:64" x14ac:dyDescent="0.25">
      <c r="A154" s="67">
        <v>1.25</v>
      </c>
      <c r="B154" s="68" t="b">
        <f>IF('OTTV Calculation'!$E$6="Hanoi",'Beta Database'!D153,IF('OTTV Calculation'!$E$6="Da Nang",'Beta Database'!U153,IF('OTTV Calculation'!$E$6="Buon Ma Thuot",'Beta Database'!AL153,IF('OTTV Calculation'!$E$6="HCMC",'Beta Database'!BC153))))</f>
        <v>0</v>
      </c>
      <c r="C154" s="68" t="b">
        <f>IF('OTTV Calculation'!$E$6="Hanoi",'Beta Database'!E153,IF('OTTV Calculation'!$E$6="Da Nang",'Beta Database'!V153,IF('OTTV Calculation'!$E$6="Buon Ma Thuot",'Beta Database'!AM153,IF('OTTV Calculation'!$E$6="HCMC",'Beta Database'!BD153))))</f>
        <v>0</v>
      </c>
      <c r="D154" s="68" t="b">
        <f>IF('OTTV Calculation'!$E$6="Hanoi",'Beta Database'!F153,IF('OTTV Calculation'!$E$6="Da Nang",'Beta Database'!W153,IF('OTTV Calculation'!$E$6="Buon Ma Thuot",'Beta Database'!AN153,IF('OTTV Calculation'!$E$6="HCMC",'Beta Database'!BE153))))</f>
        <v>0</v>
      </c>
      <c r="E154" s="68" t="b">
        <f>IF('OTTV Calculation'!$E$6="Hanoi",'Beta Database'!G153,IF('OTTV Calculation'!$E$6="Da Nang",'Beta Database'!X153,IF('OTTV Calculation'!$E$6="Buon Ma Thuot",'Beta Database'!AO153,IF('OTTV Calculation'!$E$6="HCMC",'Beta Database'!BF153))))</f>
        <v>0</v>
      </c>
      <c r="F154" s="73" t="b">
        <f>IF('OTTV Calculation'!$E$6="Hanoi",'Beta Database'!H153,IF('OTTV Calculation'!$E$6="Da Nang",'Beta Database'!Y153,IF('OTTV Calculation'!$E$6="Buon Ma Thuot",'Beta Database'!AP153,IF('OTTV Calculation'!$E$6="HCMC",'Beta Database'!BG153))))</f>
        <v>0</v>
      </c>
      <c r="G154" s="68" t="b">
        <f>IF('OTTV Calculation'!$E$6="Hanoi",'Beta Database'!I153,IF('OTTV Calculation'!$E$6="Da Nang",'Beta Database'!Z153,IF('OTTV Calculation'!$E$6="Buon Ma Thuot",'Beta Database'!AQ153,IF('OTTV Calculation'!$E$6="HCMC",'Beta Database'!BH153))))</f>
        <v>0</v>
      </c>
      <c r="H154" s="68" t="b">
        <f>IF('OTTV Calculation'!$E$6="Hanoi",'Beta Database'!J153,IF('OTTV Calculation'!$E$6="Da Nang",'Beta Database'!AA153,IF('OTTV Calculation'!$E$6="Buon Ma Thuot",'Beta Database'!AR153,IF('OTTV Calculation'!$E$6="HCMC",'Beta Database'!BI153))))</f>
        <v>0</v>
      </c>
      <c r="I154" s="68" t="b">
        <f>IF('OTTV Calculation'!$E$6="Hanoi",'Beta Database'!K153,IF('OTTV Calculation'!$E$6="Da Nang",'Beta Database'!AB153,IF('OTTV Calculation'!$E$6="Buon Ma Thuot",'Beta Database'!AS153,IF('OTTV Calculation'!$E$6="HCMC",'Beta Database'!BJ153))))</f>
        <v>0</v>
      </c>
      <c r="J154" s="68" t="b">
        <f>IF('OTTV Calculation'!$E$6="Hanoi",'Beta Database'!L153,IF('OTTV Calculation'!$E$6="Da Nang",'Beta Database'!AC153,IF('OTTV Calculation'!$E$6="Buon Ma Thuot",'Beta Database'!AT153,IF('OTTV Calculation'!$E$6="HCMC",'Beta Database'!BK153))))</f>
        <v>0</v>
      </c>
      <c r="K154" s="68" t="b">
        <f>IF('OTTV Calculation'!$E$6="Hanoi",'Beta Database'!M153,IF('OTTV Calculation'!$E$6="Da Nang",'Beta Database'!AD153,IF('OTTV Calculation'!$E$6="Buon Ma Thuot",'Beta Database'!AU153,IF('OTTV Calculation'!$E$6="HCMC",'Beta Database'!BL153))))</f>
        <v>0</v>
      </c>
      <c r="L154" s="68" t="b">
        <f>IF('OTTV Calculation'!$E$6="Hanoi",'Beta Database'!N153,IF('OTTV Calculation'!$E$6="Da Nang",'Beta Database'!AE153,IF('OTTV Calculation'!$E$6="Buon Ma Thuot",'Beta Database'!AV153,IF('OTTV Calculation'!$E$6="HCMC",'Beta Database'!BM153))))</f>
        <v>0</v>
      </c>
      <c r="M154" s="68" t="b">
        <f>IF('OTTV Calculation'!$E$6="Hanoi",'Beta Database'!O153,IF('OTTV Calculation'!$E$6="Da Nang",'Beta Database'!AF153,IF('OTTV Calculation'!$E$6="Buon Ma Thuot",'Beta Database'!AW153,IF('OTTV Calculation'!$E$6="HCMC",'Beta Database'!BN153))))</f>
        <v>0</v>
      </c>
      <c r="N154" s="68" t="b">
        <f>IF('OTTV Calculation'!$E$6="Hanoi",'Beta Database'!P153,IF('OTTV Calculation'!$E$6="Da Nang",'Beta Database'!AG153,IF('OTTV Calculation'!$E$6="Buon Ma Thuot",'Beta Database'!AX153,IF('OTTV Calculation'!$E$6="HCMC",'Beta Database'!BO153))))</f>
        <v>0</v>
      </c>
      <c r="O154" s="68" t="b">
        <f>IF('OTTV Calculation'!$E$6="Hanoi",'Beta Database'!Q153,IF('OTTV Calculation'!$E$6="Da Nang",'Beta Database'!AH153,IF('OTTV Calculation'!$E$6="Buon Ma Thuot",'Beta Database'!AY153,IF('OTTV Calculation'!$E$6="HCMC",'Beta Database'!BP153))))</f>
        <v>0</v>
      </c>
      <c r="P154" s="68" t="b">
        <f>IF('OTTV Calculation'!$E$6="Hanoi",'Beta Database'!R153,IF('OTTV Calculation'!$E$6="Da Nang",'Beta Database'!AI153,IF('OTTV Calculation'!$E$6="Buon Ma Thuot",'Beta Database'!AZ153,IF('OTTV Calculation'!$E$6="HCMC",'Beta Database'!BQ153))))</f>
        <v>0</v>
      </c>
      <c r="Q154" s="68" t="b">
        <f>IF('OTTV Calculation'!$E$6="Hanoi",'Beta Database'!S153,IF('OTTV Calculation'!$E$6="Da Nang",'Beta Database'!AJ153,IF('OTTV Calculation'!$E$6="Buon Ma Thuot",'Beta Database'!BA153,IF('OTTV Calculation'!$E$6="HCMC",'Beta Database'!BR153))))</f>
        <v>0</v>
      </c>
      <c r="R154" s="57">
        <v>1.8</v>
      </c>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row>
    <row r="155" spans="1:64" x14ac:dyDescent="0.25">
      <c r="A155" s="67">
        <v>1.3</v>
      </c>
      <c r="B155" s="68" t="b">
        <f>IF('OTTV Calculation'!$E$6="Hanoi",'Beta Database'!D154,IF('OTTV Calculation'!$E$6="Da Nang",'Beta Database'!U154,IF('OTTV Calculation'!$E$6="Buon Ma Thuot",'Beta Database'!AL154,IF('OTTV Calculation'!$E$6="HCMC",'Beta Database'!BC154))))</f>
        <v>0</v>
      </c>
      <c r="C155" s="68" t="b">
        <f>IF('OTTV Calculation'!$E$6="Hanoi",'Beta Database'!E154,IF('OTTV Calculation'!$E$6="Da Nang",'Beta Database'!V154,IF('OTTV Calculation'!$E$6="Buon Ma Thuot",'Beta Database'!AM154,IF('OTTV Calculation'!$E$6="HCMC",'Beta Database'!BD154))))</f>
        <v>0</v>
      </c>
      <c r="D155" s="68" t="b">
        <f>IF('OTTV Calculation'!$E$6="Hanoi",'Beta Database'!F154,IF('OTTV Calculation'!$E$6="Da Nang",'Beta Database'!W154,IF('OTTV Calculation'!$E$6="Buon Ma Thuot",'Beta Database'!AN154,IF('OTTV Calculation'!$E$6="HCMC",'Beta Database'!BE154))))</f>
        <v>0</v>
      </c>
      <c r="E155" s="68" t="b">
        <f>IF('OTTV Calculation'!$E$6="Hanoi",'Beta Database'!G154,IF('OTTV Calculation'!$E$6="Da Nang",'Beta Database'!X154,IF('OTTV Calculation'!$E$6="Buon Ma Thuot",'Beta Database'!AO154,IF('OTTV Calculation'!$E$6="HCMC",'Beta Database'!BF154))))</f>
        <v>0</v>
      </c>
      <c r="F155" s="73" t="b">
        <f>IF('OTTV Calculation'!$E$6="Hanoi",'Beta Database'!H154,IF('OTTV Calculation'!$E$6="Da Nang",'Beta Database'!Y154,IF('OTTV Calculation'!$E$6="Buon Ma Thuot",'Beta Database'!AP154,IF('OTTV Calculation'!$E$6="HCMC",'Beta Database'!BG154))))</f>
        <v>0</v>
      </c>
      <c r="G155" s="68" t="b">
        <f>IF('OTTV Calculation'!$E$6="Hanoi",'Beta Database'!I154,IF('OTTV Calculation'!$E$6="Da Nang",'Beta Database'!Z154,IF('OTTV Calculation'!$E$6="Buon Ma Thuot",'Beta Database'!AQ154,IF('OTTV Calculation'!$E$6="HCMC",'Beta Database'!BH154))))</f>
        <v>0</v>
      </c>
      <c r="H155" s="68" t="b">
        <f>IF('OTTV Calculation'!$E$6="Hanoi",'Beta Database'!J154,IF('OTTV Calculation'!$E$6="Da Nang",'Beta Database'!AA154,IF('OTTV Calculation'!$E$6="Buon Ma Thuot",'Beta Database'!AR154,IF('OTTV Calculation'!$E$6="HCMC",'Beta Database'!BI154))))</f>
        <v>0</v>
      </c>
      <c r="I155" s="68" t="b">
        <f>IF('OTTV Calculation'!$E$6="Hanoi",'Beta Database'!K154,IF('OTTV Calculation'!$E$6="Da Nang",'Beta Database'!AB154,IF('OTTV Calculation'!$E$6="Buon Ma Thuot",'Beta Database'!AS154,IF('OTTV Calculation'!$E$6="HCMC",'Beta Database'!BJ154))))</f>
        <v>0</v>
      </c>
      <c r="J155" s="68" t="b">
        <f>IF('OTTV Calculation'!$E$6="Hanoi",'Beta Database'!L154,IF('OTTV Calculation'!$E$6="Da Nang",'Beta Database'!AC154,IF('OTTV Calculation'!$E$6="Buon Ma Thuot",'Beta Database'!AT154,IF('OTTV Calculation'!$E$6="HCMC",'Beta Database'!BK154))))</f>
        <v>0</v>
      </c>
      <c r="K155" s="68" t="b">
        <f>IF('OTTV Calculation'!$E$6="Hanoi",'Beta Database'!M154,IF('OTTV Calculation'!$E$6="Da Nang",'Beta Database'!AD154,IF('OTTV Calculation'!$E$6="Buon Ma Thuot",'Beta Database'!AU154,IF('OTTV Calculation'!$E$6="HCMC",'Beta Database'!BL154))))</f>
        <v>0</v>
      </c>
      <c r="L155" s="68" t="b">
        <f>IF('OTTV Calculation'!$E$6="Hanoi",'Beta Database'!N154,IF('OTTV Calculation'!$E$6="Da Nang",'Beta Database'!AE154,IF('OTTV Calculation'!$E$6="Buon Ma Thuot",'Beta Database'!AV154,IF('OTTV Calculation'!$E$6="HCMC",'Beta Database'!BM154))))</f>
        <v>0</v>
      </c>
      <c r="M155" s="68" t="b">
        <f>IF('OTTV Calculation'!$E$6="Hanoi",'Beta Database'!O154,IF('OTTV Calculation'!$E$6="Da Nang",'Beta Database'!AF154,IF('OTTV Calculation'!$E$6="Buon Ma Thuot",'Beta Database'!AW154,IF('OTTV Calculation'!$E$6="HCMC",'Beta Database'!BN154))))</f>
        <v>0</v>
      </c>
      <c r="N155" s="68" t="b">
        <f>IF('OTTV Calculation'!$E$6="Hanoi",'Beta Database'!P154,IF('OTTV Calculation'!$E$6="Da Nang",'Beta Database'!AG154,IF('OTTV Calculation'!$E$6="Buon Ma Thuot",'Beta Database'!AX154,IF('OTTV Calculation'!$E$6="HCMC",'Beta Database'!BO154))))</f>
        <v>0</v>
      </c>
      <c r="O155" s="68" t="b">
        <f>IF('OTTV Calculation'!$E$6="Hanoi",'Beta Database'!Q154,IF('OTTV Calculation'!$E$6="Da Nang",'Beta Database'!AH154,IF('OTTV Calculation'!$E$6="Buon Ma Thuot",'Beta Database'!AY154,IF('OTTV Calculation'!$E$6="HCMC",'Beta Database'!BP154))))</f>
        <v>0</v>
      </c>
      <c r="P155" s="68" t="b">
        <f>IF('OTTV Calculation'!$E$6="Hanoi",'Beta Database'!R154,IF('OTTV Calculation'!$E$6="Da Nang",'Beta Database'!AI154,IF('OTTV Calculation'!$E$6="Buon Ma Thuot",'Beta Database'!AZ154,IF('OTTV Calculation'!$E$6="HCMC",'Beta Database'!BQ154))))</f>
        <v>0</v>
      </c>
      <c r="Q155" s="68" t="b">
        <f>IF('OTTV Calculation'!$E$6="Hanoi",'Beta Database'!S154,IF('OTTV Calculation'!$E$6="Da Nang",'Beta Database'!AJ154,IF('OTTV Calculation'!$E$6="Buon Ma Thuot",'Beta Database'!BA154,IF('OTTV Calculation'!$E$6="HCMC",'Beta Database'!BR154))))</f>
        <v>0</v>
      </c>
      <c r="R155" s="57">
        <v>1.75</v>
      </c>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row>
    <row r="156" spans="1:64" x14ac:dyDescent="0.25">
      <c r="A156" s="67">
        <v>1.35</v>
      </c>
      <c r="B156" s="68" t="b">
        <f>IF('OTTV Calculation'!$E$6="Hanoi",'Beta Database'!D155,IF('OTTV Calculation'!$E$6="Da Nang",'Beta Database'!U155,IF('OTTV Calculation'!$E$6="Buon Ma Thuot",'Beta Database'!AL155,IF('OTTV Calculation'!$E$6="HCMC",'Beta Database'!BC155))))</f>
        <v>0</v>
      </c>
      <c r="C156" s="68" t="b">
        <f>IF('OTTV Calculation'!$E$6="Hanoi",'Beta Database'!E155,IF('OTTV Calculation'!$E$6="Da Nang",'Beta Database'!V155,IF('OTTV Calculation'!$E$6="Buon Ma Thuot",'Beta Database'!AM155,IF('OTTV Calculation'!$E$6="HCMC",'Beta Database'!BD155))))</f>
        <v>0</v>
      </c>
      <c r="D156" s="68" t="b">
        <f>IF('OTTV Calculation'!$E$6="Hanoi",'Beta Database'!F155,IF('OTTV Calculation'!$E$6="Da Nang",'Beta Database'!W155,IF('OTTV Calculation'!$E$6="Buon Ma Thuot",'Beta Database'!AN155,IF('OTTV Calculation'!$E$6="HCMC",'Beta Database'!BE155))))</f>
        <v>0</v>
      </c>
      <c r="E156" s="68" t="b">
        <f>IF('OTTV Calculation'!$E$6="Hanoi",'Beta Database'!G155,IF('OTTV Calculation'!$E$6="Da Nang",'Beta Database'!X155,IF('OTTV Calculation'!$E$6="Buon Ma Thuot",'Beta Database'!AO155,IF('OTTV Calculation'!$E$6="HCMC",'Beta Database'!BF155))))</f>
        <v>0</v>
      </c>
      <c r="F156" s="73" t="b">
        <f>IF('OTTV Calculation'!$E$6="Hanoi",'Beta Database'!H155,IF('OTTV Calculation'!$E$6="Da Nang",'Beta Database'!Y155,IF('OTTV Calculation'!$E$6="Buon Ma Thuot",'Beta Database'!AP155,IF('OTTV Calculation'!$E$6="HCMC",'Beta Database'!BG155))))</f>
        <v>0</v>
      </c>
      <c r="G156" s="68" t="b">
        <f>IF('OTTV Calculation'!$E$6="Hanoi",'Beta Database'!I155,IF('OTTV Calculation'!$E$6="Da Nang",'Beta Database'!Z155,IF('OTTV Calculation'!$E$6="Buon Ma Thuot",'Beta Database'!AQ155,IF('OTTV Calculation'!$E$6="HCMC",'Beta Database'!BH155))))</f>
        <v>0</v>
      </c>
      <c r="H156" s="68" t="b">
        <f>IF('OTTV Calculation'!$E$6="Hanoi",'Beta Database'!J155,IF('OTTV Calculation'!$E$6="Da Nang",'Beta Database'!AA155,IF('OTTV Calculation'!$E$6="Buon Ma Thuot",'Beta Database'!AR155,IF('OTTV Calculation'!$E$6="HCMC",'Beta Database'!BI155))))</f>
        <v>0</v>
      </c>
      <c r="I156" s="68" t="b">
        <f>IF('OTTV Calculation'!$E$6="Hanoi",'Beta Database'!K155,IF('OTTV Calculation'!$E$6="Da Nang",'Beta Database'!AB155,IF('OTTV Calculation'!$E$6="Buon Ma Thuot",'Beta Database'!AS155,IF('OTTV Calculation'!$E$6="HCMC",'Beta Database'!BJ155))))</f>
        <v>0</v>
      </c>
      <c r="J156" s="68" t="b">
        <f>IF('OTTV Calculation'!$E$6="Hanoi",'Beta Database'!L155,IF('OTTV Calculation'!$E$6="Da Nang",'Beta Database'!AC155,IF('OTTV Calculation'!$E$6="Buon Ma Thuot",'Beta Database'!AT155,IF('OTTV Calculation'!$E$6="HCMC",'Beta Database'!BK155))))</f>
        <v>0</v>
      </c>
      <c r="K156" s="68" t="b">
        <f>IF('OTTV Calculation'!$E$6="Hanoi",'Beta Database'!M155,IF('OTTV Calculation'!$E$6="Da Nang",'Beta Database'!AD155,IF('OTTV Calculation'!$E$6="Buon Ma Thuot",'Beta Database'!AU155,IF('OTTV Calculation'!$E$6="HCMC",'Beta Database'!BL155))))</f>
        <v>0</v>
      </c>
      <c r="L156" s="68" t="b">
        <f>IF('OTTV Calculation'!$E$6="Hanoi",'Beta Database'!N155,IF('OTTV Calculation'!$E$6="Da Nang",'Beta Database'!AE155,IF('OTTV Calculation'!$E$6="Buon Ma Thuot",'Beta Database'!AV155,IF('OTTV Calculation'!$E$6="HCMC",'Beta Database'!BM155))))</f>
        <v>0</v>
      </c>
      <c r="M156" s="68" t="b">
        <f>IF('OTTV Calculation'!$E$6="Hanoi",'Beta Database'!O155,IF('OTTV Calculation'!$E$6="Da Nang",'Beta Database'!AF155,IF('OTTV Calculation'!$E$6="Buon Ma Thuot",'Beta Database'!AW155,IF('OTTV Calculation'!$E$6="HCMC",'Beta Database'!BN155))))</f>
        <v>0</v>
      </c>
      <c r="N156" s="68" t="b">
        <f>IF('OTTV Calculation'!$E$6="Hanoi",'Beta Database'!P155,IF('OTTV Calculation'!$E$6="Da Nang",'Beta Database'!AG155,IF('OTTV Calculation'!$E$6="Buon Ma Thuot",'Beta Database'!AX155,IF('OTTV Calculation'!$E$6="HCMC",'Beta Database'!BO155))))</f>
        <v>0</v>
      </c>
      <c r="O156" s="68" t="b">
        <f>IF('OTTV Calculation'!$E$6="Hanoi",'Beta Database'!Q155,IF('OTTV Calculation'!$E$6="Da Nang",'Beta Database'!AH155,IF('OTTV Calculation'!$E$6="Buon Ma Thuot",'Beta Database'!AY155,IF('OTTV Calculation'!$E$6="HCMC",'Beta Database'!BP155))))</f>
        <v>0</v>
      </c>
      <c r="P156" s="68" t="b">
        <f>IF('OTTV Calculation'!$E$6="Hanoi",'Beta Database'!R155,IF('OTTV Calculation'!$E$6="Da Nang",'Beta Database'!AI155,IF('OTTV Calculation'!$E$6="Buon Ma Thuot",'Beta Database'!AZ155,IF('OTTV Calculation'!$E$6="HCMC",'Beta Database'!BQ155))))</f>
        <v>0</v>
      </c>
      <c r="Q156" s="68" t="b">
        <f>IF('OTTV Calculation'!$E$6="Hanoi",'Beta Database'!S155,IF('OTTV Calculation'!$E$6="Da Nang",'Beta Database'!AJ155,IF('OTTV Calculation'!$E$6="Buon Ma Thuot",'Beta Database'!BA155,IF('OTTV Calculation'!$E$6="HCMC",'Beta Database'!BR155))))</f>
        <v>0</v>
      </c>
      <c r="R156" s="57">
        <v>1.7</v>
      </c>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row>
    <row r="157" spans="1:64" x14ac:dyDescent="0.25">
      <c r="A157" s="67">
        <v>1.4</v>
      </c>
      <c r="B157" s="68" t="b">
        <f>IF('OTTV Calculation'!$E$6="Hanoi",'Beta Database'!D156,IF('OTTV Calculation'!$E$6="Da Nang",'Beta Database'!U156,IF('OTTV Calculation'!$E$6="Buon Ma Thuot",'Beta Database'!AL156,IF('OTTV Calculation'!$E$6="HCMC",'Beta Database'!BC156))))</f>
        <v>0</v>
      </c>
      <c r="C157" s="68" t="b">
        <f>IF('OTTV Calculation'!$E$6="Hanoi",'Beta Database'!E156,IF('OTTV Calculation'!$E$6="Da Nang",'Beta Database'!V156,IF('OTTV Calculation'!$E$6="Buon Ma Thuot",'Beta Database'!AM156,IF('OTTV Calculation'!$E$6="HCMC",'Beta Database'!BD156))))</f>
        <v>0</v>
      </c>
      <c r="D157" s="68" t="b">
        <f>IF('OTTV Calculation'!$E$6="Hanoi",'Beta Database'!F156,IF('OTTV Calculation'!$E$6="Da Nang",'Beta Database'!W156,IF('OTTV Calculation'!$E$6="Buon Ma Thuot",'Beta Database'!AN156,IF('OTTV Calculation'!$E$6="HCMC",'Beta Database'!BE156))))</f>
        <v>0</v>
      </c>
      <c r="E157" s="68" t="b">
        <f>IF('OTTV Calculation'!$E$6="Hanoi",'Beta Database'!G156,IF('OTTV Calculation'!$E$6="Da Nang",'Beta Database'!X156,IF('OTTV Calculation'!$E$6="Buon Ma Thuot",'Beta Database'!AO156,IF('OTTV Calculation'!$E$6="HCMC",'Beta Database'!BF156))))</f>
        <v>0</v>
      </c>
      <c r="F157" s="73" t="b">
        <f>IF('OTTV Calculation'!$E$6="Hanoi",'Beta Database'!H156,IF('OTTV Calculation'!$E$6="Da Nang",'Beta Database'!Y156,IF('OTTV Calculation'!$E$6="Buon Ma Thuot",'Beta Database'!AP156,IF('OTTV Calculation'!$E$6="HCMC",'Beta Database'!BG156))))</f>
        <v>0</v>
      </c>
      <c r="G157" s="68" t="b">
        <f>IF('OTTV Calculation'!$E$6="Hanoi",'Beta Database'!I156,IF('OTTV Calculation'!$E$6="Da Nang",'Beta Database'!Z156,IF('OTTV Calculation'!$E$6="Buon Ma Thuot",'Beta Database'!AQ156,IF('OTTV Calculation'!$E$6="HCMC",'Beta Database'!BH156))))</f>
        <v>0</v>
      </c>
      <c r="H157" s="68" t="b">
        <f>IF('OTTV Calculation'!$E$6="Hanoi",'Beta Database'!J156,IF('OTTV Calculation'!$E$6="Da Nang",'Beta Database'!AA156,IF('OTTV Calculation'!$E$6="Buon Ma Thuot",'Beta Database'!AR156,IF('OTTV Calculation'!$E$6="HCMC",'Beta Database'!BI156))))</f>
        <v>0</v>
      </c>
      <c r="I157" s="68" t="b">
        <f>IF('OTTV Calculation'!$E$6="Hanoi",'Beta Database'!K156,IF('OTTV Calculation'!$E$6="Da Nang",'Beta Database'!AB156,IF('OTTV Calculation'!$E$6="Buon Ma Thuot",'Beta Database'!AS156,IF('OTTV Calculation'!$E$6="HCMC",'Beta Database'!BJ156))))</f>
        <v>0</v>
      </c>
      <c r="J157" s="68" t="b">
        <f>IF('OTTV Calculation'!$E$6="Hanoi",'Beta Database'!L156,IF('OTTV Calculation'!$E$6="Da Nang",'Beta Database'!AC156,IF('OTTV Calculation'!$E$6="Buon Ma Thuot",'Beta Database'!AT156,IF('OTTV Calculation'!$E$6="HCMC",'Beta Database'!BK156))))</f>
        <v>0</v>
      </c>
      <c r="K157" s="68" t="b">
        <f>IF('OTTV Calculation'!$E$6="Hanoi",'Beta Database'!M156,IF('OTTV Calculation'!$E$6="Da Nang",'Beta Database'!AD156,IF('OTTV Calculation'!$E$6="Buon Ma Thuot",'Beta Database'!AU156,IF('OTTV Calculation'!$E$6="HCMC",'Beta Database'!BL156))))</f>
        <v>0</v>
      </c>
      <c r="L157" s="68" t="b">
        <f>IF('OTTV Calculation'!$E$6="Hanoi",'Beta Database'!N156,IF('OTTV Calculation'!$E$6="Da Nang",'Beta Database'!AE156,IF('OTTV Calculation'!$E$6="Buon Ma Thuot",'Beta Database'!AV156,IF('OTTV Calculation'!$E$6="HCMC",'Beta Database'!BM156))))</f>
        <v>0</v>
      </c>
      <c r="M157" s="68" t="b">
        <f>IF('OTTV Calculation'!$E$6="Hanoi",'Beta Database'!O156,IF('OTTV Calculation'!$E$6="Da Nang",'Beta Database'!AF156,IF('OTTV Calculation'!$E$6="Buon Ma Thuot",'Beta Database'!AW156,IF('OTTV Calculation'!$E$6="HCMC",'Beta Database'!BN156))))</f>
        <v>0</v>
      </c>
      <c r="N157" s="68" t="b">
        <f>IF('OTTV Calculation'!$E$6="Hanoi",'Beta Database'!P156,IF('OTTV Calculation'!$E$6="Da Nang",'Beta Database'!AG156,IF('OTTV Calculation'!$E$6="Buon Ma Thuot",'Beta Database'!AX156,IF('OTTV Calculation'!$E$6="HCMC",'Beta Database'!BO156))))</f>
        <v>0</v>
      </c>
      <c r="O157" s="68" t="b">
        <f>IF('OTTV Calculation'!$E$6="Hanoi",'Beta Database'!Q156,IF('OTTV Calculation'!$E$6="Da Nang",'Beta Database'!AH156,IF('OTTV Calculation'!$E$6="Buon Ma Thuot",'Beta Database'!AY156,IF('OTTV Calculation'!$E$6="HCMC",'Beta Database'!BP156))))</f>
        <v>0</v>
      </c>
      <c r="P157" s="68" t="b">
        <f>IF('OTTV Calculation'!$E$6="Hanoi",'Beta Database'!R156,IF('OTTV Calculation'!$E$6="Da Nang",'Beta Database'!AI156,IF('OTTV Calculation'!$E$6="Buon Ma Thuot",'Beta Database'!AZ156,IF('OTTV Calculation'!$E$6="HCMC",'Beta Database'!BQ156))))</f>
        <v>0</v>
      </c>
      <c r="Q157" s="68" t="b">
        <f>IF('OTTV Calculation'!$E$6="Hanoi",'Beta Database'!S156,IF('OTTV Calculation'!$E$6="Da Nang",'Beta Database'!AJ156,IF('OTTV Calculation'!$E$6="Buon Ma Thuot",'Beta Database'!BA156,IF('OTTV Calculation'!$E$6="HCMC",'Beta Database'!BR156))))</f>
        <v>0</v>
      </c>
      <c r="R157" s="57">
        <v>1.65</v>
      </c>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row>
    <row r="158" spans="1:64" x14ac:dyDescent="0.25">
      <c r="A158" s="67">
        <v>1.45</v>
      </c>
      <c r="B158" s="68" t="b">
        <f>IF('OTTV Calculation'!$E$6="Hanoi",'Beta Database'!D157,IF('OTTV Calculation'!$E$6="Da Nang",'Beta Database'!U157,IF('OTTV Calculation'!$E$6="Buon Ma Thuot",'Beta Database'!AL157,IF('OTTV Calculation'!$E$6="HCMC",'Beta Database'!BC157))))</f>
        <v>0</v>
      </c>
      <c r="C158" s="68" t="b">
        <f>IF('OTTV Calculation'!$E$6="Hanoi",'Beta Database'!E157,IF('OTTV Calculation'!$E$6="Da Nang",'Beta Database'!V157,IF('OTTV Calculation'!$E$6="Buon Ma Thuot",'Beta Database'!AM157,IF('OTTV Calculation'!$E$6="HCMC",'Beta Database'!BD157))))</f>
        <v>0</v>
      </c>
      <c r="D158" s="68" t="b">
        <f>IF('OTTV Calculation'!$E$6="Hanoi",'Beta Database'!F157,IF('OTTV Calculation'!$E$6="Da Nang",'Beta Database'!W157,IF('OTTV Calculation'!$E$6="Buon Ma Thuot",'Beta Database'!AN157,IF('OTTV Calculation'!$E$6="HCMC",'Beta Database'!BE157))))</f>
        <v>0</v>
      </c>
      <c r="E158" s="68" t="b">
        <f>IF('OTTV Calculation'!$E$6="Hanoi",'Beta Database'!G157,IF('OTTV Calculation'!$E$6="Da Nang",'Beta Database'!X157,IF('OTTV Calculation'!$E$6="Buon Ma Thuot",'Beta Database'!AO157,IF('OTTV Calculation'!$E$6="HCMC",'Beta Database'!BF157))))</f>
        <v>0</v>
      </c>
      <c r="F158" s="73" t="b">
        <f>IF('OTTV Calculation'!$E$6="Hanoi",'Beta Database'!H157,IF('OTTV Calculation'!$E$6="Da Nang",'Beta Database'!Y157,IF('OTTV Calculation'!$E$6="Buon Ma Thuot",'Beta Database'!AP157,IF('OTTV Calculation'!$E$6="HCMC",'Beta Database'!BG157))))</f>
        <v>0</v>
      </c>
      <c r="G158" s="68" t="b">
        <f>IF('OTTV Calculation'!$E$6="Hanoi",'Beta Database'!I157,IF('OTTV Calculation'!$E$6="Da Nang",'Beta Database'!Z157,IF('OTTV Calculation'!$E$6="Buon Ma Thuot",'Beta Database'!AQ157,IF('OTTV Calculation'!$E$6="HCMC",'Beta Database'!BH157))))</f>
        <v>0</v>
      </c>
      <c r="H158" s="68" t="b">
        <f>IF('OTTV Calculation'!$E$6="Hanoi",'Beta Database'!J157,IF('OTTV Calculation'!$E$6="Da Nang",'Beta Database'!AA157,IF('OTTV Calculation'!$E$6="Buon Ma Thuot",'Beta Database'!AR157,IF('OTTV Calculation'!$E$6="HCMC",'Beta Database'!BI157))))</f>
        <v>0</v>
      </c>
      <c r="I158" s="68" t="b">
        <f>IF('OTTV Calculation'!$E$6="Hanoi",'Beta Database'!K157,IF('OTTV Calculation'!$E$6="Da Nang",'Beta Database'!AB157,IF('OTTV Calculation'!$E$6="Buon Ma Thuot",'Beta Database'!AS157,IF('OTTV Calculation'!$E$6="HCMC",'Beta Database'!BJ157))))</f>
        <v>0</v>
      </c>
      <c r="J158" s="68" t="b">
        <f>IF('OTTV Calculation'!$E$6="Hanoi",'Beta Database'!L157,IF('OTTV Calculation'!$E$6="Da Nang",'Beta Database'!AC157,IF('OTTV Calculation'!$E$6="Buon Ma Thuot",'Beta Database'!AT157,IF('OTTV Calculation'!$E$6="HCMC",'Beta Database'!BK157))))</f>
        <v>0</v>
      </c>
      <c r="K158" s="68" t="b">
        <f>IF('OTTV Calculation'!$E$6="Hanoi",'Beta Database'!M157,IF('OTTV Calculation'!$E$6="Da Nang",'Beta Database'!AD157,IF('OTTV Calculation'!$E$6="Buon Ma Thuot",'Beta Database'!AU157,IF('OTTV Calculation'!$E$6="HCMC",'Beta Database'!BL157))))</f>
        <v>0</v>
      </c>
      <c r="L158" s="68" t="b">
        <f>IF('OTTV Calculation'!$E$6="Hanoi",'Beta Database'!N157,IF('OTTV Calculation'!$E$6="Da Nang",'Beta Database'!AE157,IF('OTTV Calculation'!$E$6="Buon Ma Thuot",'Beta Database'!AV157,IF('OTTV Calculation'!$E$6="HCMC",'Beta Database'!BM157))))</f>
        <v>0</v>
      </c>
      <c r="M158" s="68" t="b">
        <f>IF('OTTV Calculation'!$E$6="Hanoi",'Beta Database'!O157,IF('OTTV Calculation'!$E$6="Da Nang",'Beta Database'!AF157,IF('OTTV Calculation'!$E$6="Buon Ma Thuot",'Beta Database'!AW157,IF('OTTV Calculation'!$E$6="HCMC",'Beta Database'!BN157))))</f>
        <v>0</v>
      </c>
      <c r="N158" s="68" t="b">
        <f>IF('OTTV Calculation'!$E$6="Hanoi",'Beta Database'!P157,IF('OTTV Calculation'!$E$6="Da Nang",'Beta Database'!AG157,IF('OTTV Calculation'!$E$6="Buon Ma Thuot",'Beta Database'!AX157,IF('OTTV Calculation'!$E$6="HCMC",'Beta Database'!BO157))))</f>
        <v>0</v>
      </c>
      <c r="O158" s="68" t="b">
        <f>IF('OTTV Calculation'!$E$6="Hanoi",'Beta Database'!Q157,IF('OTTV Calculation'!$E$6="Da Nang",'Beta Database'!AH157,IF('OTTV Calculation'!$E$6="Buon Ma Thuot",'Beta Database'!AY157,IF('OTTV Calculation'!$E$6="HCMC",'Beta Database'!BP157))))</f>
        <v>0</v>
      </c>
      <c r="P158" s="68" t="b">
        <f>IF('OTTV Calculation'!$E$6="Hanoi",'Beta Database'!R157,IF('OTTV Calculation'!$E$6="Da Nang",'Beta Database'!AI157,IF('OTTV Calculation'!$E$6="Buon Ma Thuot",'Beta Database'!AZ157,IF('OTTV Calculation'!$E$6="HCMC",'Beta Database'!BQ157))))</f>
        <v>0</v>
      </c>
      <c r="Q158" s="68" t="b">
        <f>IF('OTTV Calculation'!$E$6="Hanoi",'Beta Database'!S157,IF('OTTV Calculation'!$E$6="Da Nang",'Beta Database'!AJ157,IF('OTTV Calculation'!$E$6="Buon Ma Thuot",'Beta Database'!BA157,IF('OTTV Calculation'!$E$6="HCMC",'Beta Database'!BR157))))</f>
        <v>0</v>
      </c>
      <c r="R158" s="57">
        <v>1.6</v>
      </c>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row>
    <row r="159" spans="1:64" x14ac:dyDescent="0.25">
      <c r="A159" s="67">
        <v>1.5</v>
      </c>
      <c r="B159" s="68" t="b">
        <f>IF('OTTV Calculation'!$E$6="Hanoi",'Beta Database'!D158,IF('OTTV Calculation'!$E$6="Da Nang",'Beta Database'!U158,IF('OTTV Calculation'!$E$6="Buon Ma Thuot",'Beta Database'!AL158,IF('OTTV Calculation'!$E$6="HCMC",'Beta Database'!BC158))))</f>
        <v>0</v>
      </c>
      <c r="C159" s="68" t="b">
        <f>IF('OTTV Calculation'!$E$6="Hanoi",'Beta Database'!E158,IF('OTTV Calculation'!$E$6="Da Nang",'Beta Database'!V158,IF('OTTV Calculation'!$E$6="Buon Ma Thuot",'Beta Database'!AM158,IF('OTTV Calculation'!$E$6="HCMC",'Beta Database'!BD158))))</f>
        <v>0</v>
      </c>
      <c r="D159" s="68" t="b">
        <f>IF('OTTV Calculation'!$E$6="Hanoi",'Beta Database'!F158,IF('OTTV Calculation'!$E$6="Da Nang",'Beta Database'!W158,IF('OTTV Calculation'!$E$6="Buon Ma Thuot",'Beta Database'!AN158,IF('OTTV Calculation'!$E$6="HCMC",'Beta Database'!BE158))))</f>
        <v>0</v>
      </c>
      <c r="E159" s="68" t="b">
        <f>IF('OTTV Calculation'!$E$6="Hanoi",'Beta Database'!G158,IF('OTTV Calculation'!$E$6="Da Nang",'Beta Database'!X158,IF('OTTV Calculation'!$E$6="Buon Ma Thuot",'Beta Database'!AO158,IF('OTTV Calculation'!$E$6="HCMC",'Beta Database'!BF158))))</f>
        <v>0</v>
      </c>
      <c r="F159" s="73" t="b">
        <f>IF('OTTV Calculation'!$E$6="Hanoi",'Beta Database'!H158,IF('OTTV Calculation'!$E$6="Da Nang",'Beta Database'!Y158,IF('OTTV Calculation'!$E$6="Buon Ma Thuot",'Beta Database'!AP158,IF('OTTV Calculation'!$E$6="HCMC",'Beta Database'!BG158))))</f>
        <v>0</v>
      </c>
      <c r="G159" s="68" t="b">
        <f>IF('OTTV Calculation'!$E$6="Hanoi",'Beta Database'!I158,IF('OTTV Calculation'!$E$6="Da Nang",'Beta Database'!Z158,IF('OTTV Calculation'!$E$6="Buon Ma Thuot",'Beta Database'!AQ158,IF('OTTV Calculation'!$E$6="HCMC",'Beta Database'!BH158))))</f>
        <v>0</v>
      </c>
      <c r="H159" s="68" t="b">
        <f>IF('OTTV Calculation'!$E$6="Hanoi",'Beta Database'!J158,IF('OTTV Calculation'!$E$6="Da Nang",'Beta Database'!AA158,IF('OTTV Calculation'!$E$6="Buon Ma Thuot",'Beta Database'!AR158,IF('OTTV Calculation'!$E$6="HCMC",'Beta Database'!BI158))))</f>
        <v>0</v>
      </c>
      <c r="I159" s="68" t="b">
        <f>IF('OTTV Calculation'!$E$6="Hanoi",'Beta Database'!K158,IF('OTTV Calculation'!$E$6="Da Nang",'Beta Database'!AB158,IF('OTTV Calculation'!$E$6="Buon Ma Thuot",'Beta Database'!AS158,IF('OTTV Calculation'!$E$6="HCMC",'Beta Database'!BJ158))))</f>
        <v>0</v>
      </c>
      <c r="J159" s="68" t="b">
        <f>IF('OTTV Calculation'!$E$6="Hanoi",'Beta Database'!L158,IF('OTTV Calculation'!$E$6="Da Nang",'Beta Database'!AC158,IF('OTTV Calculation'!$E$6="Buon Ma Thuot",'Beta Database'!AT158,IF('OTTV Calculation'!$E$6="HCMC",'Beta Database'!BK158))))</f>
        <v>0</v>
      </c>
      <c r="K159" s="68" t="b">
        <f>IF('OTTV Calculation'!$E$6="Hanoi",'Beta Database'!M158,IF('OTTV Calculation'!$E$6="Da Nang",'Beta Database'!AD158,IF('OTTV Calculation'!$E$6="Buon Ma Thuot",'Beta Database'!AU158,IF('OTTV Calculation'!$E$6="HCMC",'Beta Database'!BL158))))</f>
        <v>0</v>
      </c>
      <c r="L159" s="68" t="b">
        <f>IF('OTTV Calculation'!$E$6="Hanoi",'Beta Database'!N158,IF('OTTV Calculation'!$E$6="Da Nang",'Beta Database'!AE158,IF('OTTV Calculation'!$E$6="Buon Ma Thuot",'Beta Database'!AV158,IF('OTTV Calculation'!$E$6="HCMC",'Beta Database'!BM158))))</f>
        <v>0</v>
      </c>
      <c r="M159" s="68" t="b">
        <f>IF('OTTV Calculation'!$E$6="Hanoi",'Beta Database'!O158,IF('OTTV Calculation'!$E$6="Da Nang",'Beta Database'!AF158,IF('OTTV Calculation'!$E$6="Buon Ma Thuot",'Beta Database'!AW158,IF('OTTV Calculation'!$E$6="HCMC",'Beta Database'!BN158))))</f>
        <v>0</v>
      </c>
      <c r="N159" s="68" t="b">
        <f>IF('OTTV Calculation'!$E$6="Hanoi",'Beta Database'!P158,IF('OTTV Calculation'!$E$6="Da Nang",'Beta Database'!AG158,IF('OTTV Calculation'!$E$6="Buon Ma Thuot",'Beta Database'!AX158,IF('OTTV Calculation'!$E$6="HCMC",'Beta Database'!BO158))))</f>
        <v>0</v>
      </c>
      <c r="O159" s="68" t="b">
        <f>IF('OTTV Calculation'!$E$6="Hanoi",'Beta Database'!Q158,IF('OTTV Calculation'!$E$6="Da Nang",'Beta Database'!AH158,IF('OTTV Calculation'!$E$6="Buon Ma Thuot",'Beta Database'!AY158,IF('OTTV Calculation'!$E$6="HCMC",'Beta Database'!BP158))))</f>
        <v>0</v>
      </c>
      <c r="P159" s="68" t="b">
        <f>IF('OTTV Calculation'!$E$6="Hanoi",'Beta Database'!R158,IF('OTTV Calculation'!$E$6="Da Nang",'Beta Database'!AI158,IF('OTTV Calculation'!$E$6="Buon Ma Thuot",'Beta Database'!AZ158,IF('OTTV Calculation'!$E$6="HCMC",'Beta Database'!BQ158))))</f>
        <v>0</v>
      </c>
      <c r="Q159" s="68" t="b">
        <f>IF('OTTV Calculation'!$E$6="Hanoi",'Beta Database'!S158,IF('OTTV Calculation'!$E$6="Da Nang",'Beta Database'!AJ158,IF('OTTV Calculation'!$E$6="Buon Ma Thuot",'Beta Database'!BA158,IF('OTTV Calculation'!$E$6="HCMC",'Beta Database'!BR158))))</f>
        <v>0</v>
      </c>
      <c r="R159" s="57">
        <v>1.55000000000001</v>
      </c>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row>
    <row r="160" spans="1:64" x14ac:dyDescent="0.25">
      <c r="A160" s="67">
        <v>1.55</v>
      </c>
      <c r="B160" s="68" t="b">
        <f>IF('OTTV Calculation'!$E$6="Hanoi",'Beta Database'!D159,IF('OTTV Calculation'!$E$6="Da Nang",'Beta Database'!U159,IF('OTTV Calculation'!$E$6="Buon Ma Thuot",'Beta Database'!AL159,IF('OTTV Calculation'!$E$6="HCMC",'Beta Database'!BC159))))</f>
        <v>0</v>
      </c>
      <c r="C160" s="68" t="b">
        <f>IF('OTTV Calculation'!$E$6="Hanoi",'Beta Database'!E159,IF('OTTV Calculation'!$E$6="Da Nang",'Beta Database'!V159,IF('OTTV Calculation'!$E$6="Buon Ma Thuot",'Beta Database'!AM159,IF('OTTV Calculation'!$E$6="HCMC",'Beta Database'!BD159))))</f>
        <v>0</v>
      </c>
      <c r="D160" s="68" t="b">
        <f>IF('OTTV Calculation'!$E$6="Hanoi",'Beta Database'!F159,IF('OTTV Calculation'!$E$6="Da Nang",'Beta Database'!W159,IF('OTTV Calculation'!$E$6="Buon Ma Thuot",'Beta Database'!AN159,IF('OTTV Calculation'!$E$6="HCMC",'Beta Database'!BE159))))</f>
        <v>0</v>
      </c>
      <c r="E160" s="68" t="b">
        <f>IF('OTTV Calculation'!$E$6="Hanoi",'Beta Database'!G159,IF('OTTV Calculation'!$E$6="Da Nang",'Beta Database'!X159,IF('OTTV Calculation'!$E$6="Buon Ma Thuot",'Beta Database'!AO159,IF('OTTV Calculation'!$E$6="HCMC",'Beta Database'!BF159))))</f>
        <v>0</v>
      </c>
      <c r="F160" s="73" t="b">
        <f>IF('OTTV Calculation'!$E$6="Hanoi",'Beta Database'!H159,IF('OTTV Calculation'!$E$6="Da Nang",'Beta Database'!Y159,IF('OTTV Calculation'!$E$6="Buon Ma Thuot",'Beta Database'!AP159,IF('OTTV Calculation'!$E$6="HCMC",'Beta Database'!BG159))))</f>
        <v>0</v>
      </c>
      <c r="G160" s="68" t="b">
        <f>IF('OTTV Calculation'!$E$6="Hanoi",'Beta Database'!I159,IF('OTTV Calculation'!$E$6="Da Nang",'Beta Database'!Z159,IF('OTTV Calculation'!$E$6="Buon Ma Thuot",'Beta Database'!AQ159,IF('OTTV Calculation'!$E$6="HCMC",'Beta Database'!BH159))))</f>
        <v>0</v>
      </c>
      <c r="H160" s="68" t="b">
        <f>IF('OTTV Calculation'!$E$6="Hanoi",'Beta Database'!J159,IF('OTTV Calculation'!$E$6="Da Nang",'Beta Database'!AA159,IF('OTTV Calculation'!$E$6="Buon Ma Thuot",'Beta Database'!AR159,IF('OTTV Calculation'!$E$6="HCMC",'Beta Database'!BI159))))</f>
        <v>0</v>
      </c>
      <c r="I160" s="68" t="b">
        <f>IF('OTTV Calculation'!$E$6="Hanoi",'Beta Database'!K159,IF('OTTV Calculation'!$E$6="Da Nang",'Beta Database'!AB159,IF('OTTV Calculation'!$E$6="Buon Ma Thuot",'Beta Database'!AS159,IF('OTTV Calculation'!$E$6="HCMC",'Beta Database'!BJ159))))</f>
        <v>0</v>
      </c>
      <c r="J160" s="68" t="b">
        <f>IF('OTTV Calculation'!$E$6="Hanoi",'Beta Database'!L159,IF('OTTV Calculation'!$E$6="Da Nang",'Beta Database'!AC159,IF('OTTV Calculation'!$E$6="Buon Ma Thuot",'Beta Database'!AT159,IF('OTTV Calculation'!$E$6="HCMC",'Beta Database'!BK159))))</f>
        <v>0</v>
      </c>
      <c r="K160" s="68" t="b">
        <f>IF('OTTV Calculation'!$E$6="Hanoi",'Beta Database'!M159,IF('OTTV Calculation'!$E$6="Da Nang",'Beta Database'!AD159,IF('OTTV Calculation'!$E$6="Buon Ma Thuot",'Beta Database'!AU159,IF('OTTV Calculation'!$E$6="HCMC",'Beta Database'!BL159))))</f>
        <v>0</v>
      </c>
      <c r="L160" s="68" t="b">
        <f>IF('OTTV Calculation'!$E$6="Hanoi",'Beta Database'!N159,IF('OTTV Calculation'!$E$6="Da Nang",'Beta Database'!AE159,IF('OTTV Calculation'!$E$6="Buon Ma Thuot",'Beta Database'!AV159,IF('OTTV Calculation'!$E$6="HCMC",'Beta Database'!BM159))))</f>
        <v>0</v>
      </c>
      <c r="M160" s="68" t="b">
        <f>IF('OTTV Calculation'!$E$6="Hanoi",'Beta Database'!O159,IF('OTTV Calculation'!$E$6="Da Nang",'Beta Database'!AF159,IF('OTTV Calculation'!$E$6="Buon Ma Thuot",'Beta Database'!AW159,IF('OTTV Calculation'!$E$6="HCMC",'Beta Database'!BN159))))</f>
        <v>0</v>
      </c>
      <c r="N160" s="68" t="b">
        <f>IF('OTTV Calculation'!$E$6="Hanoi",'Beta Database'!P159,IF('OTTV Calculation'!$E$6="Da Nang",'Beta Database'!AG159,IF('OTTV Calculation'!$E$6="Buon Ma Thuot",'Beta Database'!AX159,IF('OTTV Calculation'!$E$6="HCMC",'Beta Database'!BO159))))</f>
        <v>0</v>
      </c>
      <c r="O160" s="68" t="b">
        <f>IF('OTTV Calculation'!$E$6="Hanoi",'Beta Database'!Q159,IF('OTTV Calculation'!$E$6="Da Nang",'Beta Database'!AH159,IF('OTTV Calculation'!$E$6="Buon Ma Thuot",'Beta Database'!AY159,IF('OTTV Calculation'!$E$6="HCMC",'Beta Database'!BP159))))</f>
        <v>0</v>
      </c>
      <c r="P160" s="68" t="b">
        <f>IF('OTTV Calculation'!$E$6="Hanoi",'Beta Database'!R159,IF('OTTV Calculation'!$E$6="Da Nang",'Beta Database'!AI159,IF('OTTV Calculation'!$E$6="Buon Ma Thuot",'Beta Database'!AZ159,IF('OTTV Calculation'!$E$6="HCMC",'Beta Database'!BQ159))))</f>
        <v>0</v>
      </c>
      <c r="Q160" s="68" t="b">
        <f>IF('OTTV Calculation'!$E$6="Hanoi",'Beta Database'!S159,IF('OTTV Calculation'!$E$6="Da Nang",'Beta Database'!AJ159,IF('OTTV Calculation'!$E$6="Buon Ma Thuot",'Beta Database'!BA159,IF('OTTV Calculation'!$E$6="HCMC",'Beta Database'!BR159))))</f>
        <v>0</v>
      </c>
      <c r="R160" s="57">
        <v>1.50000000000001</v>
      </c>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row>
    <row r="161" spans="1:64" x14ac:dyDescent="0.25">
      <c r="A161" s="67">
        <v>1.6</v>
      </c>
      <c r="B161" s="68" t="b">
        <f>IF('OTTV Calculation'!$E$6="Hanoi",'Beta Database'!D160,IF('OTTV Calculation'!$E$6="Da Nang",'Beta Database'!U160,IF('OTTV Calculation'!$E$6="Buon Ma Thuot",'Beta Database'!AL160,IF('OTTV Calculation'!$E$6="HCMC",'Beta Database'!BC160))))</f>
        <v>0</v>
      </c>
      <c r="C161" s="68" t="b">
        <f>IF('OTTV Calculation'!$E$6="Hanoi",'Beta Database'!E160,IF('OTTV Calculation'!$E$6="Da Nang",'Beta Database'!V160,IF('OTTV Calculation'!$E$6="Buon Ma Thuot",'Beta Database'!AM160,IF('OTTV Calculation'!$E$6="HCMC",'Beta Database'!BD160))))</f>
        <v>0</v>
      </c>
      <c r="D161" s="68" t="b">
        <f>IF('OTTV Calculation'!$E$6="Hanoi",'Beta Database'!F160,IF('OTTV Calculation'!$E$6="Da Nang",'Beta Database'!W160,IF('OTTV Calculation'!$E$6="Buon Ma Thuot",'Beta Database'!AN160,IF('OTTV Calculation'!$E$6="HCMC",'Beta Database'!BE160))))</f>
        <v>0</v>
      </c>
      <c r="E161" s="68" t="b">
        <f>IF('OTTV Calculation'!$E$6="Hanoi",'Beta Database'!G160,IF('OTTV Calculation'!$E$6="Da Nang",'Beta Database'!X160,IF('OTTV Calculation'!$E$6="Buon Ma Thuot",'Beta Database'!AO160,IF('OTTV Calculation'!$E$6="HCMC",'Beta Database'!BF160))))</f>
        <v>0</v>
      </c>
      <c r="F161" s="73" t="b">
        <f>IF('OTTV Calculation'!$E$6="Hanoi",'Beta Database'!H160,IF('OTTV Calculation'!$E$6="Da Nang",'Beta Database'!Y160,IF('OTTV Calculation'!$E$6="Buon Ma Thuot",'Beta Database'!AP160,IF('OTTV Calculation'!$E$6="HCMC",'Beta Database'!BG160))))</f>
        <v>0</v>
      </c>
      <c r="G161" s="68" t="b">
        <f>IF('OTTV Calculation'!$E$6="Hanoi",'Beta Database'!I160,IF('OTTV Calculation'!$E$6="Da Nang",'Beta Database'!Z160,IF('OTTV Calculation'!$E$6="Buon Ma Thuot",'Beta Database'!AQ160,IF('OTTV Calculation'!$E$6="HCMC",'Beta Database'!BH160))))</f>
        <v>0</v>
      </c>
      <c r="H161" s="68" t="b">
        <f>IF('OTTV Calculation'!$E$6="Hanoi",'Beta Database'!J160,IF('OTTV Calculation'!$E$6="Da Nang",'Beta Database'!AA160,IF('OTTV Calculation'!$E$6="Buon Ma Thuot",'Beta Database'!AR160,IF('OTTV Calculation'!$E$6="HCMC",'Beta Database'!BI160))))</f>
        <v>0</v>
      </c>
      <c r="I161" s="68" t="b">
        <f>IF('OTTV Calculation'!$E$6="Hanoi",'Beta Database'!K160,IF('OTTV Calculation'!$E$6="Da Nang",'Beta Database'!AB160,IF('OTTV Calculation'!$E$6="Buon Ma Thuot",'Beta Database'!AS160,IF('OTTV Calculation'!$E$6="HCMC",'Beta Database'!BJ160))))</f>
        <v>0</v>
      </c>
      <c r="J161" s="68" t="b">
        <f>IF('OTTV Calculation'!$E$6="Hanoi",'Beta Database'!L160,IF('OTTV Calculation'!$E$6="Da Nang",'Beta Database'!AC160,IF('OTTV Calculation'!$E$6="Buon Ma Thuot",'Beta Database'!AT160,IF('OTTV Calculation'!$E$6="HCMC",'Beta Database'!BK160))))</f>
        <v>0</v>
      </c>
      <c r="K161" s="68" t="b">
        <f>IF('OTTV Calculation'!$E$6="Hanoi",'Beta Database'!M160,IF('OTTV Calculation'!$E$6="Da Nang",'Beta Database'!AD160,IF('OTTV Calculation'!$E$6="Buon Ma Thuot",'Beta Database'!AU160,IF('OTTV Calculation'!$E$6="HCMC",'Beta Database'!BL160))))</f>
        <v>0</v>
      </c>
      <c r="L161" s="68" t="b">
        <f>IF('OTTV Calculation'!$E$6="Hanoi",'Beta Database'!N160,IF('OTTV Calculation'!$E$6="Da Nang",'Beta Database'!AE160,IF('OTTV Calculation'!$E$6="Buon Ma Thuot",'Beta Database'!AV160,IF('OTTV Calculation'!$E$6="HCMC",'Beta Database'!BM160))))</f>
        <v>0</v>
      </c>
      <c r="M161" s="68" t="b">
        <f>IF('OTTV Calculation'!$E$6="Hanoi",'Beta Database'!O160,IF('OTTV Calculation'!$E$6="Da Nang",'Beta Database'!AF160,IF('OTTV Calculation'!$E$6="Buon Ma Thuot",'Beta Database'!AW160,IF('OTTV Calculation'!$E$6="HCMC",'Beta Database'!BN160))))</f>
        <v>0</v>
      </c>
      <c r="N161" s="68" t="b">
        <f>IF('OTTV Calculation'!$E$6="Hanoi",'Beta Database'!P160,IF('OTTV Calculation'!$E$6="Da Nang",'Beta Database'!AG160,IF('OTTV Calculation'!$E$6="Buon Ma Thuot",'Beta Database'!AX160,IF('OTTV Calculation'!$E$6="HCMC",'Beta Database'!BO160))))</f>
        <v>0</v>
      </c>
      <c r="O161" s="68" t="b">
        <f>IF('OTTV Calculation'!$E$6="Hanoi",'Beta Database'!Q160,IF('OTTV Calculation'!$E$6="Da Nang",'Beta Database'!AH160,IF('OTTV Calculation'!$E$6="Buon Ma Thuot",'Beta Database'!AY160,IF('OTTV Calculation'!$E$6="HCMC",'Beta Database'!BP160))))</f>
        <v>0</v>
      </c>
      <c r="P161" s="68" t="b">
        <f>IF('OTTV Calculation'!$E$6="Hanoi",'Beta Database'!R160,IF('OTTV Calculation'!$E$6="Da Nang",'Beta Database'!AI160,IF('OTTV Calculation'!$E$6="Buon Ma Thuot",'Beta Database'!AZ160,IF('OTTV Calculation'!$E$6="HCMC",'Beta Database'!BQ160))))</f>
        <v>0</v>
      </c>
      <c r="Q161" s="68" t="b">
        <f>IF('OTTV Calculation'!$E$6="Hanoi",'Beta Database'!S160,IF('OTTV Calculation'!$E$6="Da Nang",'Beta Database'!AJ160,IF('OTTV Calculation'!$E$6="Buon Ma Thuot",'Beta Database'!BA160,IF('OTTV Calculation'!$E$6="HCMC",'Beta Database'!BR160))))</f>
        <v>0</v>
      </c>
      <c r="R161" s="57">
        <v>1.4500000000000099</v>
      </c>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row>
    <row r="162" spans="1:64" x14ac:dyDescent="0.25">
      <c r="A162" s="67">
        <v>1.65</v>
      </c>
      <c r="B162" s="68" t="b">
        <f>IF('OTTV Calculation'!$E$6="Hanoi",'Beta Database'!D161,IF('OTTV Calculation'!$E$6="Da Nang",'Beta Database'!U161,IF('OTTV Calculation'!$E$6="Buon Ma Thuot",'Beta Database'!AL161,IF('OTTV Calculation'!$E$6="HCMC",'Beta Database'!BC161))))</f>
        <v>0</v>
      </c>
      <c r="C162" s="68" t="b">
        <f>IF('OTTV Calculation'!$E$6="Hanoi",'Beta Database'!E161,IF('OTTV Calculation'!$E$6="Da Nang",'Beta Database'!V161,IF('OTTV Calculation'!$E$6="Buon Ma Thuot",'Beta Database'!AM161,IF('OTTV Calculation'!$E$6="HCMC",'Beta Database'!BD161))))</f>
        <v>0</v>
      </c>
      <c r="D162" s="68" t="b">
        <f>IF('OTTV Calculation'!$E$6="Hanoi",'Beta Database'!F161,IF('OTTV Calculation'!$E$6="Da Nang",'Beta Database'!W161,IF('OTTV Calculation'!$E$6="Buon Ma Thuot",'Beta Database'!AN161,IF('OTTV Calculation'!$E$6="HCMC",'Beta Database'!BE161))))</f>
        <v>0</v>
      </c>
      <c r="E162" s="68" t="b">
        <f>IF('OTTV Calculation'!$E$6="Hanoi",'Beta Database'!G161,IF('OTTV Calculation'!$E$6="Da Nang",'Beta Database'!X161,IF('OTTV Calculation'!$E$6="Buon Ma Thuot",'Beta Database'!AO161,IF('OTTV Calculation'!$E$6="HCMC",'Beta Database'!BF161))))</f>
        <v>0</v>
      </c>
      <c r="F162" s="73" t="b">
        <f>IF('OTTV Calculation'!$E$6="Hanoi",'Beta Database'!H161,IF('OTTV Calculation'!$E$6="Da Nang",'Beta Database'!Y161,IF('OTTV Calculation'!$E$6="Buon Ma Thuot",'Beta Database'!AP161,IF('OTTV Calculation'!$E$6="HCMC",'Beta Database'!BG161))))</f>
        <v>0</v>
      </c>
      <c r="G162" s="68" t="b">
        <f>IF('OTTV Calculation'!$E$6="Hanoi",'Beta Database'!I161,IF('OTTV Calculation'!$E$6="Da Nang",'Beta Database'!Z161,IF('OTTV Calculation'!$E$6="Buon Ma Thuot",'Beta Database'!AQ161,IF('OTTV Calculation'!$E$6="HCMC",'Beta Database'!BH161))))</f>
        <v>0</v>
      </c>
      <c r="H162" s="68" t="b">
        <f>IF('OTTV Calculation'!$E$6="Hanoi",'Beta Database'!J161,IF('OTTV Calculation'!$E$6="Da Nang",'Beta Database'!AA161,IF('OTTV Calculation'!$E$6="Buon Ma Thuot",'Beta Database'!AR161,IF('OTTV Calculation'!$E$6="HCMC",'Beta Database'!BI161))))</f>
        <v>0</v>
      </c>
      <c r="I162" s="68" t="b">
        <f>IF('OTTV Calculation'!$E$6="Hanoi",'Beta Database'!K161,IF('OTTV Calculation'!$E$6="Da Nang",'Beta Database'!AB161,IF('OTTV Calculation'!$E$6="Buon Ma Thuot",'Beta Database'!AS161,IF('OTTV Calculation'!$E$6="HCMC",'Beta Database'!BJ161))))</f>
        <v>0</v>
      </c>
      <c r="J162" s="68" t="b">
        <f>IF('OTTV Calculation'!$E$6="Hanoi",'Beta Database'!L161,IF('OTTV Calculation'!$E$6="Da Nang",'Beta Database'!AC161,IF('OTTV Calculation'!$E$6="Buon Ma Thuot",'Beta Database'!AT161,IF('OTTV Calculation'!$E$6="HCMC",'Beta Database'!BK161))))</f>
        <v>0</v>
      </c>
      <c r="K162" s="68" t="b">
        <f>IF('OTTV Calculation'!$E$6="Hanoi",'Beta Database'!M161,IF('OTTV Calculation'!$E$6="Da Nang",'Beta Database'!AD161,IF('OTTV Calculation'!$E$6="Buon Ma Thuot",'Beta Database'!AU161,IF('OTTV Calculation'!$E$6="HCMC",'Beta Database'!BL161))))</f>
        <v>0</v>
      </c>
      <c r="L162" s="68" t="b">
        <f>IF('OTTV Calculation'!$E$6="Hanoi",'Beta Database'!N161,IF('OTTV Calculation'!$E$6="Da Nang",'Beta Database'!AE161,IF('OTTV Calculation'!$E$6="Buon Ma Thuot",'Beta Database'!AV161,IF('OTTV Calculation'!$E$6="HCMC",'Beta Database'!BM161))))</f>
        <v>0</v>
      </c>
      <c r="M162" s="68" t="b">
        <f>IF('OTTV Calculation'!$E$6="Hanoi",'Beta Database'!O161,IF('OTTV Calculation'!$E$6="Da Nang",'Beta Database'!AF161,IF('OTTV Calculation'!$E$6="Buon Ma Thuot",'Beta Database'!AW161,IF('OTTV Calculation'!$E$6="HCMC",'Beta Database'!BN161))))</f>
        <v>0</v>
      </c>
      <c r="N162" s="68" t="b">
        <f>IF('OTTV Calculation'!$E$6="Hanoi",'Beta Database'!P161,IF('OTTV Calculation'!$E$6="Da Nang",'Beta Database'!AG161,IF('OTTV Calculation'!$E$6="Buon Ma Thuot",'Beta Database'!AX161,IF('OTTV Calculation'!$E$6="HCMC",'Beta Database'!BO161))))</f>
        <v>0</v>
      </c>
      <c r="O162" s="68" t="b">
        <f>IF('OTTV Calculation'!$E$6="Hanoi",'Beta Database'!Q161,IF('OTTV Calculation'!$E$6="Da Nang",'Beta Database'!AH161,IF('OTTV Calculation'!$E$6="Buon Ma Thuot",'Beta Database'!AY161,IF('OTTV Calculation'!$E$6="HCMC",'Beta Database'!BP161))))</f>
        <v>0</v>
      </c>
      <c r="P162" s="68" t="b">
        <f>IF('OTTV Calculation'!$E$6="Hanoi",'Beta Database'!R161,IF('OTTV Calculation'!$E$6="Da Nang",'Beta Database'!AI161,IF('OTTV Calculation'!$E$6="Buon Ma Thuot",'Beta Database'!AZ161,IF('OTTV Calculation'!$E$6="HCMC",'Beta Database'!BQ161))))</f>
        <v>0</v>
      </c>
      <c r="Q162" s="68" t="b">
        <f>IF('OTTV Calculation'!$E$6="Hanoi",'Beta Database'!S161,IF('OTTV Calculation'!$E$6="Da Nang",'Beta Database'!AJ161,IF('OTTV Calculation'!$E$6="Buon Ma Thuot",'Beta Database'!BA161,IF('OTTV Calculation'!$E$6="HCMC",'Beta Database'!BR161))))</f>
        <v>0</v>
      </c>
      <c r="R162" s="57">
        <v>1.4000000000000099</v>
      </c>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row>
    <row r="163" spans="1:64" x14ac:dyDescent="0.25">
      <c r="A163" s="67">
        <v>1.7</v>
      </c>
      <c r="B163" s="68" t="b">
        <f>IF('OTTV Calculation'!$E$6="Hanoi",'Beta Database'!D162,IF('OTTV Calculation'!$E$6="Da Nang",'Beta Database'!U162,IF('OTTV Calculation'!$E$6="Buon Ma Thuot",'Beta Database'!AL162,IF('OTTV Calculation'!$E$6="HCMC",'Beta Database'!BC162))))</f>
        <v>0</v>
      </c>
      <c r="C163" s="68" t="b">
        <f>IF('OTTV Calculation'!$E$6="Hanoi",'Beta Database'!E162,IF('OTTV Calculation'!$E$6="Da Nang",'Beta Database'!V162,IF('OTTV Calculation'!$E$6="Buon Ma Thuot",'Beta Database'!AM162,IF('OTTV Calculation'!$E$6="HCMC",'Beta Database'!BD162))))</f>
        <v>0</v>
      </c>
      <c r="D163" s="68" t="b">
        <f>IF('OTTV Calculation'!$E$6="Hanoi",'Beta Database'!F162,IF('OTTV Calculation'!$E$6="Da Nang",'Beta Database'!W162,IF('OTTV Calculation'!$E$6="Buon Ma Thuot",'Beta Database'!AN162,IF('OTTV Calculation'!$E$6="HCMC",'Beta Database'!BE162))))</f>
        <v>0</v>
      </c>
      <c r="E163" s="68" t="b">
        <f>IF('OTTV Calculation'!$E$6="Hanoi",'Beta Database'!G162,IF('OTTV Calculation'!$E$6="Da Nang",'Beta Database'!X162,IF('OTTV Calculation'!$E$6="Buon Ma Thuot",'Beta Database'!AO162,IF('OTTV Calculation'!$E$6="HCMC",'Beta Database'!BF162))))</f>
        <v>0</v>
      </c>
      <c r="F163" s="73" t="b">
        <f>IF('OTTV Calculation'!$E$6="Hanoi",'Beta Database'!H162,IF('OTTV Calculation'!$E$6="Da Nang",'Beta Database'!Y162,IF('OTTV Calculation'!$E$6="Buon Ma Thuot",'Beta Database'!AP162,IF('OTTV Calculation'!$E$6="HCMC",'Beta Database'!BG162))))</f>
        <v>0</v>
      </c>
      <c r="G163" s="68" t="b">
        <f>IF('OTTV Calculation'!$E$6="Hanoi",'Beta Database'!I162,IF('OTTV Calculation'!$E$6="Da Nang",'Beta Database'!Z162,IF('OTTV Calculation'!$E$6="Buon Ma Thuot",'Beta Database'!AQ162,IF('OTTV Calculation'!$E$6="HCMC",'Beta Database'!BH162))))</f>
        <v>0</v>
      </c>
      <c r="H163" s="68" t="b">
        <f>IF('OTTV Calculation'!$E$6="Hanoi",'Beta Database'!J162,IF('OTTV Calculation'!$E$6="Da Nang",'Beta Database'!AA162,IF('OTTV Calculation'!$E$6="Buon Ma Thuot",'Beta Database'!AR162,IF('OTTV Calculation'!$E$6="HCMC",'Beta Database'!BI162))))</f>
        <v>0</v>
      </c>
      <c r="I163" s="68" t="b">
        <f>IF('OTTV Calculation'!$E$6="Hanoi",'Beta Database'!K162,IF('OTTV Calculation'!$E$6="Da Nang",'Beta Database'!AB162,IF('OTTV Calculation'!$E$6="Buon Ma Thuot",'Beta Database'!AS162,IF('OTTV Calculation'!$E$6="HCMC",'Beta Database'!BJ162))))</f>
        <v>0</v>
      </c>
      <c r="J163" s="68" t="b">
        <f>IF('OTTV Calculation'!$E$6="Hanoi",'Beta Database'!L162,IF('OTTV Calculation'!$E$6="Da Nang",'Beta Database'!AC162,IF('OTTV Calculation'!$E$6="Buon Ma Thuot",'Beta Database'!AT162,IF('OTTV Calculation'!$E$6="HCMC",'Beta Database'!BK162))))</f>
        <v>0</v>
      </c>
      <c r="K163" s="68" t="b">
        <f>IF('OTTV Calculation'!$E$6="Hanoi",'Beta Database'!M162,IF('OTTV Calculation'!$E$6="Da Nang",'Beta Database'!AD162,IF('OTTV Calculation'!$E$6="Buon Ma Thuot",'Beta Database'!AU162,IF('OTTV Calculation'!$E$6="HCMC",'Beta Database'!BL162))))</f>
        <v>0</v>
      </c>
      <c r="L163" s="68" t="b">
        <f>IF('OTTV Calculation'!$E$6="Hanoi",'Beta Database'!N162,IF('OTTV Calculation'!$E$6="Da Nang",'Beta Database'!AE162,IF('OTTV Calculation'!$E$6="Buon Ma Thuot",'Beta Database'!AV162,IF('OTTV Calculation'!$E$6="HCMC",'Beta Database'!BM162))))</f>
        <v>0</v>
      </c>
      <c r="M163" s="68" t="b">
        <f>IF('OTTV Calculation'!$E$6="Hanoi",'Beta Database'!O162,IF('OTTV Calculation'!$E$6="Da Nang",'Beta Database'!AF162,IF('OTTV Calculation'!$E$6="Buon Ma Thuot",'Beta Database'!AW162,IF('OTTV Calculation'!$E$6="HCMC",'Beta Database'!BN162))))</f>
        <v>0</v>
      </c>
      <c r="N163" s="68" t="b">
        <f>IF('OTTV Calculation'!$E$6="Hanoi",'Beta Database'!P162,IF('OTTV Calculation'!$E$6="Da Nang",'Beta Database'!AG162,IF('OTTV Calculation'!$E$6="Buon Ma Thuot",'Beta Database'!AX162,IF('OTTV Calculation'!$E$6="HCMC",'Beta Database'!BO162))))</f>
        <v>0</v>
      </c>
      <c r="O163" s="68" t="b">
        <f>IF('OTTV Calculation'!$E$6="Hanoi",'Beta Database'!Q162,IF('OTTV Calculation'!$E$6="Da Nang",'Beta Database'!AH162,IF('OTTV Calculation'!$E$6="Buon Ma Thuot",'Beta Database'!AY162,IF('OTTV Calculation'!$E$6="HCMC",'Beta Database'!BP162))))</f>
        <v>0</v>
      </c>
      <c r="P163" s="68" t="b">
        <f>IF('OTTV Calculation'!$E$6="Hanoi",'Beta Database'!R162,IF('OTTV Calculation'!$E$6="Da Nang",'Beta Database'!AI162,IF('OTTV Calculation'!$E$6="Buon Ma Thuot",'Beta Database'!AZ162,IF('OTTV Calculation'!$E$6="HCMC",'Beta Database'!BQ162))))</f>
        <v>0</v>
      </c>
      <c r="Q163" s="68" t="b">
        <f>IF('OTTV Calculation'!$E$6="Hanoi",'Beta Database'!S162,IF('OTTV Calculation'!$E$6="Da Nang",'Beta Database'!AJ162,IF('OTTV Calculation'!$E$6="Buon Ma Thuot",'Beta Database'!BA162,IF('OTTV Calculation'!$E$6="HCMC",'Beta Database'!BR162))))</f>
        <v>0</v>
      </c>
      <c r="R163" s="57">
        <v>1.3500000000000101</v>
      </c>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row>
    <row r="164" spans="1:64" x14ac:dyDescent="0.25">
      <c r="A164" s="67">
        <v>1.75</v>
      </c>
      <c r="B164" s="68" t="b">
        <f>IF('OTTV Calculation'!$E$6="Hanoi",'Beta Database'!D163,IF('OTTV Calculation'!$E$6="Da Nang",'Beta Database'!U163,IF('OTTV Calculation'!$E$6="Buon Ma Thuot",'Beta Database'!AL163,IF('OTTV Calculation'!$E$6="HCMC",'Beta Database'!BC163))))</f>
        <v>0</v>
      </c>
      <c r="C164" s="68" t="b">
        <f>IF('OTTV Calculation'!$E$6="Hanoi",'Beta Database'!E163,IF('OTTV Calculation'!$E$6="Da Nang",'Beta Database'!V163,IF('OTTV Calculation'!$E$6="Buon Ma Thuot",'Beta Database'!AM163,IF('OTTV Calculation'!$E$6="HCMC",'Beta Database'!BD163))))</f>
        <v>0</v>
      </c>
      <c r="D164" s="68" t="b">
        <f>IF('OTTV Calculation'!$E$6="Hanoi",'Beta Database'!F163,IF('OTTV Calculation'!$E$6="Da Nang",'Beta Database'!W163,IF('OTTV Calculation'!$E$6="Buon Ma Thuot",'Beta Database'!AN163,IF('OTTV Calculation'!$E$6="HCMC",'Beta Database'!BE163))))</f>
        <v>0</v>
      </c>
      <c r="E164" s="68" t="b">
        <f>IF('OTTV Calculation'!$E$6="Hanoi",'Beta Database'!G163,IF('OTTV Calculation'!$E$6="Da Nang",'Beta Database'!X163,IF('OTTV Calculation'!$E$6="Buon Ma Thuot",'Beta Database'!AO163,IF('OTTV Calculation'!$E$6="HCMC",'Beta Database'!BF163))))</f>
        <v>0</v>
      </c>
      <c r="F164" s="73" t="b">
        <f>IF('OTTV Calculation'!$E$6="Hanoi",'Beta Database'!H163,IF('OTTV Calculation'!$E$6="Da Nang",'Beta Database'!Y163,IF('OTTV Calculation'!$E$6="Buon Ma Thuot",'Beta Database'!AP163,IF('OTTV Calculation'!$E$6="HCMC",'Beta Database'!BG163))))</f>
        <v>0</v>
      </c>
      <c r="G164" s="68" t="b">
        <f>IF('OTTV Calculation'!$E$6="Hanoi",'Beta Database'!I163,IF('OTTV Calculation'!$E$6="Da Nang",'Beta Database'!Z163,IF('OTTV Calculation'!$E$6="Buon Ma Thuot",'Beta Database'!AQ163,IF('OTTV Calculation'!$E$6="HCMC",'Beta Database'!BH163))))</f>
        <v>0</v>
      </c>
      <c r="H164" s="68" t="b">
        <f>IF('OTTV Calculation'!$E$6="Hanoi",'Beta Database'!J163,IF('OTTV Calculation'!$E$6="Da Nang",'Beta Database'!AA163,IF('OTTV Calculation'!$E$6="Buon Ma Thuot",'Beta Database'!AR163,IF('OTTV Calculation'!$E$6="HCMC",'Beta Database'!BI163))))</f>
        <v>0</v>
      </c>
      <c r="I164" s="68" t="b">
        <f>IF('OTTV Calculation'!$E$6="Hanoi",'Beta Database'!K163,IF('OTTV Calculation'!$E$6="Da Nang",'Beta Database'!AB163,IF('OTTV Calculation'!$E$6="Buon Ma Thuot",'Beta Database'!AS163,IF('OTTV Calculation'!$E$6="HCMC",'Beta Database'!BJ163))))</f>
        <v>0</v>
      </c>
      <c r="J164" s="68" t="b">
        <f>IF('OTTV Calculation'!$E$6="Hanoi",'Beta Database'!L163,IF('OTTV Calculation'!$E$6="Da Nang",'Beta Database'!AC163,IF('OTTV Calculation'!$E$6="Buon Ma Thuot",'Beta Database'!AT163,IF('OTTV Calculation'!$E$6="HCMC",'Beta Database'!BK163))))</f>
        <v>0</v>
      </c>
      <c r="K164" s="68" t="b">
        <f>IF('OTTV Calculation'!$E$6="Hanoi",'Beta Database'!M163,IF('OTTV Calculation'!$E$6="Da Nang",'Beta Database'!AD163,IF('OTTV Calculation'!$E$6="Buon Ma Thuot",'Beta Database'!AU163,IF('OTTV Calculation'!$E$6="HCMC",'Beta Database'!BL163))))</f>
        <v>0</v>
      </c>
      <c r="L164" s="68" t="b">
        <f>IF('OTTV Calculation'!$E$6="Hanoi",'Beta Database'!N163,IF('OTTV Calculation'!$E$6="Da Nang",'Beta Database'!AE163,IF('OTTV Calculation'!$E$6="Buon Ma Thuot",'Beta Database'!AV163,IF('OTTV Calculation'!$E$6="HCMC",'Beta Database'!BM163))))</f>
        <v>0</v>
      </c>
      <c r="M164" s="68" t="b">
        <f>IF('OTTV Calculation'!$E$6="Hanoi",'Beta Database'!O163,IF('OTTV Calculation'!$E$6="Da Nang",'Beta Database'!AF163,IF('OTTV Calculation'!$E$6="Buon Ma Thuot",'Beta Database'!AW163,IF('OTTV Calculation'!$E$6="HCMC",'Beta Database'!BN163))))</f>
        <v>0</v>
      </c>
      <c r="N164" s="68" t="b">
        <f>IF('OTTV Calculation'!$E$6="Hanoi",'Beta Database'!P163,IF('OTTV Calculation'!$E$6="Da Nang",'Beta Database'!AG163,IF('OTTV Calculation'!$E$6="Buon Ma Thuot",'Beta Database'!AX163,IF('OTTV Calculation'!$E$6="HCMC",'Beta Database'!BO163))))</f>
        <v>0</v>
      </c>
      <c r="O164" s="68" t="b">
        <f>IF('OTTV Calculation'!$E$6="Hanoi",'Beta Database'!Q163,IF('OTTV Calculation'!$E$6="Da Nang",'Beta Database'!AH163,IF('OTTV Calculation'!$E$6="Buon Ma Thuot",'Beta Database'!AY163,IF('OTTV Calculation'!$E$6="HCMC",'Beta Database'!BP163))))</f>
        <v>0</v>
      </c>
      <c r="P164" s="68" t="b">
        <f>IF('OTTV Calculation'!$E$6="Hanoi",'Beta Database'!R163,IF('OTTV Calculation'!$E$6="Da Nang",'Beta Database'!AI163,IF('OTTV Calculation'!$E$6="Buon Ma Thuot",'Beta Database'!AZ163,IF('OTTV Calculation'!$E$6="HCMC",'Beta Database'!BQ163))))</f>
        <v>0</v>
      </c>
      <c r="Q164" s="68" t="b">
        <f>IF('OTTV Calculation'!$E$6="Hanoi",'Beta Database'!S163,IF('OTTV Calculation'!$E$6="Da Nang",'Beta Database'!AJ163,IF('OTTV Calculation'!$E$6="Buon Ma Thuot",'Beta Database'!BA163,IF('OTTV Calculation'!$E$6="HCMC",'Beta Database'!BR163))))</f>
        <v>0</v>
      </c>
      <c r="R164" s="57">
        <v>1.30000000000001</v>
      </c>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row>
    <row r="165" spans="1:64" x14ac:dyDescent="0.25">
      <c r="A165" s="67">
        <v>1.8</v>
      </c>
      <c r="B165" s="68" t="b">
        <f>IF('OTTV Calculation'!$E$6="Hanoi",'Beta Database'!D164,IF('OTTV Calculation'!$E$6="Da Nang",'Beta Database'!U164,IF('OTTV Calculation'!$E$6="Buon Ma Thuot",'Beta Database'!AL164,IF('OTTV Calculation'!$E$6="HCMC",'Beta Database'!BC164))))</f>
        <v>0</v>
      </c>
      <c r="C165" s="68" t="b">
        <f>IF('OTTV Calculation'!$E$6="Hanoi",'Beta Database'!E164,IF('OTTV Calculation'!$E$6="Da Nang",'Beta Database'!V164,IF('OTTV Calculation'!$E$6="Buon Ma Thuot",'Beta Database'!AM164,IF('OTTV Calculation'!$E$6="HCMC",'Beta Database'!BD164))))</f>
        <v>0</v>
      </c>
      <c r="D165" s="68" t="b">
        <f>IF('OTTV Calculation'!$E$6="Hanoi",'Beta Database'!F164,IF('OTTV Calculation'!$E$6="Da Nang",'Beta Database'!W164,IF('OTTV Calculation'!$E$6="Buon Ma Thuot",'Beta Database'!AN164,IF('OTTV Calculation'!$E$6="HCMC",'Beta Database'!BE164))))</f>
        <v>0</v>
      </c>
      <c r="E165" s="68" t="b">
        <f>IF('OTTV Calculation'!$E$6="Hanoi",'Beta Database'!G164,IF('OTTV Calculation'!$E$6="Da Nang",'Beta Database'!X164,IF('OTTV Calculation'!$E$6="Buon Ma Thuot",'Beta Database'!AO164,IF('OTTV Calculation'!$E$6="HCMC",'Beta Database'!BF164))))</f>
        <v>0</v>
      </c>
      <c r="F165" s="73" t="b">
        <f>IF('OTTV Calculation'!$E$6="Hanoi",'Beta Database'!H164,IF('OTTV Calculation'!$E$6="Da Nang",'Beta Database'!Y164,IF('OTTV Calculation'!$E$6="Buon Ma Thuot",'Beta Database'!AP164,IF('OTTV Calculation'!$E$6="HCMC",'Beta Database'!BG164))))</f>
        <v>0</v>
      </c>
      <c r="G165" s="68" t="b">
        <f>IF('OTTV Calculation'!$E$6="Hanoi",'Beta Database'!I164,IF('OTTV Calculation'!$E$6="Da Nang",'Beta Database'!Z164,IF('OTTV Calculation'!$E$6="Buon Ma Thuot",'Beta Database'!AQ164,IF('OTTV Calculation'!$E$6="HCMC",'Beta Database'!BH164))))</f>
        <v>0</v>
      </c>
      <c r="H165" s="68" t="b">
        <f>IF('OTTV Calculation'!$E$6="Hanoi",'Beta Database'!J164,IF('OTTV Calculation'!$E$6="Da Nang",'Beta Database'!AA164,IF('OTTV Calculation'!$E$6="Buon Ma Thuot",'Beta Database'!AR164,IF('OTTV Calculation'!$E$6="HCMC",'Beta Database'!BI164))))</f>
        <v>0</v>
      </c>
      <c r="I165" s="68" t="b">
        <f>IF('OTTV Calculation'!$E$6="Hanoi",'Beta Database'!K164,IF('OTTV Calculation'!$E$6="Da Nang",'Beta Database'!AB164,IF('OTTV Calculation'!$E$6="Buon Ma Thuot",'Beta Database'!AS164,IF('OTTV Calculation'!$E$6="HCMC",'Beta Database'!BJ164))))</f>
        <v>0</v>
      </c>
      <c r="J165" s="68" t="b">
        <f>IF('OTTV Calculation'!$E$6="Hanoi",'Beta Database'!L164,IF('OTTV Calculation'!$E$6="Da Nang",'Beta Database'!AC164,IF('OTTV Calculation'!$E$6="Buon Ma Thuot",'Beta Database'!AT164,IF('OTTV Calculation'!$E$6="HCMC",'Beta Database'!BK164))))</f>
        <v>0</v>
      </c>
      <c r="K165" s="68" t="b">
        <f>IF('OTTV Calculation'!$E$6="Hanoi",'Beta Database'!M164,IF('OTTV Calculation'!$E$6="Da Nang",'Beta Database'!AD164,IF('OTTV Calculation'!$E$6="Buon Ma Thuot",'Beta Database'!AU164,IF('OTTV Calculation'!$E$6="HCMC",'Beta Database'!BL164))))</f>
        <v>0</v>
      </c>
      <c r="L165" s="68" t="b">
        <f>IF('OTTV Calculation'!$E$6="Hanoi",'Beta Database'!N164,IF('OTTV Calculation'!$E$6="Da Nang",'Beta Database'!AE164,IF('OTTV Calculation'!$E$6="Buon Ma Thuot",'Beta Database'!AV164,IF('OTTV Calculation'!$E$6="HCMC",'Beta Database'!BM164))))</f>
        <v>0</v>
      </c>
      <c r="M165" s="68" t="b">
        <f>IF('OTTV Calculation'!$E$6="Hanoi",'Beta Database'!O164,IF('OTTV Calculation'!$E$6="Da Nang",'Beta Database'!AF164,IF('OTTV Calculation'!$E$6="Buon Ma Thuot",'Beta Database'!AW164,IF('OTTV Calculation'!$E$6="HCMC",'Beta Database'!BN164))))</f>
        <v>0</v>
      </c>
      <c r="N165" s="68" t="b">
        <f>IF('OTTV Calculation'!$E$6="Hanoi",'Beta Database'!P164,IF('OTTV Calculation'!$E$6="Da Nang",'Beta Database'!AG164,IF('OTTV Calculation'!$E$6="Buon Ma Thuot",'Beta Database'!AX164,IF('OTTV Calculation'!$E$6="HCMC",'Beta Database'!BO164))))</f>
        <v>0</v>
      </c>
      <c r="O165" s="68" t="b">
        <f>IF('OTTV Calculation'!$E$6="Hanoi",'Beta Database'!Q164,IF('OTTV Calculation'!$E$6="Da Nang",'Beta Database'!AH164,IF('OTTV Calculation'!$E$6="Buon Ma Thuot",'Beta Database'!AY164,IF('OTTV Calculation'!$E$6="HCMC",'Beta Database'!BP164))))</f>
        <v>0</v>
      </c>
      <c r="P165" s="68" t="b">
        <f>IF('OTTV Calculation'!$E$6="Hanoi",'Beta Database'!R164,IF('OTTV Calculation'!$E$6="Da Nang",'Beta Database'!AI164,IF('OTTV Calculation'!$E$6="Buon Ma Thuot",'Beta Database'!AZ164,IF('OTTV Calculation'!$E$6="HCMC",'Beta Database'!BQ164))))</f>
        <v>0</v>
      </c>
      <c r="Q165" s="68" t="b">
        <f>IF('OTTV Calculation'!$E$6="Hanoi",'Beta Database'!S164,IF('OTTV Calculation'!$E$6="Da Nang",'Beta Database'!AJ164,IF('OTTV Calculation'!$E$6="Buon Ma Thuot",'Beta Database'!BA164,IF('OTTV Calculation'!$E$6="HCMC",'Beta Database'!BR164))))</f>
        <v>0</v>
      </c>
      <c r="R165" s="57">
        <v>1.25000000000001</v>
      </c>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row>
    <row r="166" spans="1:64" x14ac:dyDescent="0.25">
      <c r="A166" s="67">
        <v>1.85</v>
      </c>
      <c r="B166" s="68" t="b">
        <f>IF('OTTV Calculation'!$E$6="Hanoi",'Beta Database'!D165,IF('OTTV Calculation'!$E$6="Da Nang",'Beta Database'!U165,IF('OTTV Calculation'!$E$6="Buon Ma Thuot",'Beta Database'!AL165,IF('OTTV Calculation'!$E$6="HCMC",'Beta Database'!BC165))))</f>
        <v>0</v>
      </c>
      <c r="C166" s="68" t="b">
        <f>IF('OTTV Calculation'!$E$6="Hanoi",'Beta Database'!E165,IF('OTTV Calculation'!$E$6="Da Nang",'Beta Database'!V165,IF('OTTV Calculation'!$E$6="Buon Ma Thuot",'Beta Database'!AM165,IF('OTTV Calculation'!$E$6="HCMC",'Beta Database'!BD165))))</f>
        <v>0</v>
      </c>
      <c r="D166" s="68" t="b">
        <f>IF('OTTV Calculation'!$E$6="Hanoi",'Beta Database'!F165,IF('OTTV Calculation'!$E$6="Da Nang",'Beta Database'!W165,IF('OTTV Calculation'!$E$6="Buon Ma Thuot",'Beta Database'!AN165,IF('OTTV Calculation'!$E$6="HCMC",'Beta Database'!BE165))))</f>
        <v>0</v>
      </c>
      <c r="E166" s="68" t="b">
        <f>IF('OTTV Calculation'!$E$6="Hanoi",'Beta Database'!G165,IF('OTTV Calculation'!$E$6="Da Nang",'Beta Database'!X165,IF('OTTV Calculation'!$E$6="Buon Ma Thuot",'Beta Database'!AO165,IF('OTTV Calculation'!$E$6="HCMC",'Beta Database'!BF165))))</f>
        <v>0</v>
      </c>
      <c r="F166" s="73" t="b">
        <f>IF('OTTV Calculation'!$E$6="Hanoi",'Beta Database'!H165,IF('OTTV Calculation'!$E$6="Da Nang",'Beta Database'!Y165,IF('OTTV Calculation'!$E$6="Buon Ma Thuot",'Beta Database'!AP165,IF('OTTV Calculation'!$E$6="HCMC",'Beta Database'!BG165))))</f>
        <v>0</v>
      </c>
      <c r="G166" s="68" t="b">
        <f>IF('OTTV Calculation'!$E$6="Hanoi",'Beta Database'!I165,IF('OTTV Calculation'!$E$6="Da Nang",'Beta Database'!Z165,IF('OTTV Calculation'!$E$6="Buon Ma Thuot",'Beta Database'!AQ165,IF('OTTV Calculation'!$E$6="HCMC",'Beta Database'!BH165))))</f>
        <v>0</v>
      </c>
      <c r="H166" s="68" t="b">
        <f>IF('OTTV Calculation'!$E$6="Hanoi",'Beta Database'!J165,IF('OTTV Calculation'!$E$6="Da Nang",'Beta Database'!AA165,IF('OTTV Calculation'!$E$6="Buon Ma Thuot",'Beta Database'!AR165,IF('OTTV Calculation'!$E$6="HCMC",'Beta Database'!BI165))))</f>
        <v>0</v>
      </c>
      <c r="I166" s="68" t="b">
        <f>IF('OTTV Calculation'!$E$6="Hanoi",'Beta Database'!K165,IF('OTTV Calculation'!$E$6="Da Nang",'Beta Database'!AB165,IF('OTTV Calculation'!$E$6="Buon Ma Thuot",'Beta Database'!AS165,IF('OTTV Calculation'!$E$6="HCMC",'Beta Database'!BJ165))))</f>
        <v>0</v>
      </c>
      <c r="J166" s="68" t="b">
        <f>IF('OTTV Calculation'!$E$6="Hanoi",'Beta Database'!L165,IF('OTTV Calculation'!$E$6="Da Nang",'Beta Database'!AC165,IF('OTTV Calculation'!$E$6="Buon Ma Thuot",'Beta Database'!AT165,IF('OTTV Calculation'!$E$6="HCMC",'Beta Database'!BK165))))</f>
        <v>0</v>
      </c>
      <c r="K166" s="68" t="b">
        <f>IF('OTTV Calculation'!$E$6="Hanoi",'Beta Database'!M165,IF('OTTV Calculation'!$E$6="Da Nang",'Beta Database'!AD165,IF('OTTV Calculation'!$E$6="Buon Ma Thuot",'Beta Database'!AU165,IF('OTTV Calculation'!$E$6="HCMC",'Beta Database'!BL165))))</f>
        <v>0</v>
      </c>
      <c r="L166" s="68" t="b">
        <f>IF('OTTV Calculation'!$E$6="Hanoi",'Beta Database'!N165,IF('OTTV Calculation'!$E$6="Da Nang",'Beta Database'!AE165,IF('OTTV Calculation'!$E$6="Buon Ma Thuot",'Beta Database'!AV165,IF('OTTV Calculation'!$E$6="HCMC",'Beta Database'!BM165))))</f>
        <v>0</v>
      </c>
      <c r="M166" s="68" t="b">
        <f>IF('OTTV Calculation'!$E$6="Hanoi",'Beta Database'!O165,IF('OTTV Calculation'!$E$6="Da Nang",'Beta Database'!AF165,IF('OTTV Calculation'!$E$6="Buon Ma Thuot",'Beta Database'!AW165,IF('OTTV Calculation'!$E$6="HCMC",'Beta Database'!BN165))))</f>
        <v>0</v>
      </c>
      <c r="N166" s="68" t="b">
        <f>IF('OTTV Calculation'!$E$6="Hanoi",'Beta Database'!P165,IF('OTTV Calculation'!$E$6="Da Nang",'Beta Database'!AG165,IF('OTTV Calculation'!$E$6="Buon Ma Thuot",'Beta Database'!AX165,IF('OTTV Calculation'!$E$6="HCMC",'Beta Database'!BO165))))</f>
        <v>0</v>
      </c>
      <c r="O166" s="68" t="b">
        <f>IF('OTTV Calculation'!$E$6="Hanoi",'Beta Database'!Q165,IF('OTTV Calculation'!$E$6="Da Nang",'Beta Database'!AH165,IF('OTTV Calculation'!$E$6="Buon Ma Thuot",'Beta Database'!AY165,IF('OTTV Calculation'!$E$6="HCMC",'Beta Database'!BP165))))</f>
        <v>0</v>
      </c>
      <c r="P166" s="68" t="b">
        <f>IF('OTTV Calculation'!$E$6="Hanoi",'Beta Database'!R165,IF('OTTV Calculation'!$E$6="Da Nang",'Beta Database'!AI165,IF('OTTV Calculation'!$E$6="Buon Ma Thuot",'Beta Database'!AZ165,IF('OTTV Calculation'!$E$6="HCMC",'Beta Database'!BQ165))))</f>
        <v>0</v>
      </c>
      <c r="Q166" s="68" t="b">
        <f>IF('OTTV Calculation'!$E$6="Hanoi",'Beta Database'!S165,IF('OTTV Calculation'!$E$6="Da Nang",'Beta Database'!AJ165,IF('OTTV Calculation'!$E$6="Buon Ma Thuot",'Beta Database'!BA165,IF('OTTV Calculation'!$E$6="HCMC",'Beta Database'!BR165))))</f>
        <v>0</v>
      </c>
      <c r="R166" s="57">
        <v>1.2000000000000099</v>
      </c>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row>
    <row r="167" spans="1:64" x14ac:dyDescent="0.25">
      <c r="A167" s="67">
        <v>1.9</v>
      </c>
      <c r="B167" s="68" t="b">
        <f>IF('OTTV Calculation'!$E$6="Hanoi",'Beta Database'!D166,IF('OTTV Calculation'!$E$6="Da Nang",'Beta Database'!U166,IF('OTTV Calculation'!$E$6="Buon Ma Thuot",'Beta Database'!AL166,IF('OTTV Calculation'!$E$6="HCMC",'Beta Database'!BC166))))</f>
        <v>0</v>
      </c>
      <c r="C167" s="68" t="b">
        <f>IF('OTTV Calculation'!$E$6="Hanoi",'Beta Database'!E166,IF('OTTV Calculation'!$E$6="Da Nang",'Beta Database'!V166,IF('OTTV Calculation'!$E$6="Buon Ma Thuot",'Beta Database'!AM166,IF('OTTV Calculation'!$E$6="HCMC",'Beta Database'!BD166))))</f>
        <v>0</v>
      </c>
      <c r="D167" s="68" t="b">
        <f>IF('OTTV Calculation'!$E$6="Hanoi",'Beta Database'!F166,IF('OTTV Calculation'!$E$6="Da Nang",'Beta Database'!W166,IF('OTTV Calculation'!$E$6="Buon Ma Thuot",'Beta Database'!AN166,IF('OTTV Calculation'!$E$6="HCMC",'Beta Database'!BE166))))</f>
        <v>0</v>
      </c>
      <c r="E167" s="68" t="b">
        <f>IF('OTTV Calculation'!$E$6="Hanoi",'Beta Database'!G166,IF('OTTV Calculation'!$E$6="Da Nang",'Beta Database'!X166,IF('OTTV Calculation'!$E$6="Buon Ma Thuot",'Beta Database'!AO166,IF('OTTV Calculation'!$E$6="HCMC",'Beta Database'!BF166))))</f>
        <v>0</v>
      </c>
      <c r="F167" s="73" t="b">
        <f>IF('OTTV Calculation'!$E$6="Hanoi",'Beta Database'!H166,IF('OTTV Calculation'!$E$6="Da Nang",'Beta Database'!Y166,IF('OTTV Calculation'!$E$6="Buon Ma Thuot",'Beta Database'!AP166,IF('OTTV Calculation'!$E$6="HCMC",'Beta Database'!BG166))))</f>
        <v>0</v>
      </c>
      <c r="G167" s="68" t="b">
        <f>IF('OTTV Calculation'!$E$6="Hanoi",'Beta Database'!I166,IF('OTTV Calculation'!$E$6="Da Nang",'Beta Database'!Z166,IF('OTTV Calculation'!$E$6="Buon Ma Thuot",'Beta Database'!AQ166,IF('OTTV Calculation'!$E$6="HCMC",'Beta Database'!BH166))))</f>
        <v>0</v>
      </c>
      <c r="H167" s="68" t="b">
        <f>IF('OTTV Calculation'!$E$6="Hanoi",'Beta Database'!J166,IF('OTTV Calculation'!$E$6="Da Nang",'Beta Database'!AA166,IF('OTTV Calculation'!$E$6="Buon Ma Thuot",'Beta Database'!AR166,IF('OTTV Calculation'!$E$6="HCMC",'Beta Database'!BI166))))</f>
        <v>0</v>
      </c>
      <c r="I167" s="68" t="b">
        <f>IF('OTTV Calculation'!$E$6="Hanoi",'Beta Database'!K166,IF('OTTV Calculation'!$E$6="Da Nang",'Beta Database'!AB166,IF('OTTV Calculation'!$E$6="Buon Ma Thuot",'Beta Database'!AS166,IF('OTTV Calculation'!$E$6="HCMC",'Beta Database'!BJ166))))</f>
        <v>0</v>
      </c>
      <c r="J167" s="68" t="b">
        <f>IF('OTTV Calculation'!$E$6="Hanoi",'Beta Database'!L166,IF('OTTV Calculation'!$E$6="Da Nang",'Beta Database'!AC166,IF('OTTV Calculation'!$E$6="Buon Ma Thuot",'Beta Database'!AT166,IF('OTTV Calculation'!$E$6="HCMC",'Beta Database'!BK166))))</f>
        <v>0</v>
      </c>
      <c r="K167" s="68" t="b">
        <f>IF('OTTV Calculation'!$E$6="Hanoi",'Beta Database'!M166,IF('OTTV Calculation'!$E$6="Da Nang",'Beta Database'!AD166,IF('OTTV Calculation'!$E$6="Buon Ma Thuot",'Beta Database'!AU166,IF('OTTV Calculation'!$E$6="HCMC",'Beta Database'!BL166))))</f>
        <v>0</v>
      </c>
      <c r="L167" s="68" t="b">
        <f>IF('OTTV Calculation'!$E$6="Hanoi",'Beta Database'!N166,IF('OTTV Calculation'!$E$6="Da Nang",'Beta Database'!AE166,IF('OTTV Calculation'!$E$6="Buon Ma Thuot",'Beta Database'!AV166,IF('OTTV Calculation'!$E$6="HCMC",'Beta Database'!BM166))))</f>
        <v>0</v>
      </c>
      <c r="M167" s="68" t="b">
        <f>IF('OTTV Calculation'!$E$6="Hanoi",'Beta Database'!O166,IF('OTTV Calculation'!$E$6="Da Nang",'Beta Database'!AF166,IF('OTTV Calculation'!$E$6="Buon Ma Thuot",'Beta Database'!AW166,IF('OTTV Calculation'!$E$6="HCMC",'Beta Database'!BN166))))</f>
        <v>0</v>
      </c>
      <c r="N167" s="68" t="b">
        <f>IF('OTTV Calculation'!$E$6="Hanoi",'Beta Database'!P166,IF('OTTV Calculation'!$E$6="Da Nang",'Beta Database'!AG166,IF('OTTV Calculation'!$E$6="Buon Ma Thuot",'Beta Database'!AX166,IF('OTTV Calculation'!$E$6="HCMC",'Beta Database'!BO166))))</f>
        <v>0</v>
      </c>
      <c r="O167" s="68" t="b">
        <f>IF('OTTV Calculation'!$E$6="Hanoi",'Beta Database'!Q166,IF('OTTV Calculation'!$E$6="Da Nang",'Beta Database'!AH166,IF('OTTV Calculation'!$E$6="Buon Ma Thuot",'Beta Database'!AY166,IF('OTTV Calculation'!$E$6="HCMC",'Beta Database'!BP166))))</f>
        <v>0</v>
      </c>
      <c r="P167" s="68" t="b">
        <f>IF('OTTV Calculation'!$E$6="Hanoi",'Beta Database'!R166,IF('OTTV Calculation'!$E$6="Da Nang",'Beta Database'!AI166,IF('OTTV Calculation'!$E$6="Buon Ma Thuot",'Beta Database'!AZ166,IF('OTTV Calculation'!$E$6="HCMC",'Beta Database'!BQ166))))</f>
        <v>0</v>
      </c>
      <c r="Q167" s="68" t="b">
        <f>IF('OTTV Calculation'!$E$6="Hanoi",'Beta Database'!S166,IF('OTTV Calculation'!$E$6="Da Nang",'Beta Database'!AJ166,IF('OTTV Calculation'!$E$6="Buon Ma Thuot",'Beta Database'!BA166,IF('OTTV Calculation'!$E$6="HCMC",'Beta Database'!BR166))))</f>
        <v>0</v>
      </c>
      <c r="R167" s="57">
        <v>1.1500000000000099</v>
      </c>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row>
    <row r="168" spans="1:64" x14ac:dyDescent="0.25">
      <c r="A168" s="67">
        <v>1.95</v>
      </c>
      <c r="B168" s="68" t="b">
        <f>IF('OTTV Calculation'!$E$6="Hanoi",'Beta Database'!D167,IF('OTTV Calculation'!$E$6="Da Nang",'Beta Database'!U167,IF('OTTV Calculation'!$E$6="Buon Ma Thuot",'Beta Database'!AL167,IF('OTTV Calculation'!$E$6="HCMC",'Beta Database'!BC167))))</f>
        <v>0</v>
      </c>
      <c r="C168" s="68" t="b">
        <f>IF('OTTV Calculation'!$E$6="Hanoi",'Beta Database'!E167,IF('OTTV Calculation'!$E$6="Da Nang",'Beta Database'!V167,IF('OTTV Calculation'!$E$6="Buon Ma Thuot",'Beta Database'!AM167,IF('OTTV Calculation'!$E$6="HCMC",'Beta Database'!BD167))))</f>
        <v>0</v>
      </c>
      <c r="D168" s="68" t="b">
        <f>IF('OTTV Calculation'!$E$6="Hanoi",'Beta Database'!F167,IF('OTTV Calculation'!$E$6="Da Nang",'Beta Database'!W167,IF('OTTV Calculation'!$E$6="Buon Ma Thuot",'Beta Database'!AN167,IF('OTTV Calculation'!$E$6="HCMC",'Beta Database'!BE167))))</f>
        <v>0</v>
      </c>
      <c r="E168" s="68" t="b">
        <f>IF('OTTV Calculation'!$E$6="Hanoi",'Beta Database'!G167,IF('OTTV Calculation'!$E$6="Da Nang",'Beta Database'!X167,IF('OTTV Calculation'!$E$6="Buon Ma Thuot",'Beta Database'!AO167,IF('OTTV Calculation'!$E$6="HCMC",'Beta Database'!BF167))))</f>
        <v>0</v>
      </c>
      <c r="F168" s="73" t="b">
        <f>IF('OTTV Calculation'!$E$6="Hanoi",'Beta Database'!H167,IF('OTTV Calculation'!$E$6="Da Nang",'Beta Database'!Y167,IF('OTTV Calculation'!$E$6="Buon Ma Thuot",'Beta Database'!AP167,IF('OTTV Calculation'!$E$6="HCMC",'Beta Database'!BG167))))</f>
        <v>0</v>
      </c>
      <c r="G168" s="68" t="b">
        <f>IF('OTTV Calculation'!$E$6="Hanoi",'Beta Database'!I167,IF('OTTV Calculation'!$E$6="Da Nang",'Beta Database'!Z167,IF('OTTV Calculation'!$E$6="Buon Ma Thuot",'Beta Database'!AQ167,IF('OTTV Calculation'!$E$6="HCMC",'Beta Database'!BH167))))</f>
        <v>0</v>
      </c>
      <c r="H168" s="68" t="b">
        <f>IF('OTTV Calculation'!$E$6="Hanoi",'Beta Database'!J167,IF('OTTV Calculation'!$E$6="Da Nang",'Beta Database'!AA167,IF('OTTV Calculation'!$E$6="Buon Ma Thuot",'Beta Database'!AR167,IF('OTTV Calculation'!$E$6="HCMC",'Beta Database'!BI167))))</f>
        <v>0</v>
      </c>
      <c r="I168" s="68" t="b">
        <f>IF('OTTV Calculation'!$E$6="Hanoi",'Beta Database'!K167,IF('OTTV Calculation'!$E$6="Da Nang",'Beta Database'!AB167,IF('OTTV Calculation'!$E$6="Buon Ma Thuot",'Beta Database'!AS167,IF('OTTV Calculation'!$E$6="HCMC",'Beta Database'!BJ167))))</f>
        <v>0</v>
      </c>
      <c r="J168" s="68" t="b">
        <f>IF('OTTV Calculation'!$E$6="Hanoi",'Beta Database'!L167,IF('OTTV Calculation'!$E$6="Da Nang",'Beta Database'!AC167,IF('OTTV Calculation'!$E$6="Buon Ma Thuot",'Beta Database'!AT167,IF('OTTV Calculation'!$E$6="HCMC",'Beta Database'!BK167))))</f>
        <v>0</v>
      </c>
      <c r="K168" s="68" t="b">
        <f>IF('OTTV Calculation'!$E$6="Hanoi",'Beta Database'!M167,IF('OTTV Calculation'!$E$6="Da Nang",'Beta Database'!AD167,IF('OTTV Calculation'!$E$6="Buon Ma Thuot",'Beta Database'!AU167,IF('OTTV Calculation'!$E$6="HCMC",'Beta Database'!BL167))))</f>
        <v>0</v>
      </c>
      <c r="L168" s="68" t="b">
        <f>IF('OTTV Calculation'!$E$6="Hanoi",'Beta Database'!N167,IF('OTTV Calculation'!$E$6="Da Nang",'Beta Database'!AE167,IF('OTTV Calculation'!$E$6="Buon Ma Thuot",'Beta Database'!AV167,IF('OTTV Calculation'!$E$6="HCMC",'Beta Database'!BM167))))</f>
        <v>0</v>
      </c>
      <c r="M168" s="68" t="b">
        <f>IF('OTTV Calculation'!$E$6="Hanoi",'Beta Database'!O167,IF('OTTV Calculation'!$E$6="Da Nang",'Beta Database'!AF167,IF('OTTV Calculation'!$E$6="Buon Ma Thuot",'Beta Database'!AW167,IF('OTTV Calculation'!$E$6="HCMC",'Beta Database'!BN167))))</f>
        <v>0</v>
      </c>
      <c r="N168" s="68" t="b">
        <f>IF('OTTV Calculation'!$E$6="Hanoi",'Beta Database'!P167,IF('OTTV Calculation'!$E$6="Da Nang",'Beta Database'!AG167,IF('OTTV Calculation'!$E$6="Buon Ma Thuot",'Beta Database'!AX167,IF('OTTV Calculation'!$E$6="HCMC",'Beta Database'!BO167))))</f>
        <v>0</v>
      </c>
      <c r="O168" s="68" t="b">
        <f>IF('OTTV Calculation'!$E$6="Hanoi",'Beta Database'!Q167,IF('OTTV Calculation'!$E$6="Da Nang",'Beta Database'!AH167,IF('OTTV Calculation'!$E$6="Buon Ma Thuot",'Beta Database'!AY167,IF('OTTV Calculation'!$E$6="HCMC",'Beta Database'!BP167))))</f>
        <v>0</v>
      </c>
      <c r="P168" s="68" t="b">
        <f>IF('OTTV Calculation'!$E$6="Hanoi",'Beta Database'!R167,IF('OTTV Calculation'!$E$6="Da Nang",'Beta Database'!AI167,IF('OTTV Calculation'!$E$6="Buon Ma Thuot",'Beta Database'!AZ167,IF('OTTV Calculation'!$E$6="HCMC",'Beta Database'!BQ167))))</f>
        <v>0</v>
      </c>
      <c r="Q168" s="68" t="b">
        <f>IF('OTTV Calculation'!$E$6="Hanoi",'Beta Database'!S167,IF('OTTV Calculation'!$E$6="Da Nang",'Beta Database'!AJ167,IF('OTTV Calculation'!$E$6="Buon Ma Thuot",'Beta Database'!BA167,IF('OTTV Calculation'!$E$6="HCMC",'Beta Database'!BR167))))</f>
        <v>0</v>
      </c>
      <c r="R168" s="57">
        <v>1.1000000000000101</v>
      </c>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row>
    <row r="169" spans="1:64" x14ac:dyDescent="0.25">
      <c r="A169" s="67">
        <v>2</v>
      </c>
      <c r="B169" s="68" t="b">
        <f>IF('OTTV Calculation'!$E$6="Hanoi",'Beta Database'!D168,IF('OTTV Calculation'!$E$6="Da Nang",'Beta Database'!U168,IF('OTTV Calculation'!$E$6="Buon Ma Thuot",'Beta Database'!AL168,IF('OTTV Calculation'!$E$6="HCMC",'Beta Database'!BC168))))</f>
        <v>0</v>
      </c>
      <c r="C169" s="68" t="b">
        <f>IF('OTTV Calculation'!$E$6="Hanoi",'Beta Database'!E168,IF('OTTV Calculation'!$E$6="Da Nang",'Beta Database'!V168,IF('OTTV Calculation'!$E$6="Buon Ma Thuot",'Beta Database'!AM168,IF('OTTV Calculation'!$E$6="HCMC",'Beta Database'!BD168))))</f>
        <v>0</v>
      </c>
      <c r="D169" s="68" t="b">
        <f>IF('OTTV Calculation'!$E$6="Hanoi",'Beta Database'!F168,IF('OTTV Calculation'!$E$6="Da Nang",'Beta Database'!W168,IF('OTTV Calculation'!$E$6="Buon Ma Thuot",'Beta Database'!AN168,IF('OTTV Calculation'!$E$6="HCMC",'Beta Database'!BE168))))</f>
        <v>0</v>
      </c>
      <c r="E169" s="68" t="b">
        <f>IF('OTTV Calculation'!$E$6="Hanoi",'Beta Database'!G168,IF('OTTV Calculation'!$E$6="Da Nang",'Beta Database'!X168,IF('OTTV Calculation'!$E$6="Buon Ma Thuot",'Beta Database'!AO168,IF('OTTV Calculation'!$E$6="HCMC",'Beta Database'!BF168))))</f>
        <v>0</v>
      </c>
      <c r="F169" s="73" t="b">
        <f>IF('OTTV Calculation'!$E$6="Hanoi",'Beta Database'!H168,IF('OTTV Calculation'!$E$6="Da Nang",'Beta Database'!Y168,IF('OTTV Calculation'!$E$6="Buon Ma Thuot",'Beta Database'!AP168,IF('OTTV Calculation'!$E$6="HCMC",'Beta Database'!BG168))))</f>
        <v>0</v>
      </c>
      <c r="G169" s="68" t="b">
        <f>IF('OTTV Calculation'!$E$6="Hanoi",'Beta Database'!I168,IF('OTTV Calculation'!$E$6="Da Nang",'Beta Database'!Z168,IF('OTTV Calculation'!$E$6="Buon Ma Thuot",'Beta Database'!AQ168,IF('OTTV Calculation'!$E$6="HCMC",'Beta Database'!BH168))))</f>
        <v>0</v>
      </c>
      <c r="H169" s="68" t="b">
        <f>IF('OTTV Calculation'!$E$6="Hanoi",'Beta Database'!J168,IF('OTTV Calculation'!$E$6="Da Nang",'Beta Database'!AA168,IF('OTTV Calculation'!$E$6="Buon Ma Thuot",'Beta Database'!AR168,IF('OTTV Calculation'!$E$6="HCMC",'Beta Database'!BI168))))</f>
        <v>0</v>
      </c>
      <c r="I169" s="68" t="b">
        <f>IF('OTTV Calculation'!$E$6="Hanoi",'Beta Database'!K168,IF('OTTV Calculation'!$E$6="Da Nang",'Beta Database'!AB168,IF('OTTV Calculation'!$E$6="Buon Ma Thuot",'Beta Database'!AS168,IF('OTTV Calculation'!$E$6="HCMC",'Beta Database'!BJ168))))</f>
        <v>0</v>
      </c>
      <c r="J169" s="68" t="b">
        <f>IF('OTTV Calculation'!$E$6="Hanoi",'Beta Database'!L168,IF('OTTV Calculation'!$E$6="Da Nang",'Beta Database'!AC168,IF('OTTV Calculation'!$E$6="Buon Ma Thuot",'Beta Database'!AT168,IF('OTTV Calculation'!$E$6="HCMC",'Beta Database'!BK168))))</f>
        <v>0</v>
      </c>
      <c r="K169" s="68" t="b">
        <f>IF('OTTV Calculation'!$E$6="Hanoi",'Beta Database'!M168,IF('OTTV Calculation'!$E$6="Da Nang",'Beta Database'!AD168,IF('OTTV Calculation'!$E$6="Buon Ma Thuot",'Beta Database'!AU168,IF('OTTV Calculation'!$E$6="HCMC",'Beta Database'!BL168))))</f>
        <v>0</v>
      </c>
      <c r="L169" s="68" t="b">
        <f>IF('OTTV Calculation'!$E$6="Hanoi",'Beta Database'!N168,IF('OTTV Calculation'!$E$6="Da Nang",'Beta Database'!AE168,IF('OTTV Calculation'!$E$6="Buon Ma Thuot",'Beta Database'!AV168,IF('OTTV Calculation'!$E$6="HCMC",'Beta Database'!BM168))))</f>
        <v>0</v>
      </c>
      <c r="M169" s="68" t="b">
        <f>IF('OTTV Calculation'!$E$6="Hanoi",'Beta Database'!O168,IF('OTTV Calculation'!$E$6="Da Nang",'Beta Database'!AF168,IF('OTTV Calculation'!$E$6="Buon Ma Thuot",'Beta Database'!AW168,IF('OTTV Calculation'!$E$6="HCMC",'Beta Database'!BN168))))</f>
        <v>0</v>
      </c>
      <c r="N169" s="68" t="b">
        <f>IF('OTTV Calculation'!$E$6="Hanoi",'Beta Database'!P168,IF('OTTV Calculation'!$E$6="Da Nang",'Beta Database'!AG168,IF('OTTV Calculation'!$E$6="Buon Ma Thuot",'Beta Database'!AX168,IF('OTTV Calculation'!$E$6="HCMC",'Beta Database'!BO168))))</f>
        <v>0</v>
      </c>
      <c r="O169" s="68" t="b">
        <f>IF('OTTV Calculation'!$E$6="Hanoi",'Beta Database'!Q168,IF('OTTV Calculation'!$E$6="Da Nang",'Beta Database'!AH168,IF('OTTV Calculation'!$E$6="Buon Ma Thuot",'Beta Database'!AY168,IF('OTTV Calculation'!$E$6="HCMC",'Beta Database'!BP168))))</f>
        <v>0</v>
      </c>
      <c r="P169" s="68" t="b">
        <f>IF('OTTV Calculation'!$E$6="Hanoi",'Beta Database'!R168,IF('OTTV Calculation'!$E$6="Da Nang",'Beta Database'!AI168,IF('OTTV Calculation'!$E$6="Buon Ma Thuot",'Beta Database'!AZ168,IF('OTTV Calculation'!$E$6="HCMC",'Beta Database'!BQ168))))</f>
        <v>0</v>
      </c>
      <c r="Q169" s="68" t="b">
        <f>IF('OTTV Calculation'!$E$6="Hanoi",'Beta Database'!S168,IF('OTTV Calculation'!$E$6="Da Nang",'Beta Database'!AJ168,IF('OTTV Calculation'!$E$6="Buon Ma Thuot",'Beta Database'!BA168,IF('OTTV Calculation'!$E$6="HCMC",'Beta Database'!BR168))))</f>
        <v>0</v>
      </c>
      <c r="R169" s="57">
        <v>1.05000000000001</v>
      </c>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row>
    <row r="170" spans="1:64" x14ac:dyDescent="0.25">
      <c r="A170" s="67">
        <v>2.0499999999999998</v>
      </c>
      <c r="B170" s="68" t="b">
        <f>IF('OTTV Calculation'!$E$6="Hanoi",'Beta Database'!D169,IF('OTTV Calculation'!$E$6="Da Nang",'Beta Database'!U169,IF('OTTV Calculation'!$E$6="Buon Ma Thuot",'Beta Database'!AL169,IF('OTTV Calculation'!$E$6="HCMC",'Beta Database'!BC169))))</f>
        <v>0</v>
      </c>
      <c r="C170" s="68" t="b">
        <f>IF('OTTV Calculation'!$E$6="Hanoi",'Beta Database'!E169,IF('OTTV Calculation'!$E$6="Da Nang",'Beta Database'!V169,IF('OTTV Calculation'!$E$6="Buon Ma Thuot",'Beta Database'!AM169,IF('OTTV Calculation'!$E$6="HCMC",'Beta Database'!BD169))))</f>
        <v>0</v>
      </c>
      <c r="D170" s="68" t="b">
        <f>IF('OTTV Calculation'!$E$6="Hanoi",'Beta Database'!F169,IF('OTTV Calculation'!$E$6="Da Nang",'Beta Database'!W169,IF('OTTV Calculation'!$E$6="Buon Ma Thuot",'Beta Database'!AN169,IF('OTTV Calculation'!$E$6="HCMC",'Beta Database'!BE169))))</f>
        <v>0</v>
      </c>
      <c r="E170" s="68" t="b">
        <f>IF('OTTV Calculation'!$E$6="Hanoi",'Beta Database'!G169,IF('OTTV Calculation'!$E$6="Da Nang",'Beta Database'!X169,IF('OTTV Calculation'!$E$6="Buon Ma Thuot",'Beta Database'!AO169,IF('OTTV Calculation'!$E$6="HCMC",'Beta Database'!BF169))))</f>
        <v>0</v>
      </c>
      <c r="F170" s="73" t="b">
        <f>IF('OTTV Calculation'!$E$6="Hanoi",'Beta Database'!H169,IF('OTTV Calculation'!$E$6="Da Nang",'Beta Database'!Y169,IF('OTTV Calculation'!$E$6="Buon Ma Thuot",'Beta Database'!AP169,IF('OTTV Calculation'!$E$6="HCMC",'Beta Database'!BG169))))</f>
        <v>0</v>
      </c>
      <c r="G170" s="68" t="b">
        <f>IF('OTTV Calculation'!$E$6="Hanoi",'Beta Database'!I169,IF('OTTV Calculation'!$E$6="Da Nang",'Beta Database'!Z169,IF('OTTV Calculation'!$E$6="Buon Ma Thuot",'Beta Database'!AQ169,IF('OTTV Calculation'!$E$6="HCMC",'Beta Database'!BH169))))</f>
        <v>0</v>
      </c>
      <c r="H170" s="68" t="b">
        <f>IF('OTTV Calculation'!$E$6="Hanoi",'Beta Database'!J169,IF('OTTV Calculation'!$E$6="Da Nang",'Beta Database'!AA169,IF('OTTV Calculation'!$E$6="Buon Ma Thuot",'Beta Database'!AR169,IF('OTTV Calculation'!$E$6="HCMC",'Beta Database'!BI169))))</f>
        <v>0</v>
      </c>
      <c r="I170" s="68" t="b">
        <f>IF('OTTV Calculation'!$E$6="Hanoi",'Beta Database'!K169,IF('OTTV Calculation'!$E$6="Da Nang",'Beta Database'!AB169,IF('OTTV Calculation'!$E$6="Buon Ma Thuot",'Beta Database'!AS169,IF('OTTV Calculation'!$E$6="HCMC",'Beta Database'!BJ169))))</f>
        <v>0</v>
      </c>
      <c r="J170" s="68" t="b">
        <f>IF('OTTV Calculation'!$E$6="Hanoi",'Beta Database'!L169,IF('OTTV Calculation'!$E$6="Da Nang",'Beta Database'!AC169,IF('OTTV Calculation'!$E$6="Buon Ma Thuot",'Beta Database'!AT169,IF('OTTV Calculation'!$E$6="HCMC",'Beta Database'!BK169))))</f>
        <v>0</v>
      </c>
      <c r="K170" s="68" t="b">
        <f>IF('OTTV Calculation'!$E$6="Hanoi",'Beta Database'!M169,IF('OTTV Calculation'!$E$6="Da Nang",'Beta Database'!AD169,IF('OTTV Calculation'!$E$6="Buon Ma Thuot",'Beta Database'!AU169,IF('OTTV Calculation'!$E$6="HCMC",'Beta Database'!BL169))))</f>
        <v>0</v>
      </c>
      <c r="L170" s="68" t="b">
        <f>IF('OTTV Calculation'!$E$6="Hanoi",'Beta Database'!N169,IF('OTTV Calculation'!$E$6="Da Nang",'Beta Database'!AE169,IF('OTTV Calculation'!$E$6="Buon Ma Thuot",'Beta Database'!AV169,IF('OTTV Calculation'!$E$6="HCMC",'Beta Database'!BM169))))</f>
        <v>0</v>
      </c>
      <c r="M170" s="68" t="b">
        <f>IF('OTTV Calculation'!$E$6="Hanoi",'Beta Database'!O169,IF('OTTV Calculation'!$E$6="Da Nang",'Beta Database'!AF169,IF('OTTV Calculation'!$E$6="Buon Ma Thuot",'Beta Database'!AW169,IF('OTTV Calculation'!$E$6="HCMC",'Beta Database'!BN169))))</f>
        <v>0</v>
      </c>
      <c r="N170" s="68" t="b">
        <f>IF('OTTV Calculation'!$E$6="Hanoi",'Beta Database'!P169,IF('OTTV Calculation'!$E$6="Da Nang",'Beta Database'!AG169,IF('OTTV Calculation'!$E$6="Buon Ma Thuot",'Beta Database'!AX169,IF('OTTV Calculation'!$E$6="HCMC",'Beta Database'!BO169))))</f>
        <v>0</v>
      </c>
      <c r="O170" s="68" t="b">
        <f>IF('OTTV Calculation'!$E$6="Hanoi",'Beta Database'!Q169,IF('OTTV Calculation'!$E$6="Da Nang",'Beta Database'!AH169,IF('OTTV Calculation'!$E$6="Buon Ma Thuot",'Beta Database'!AY169,IF('OTTV Calculation'!$E$6="HCMC",'Beta Database'!BP169))))</f>
        <v>0</v>
      </c>
      <c r="P170" s="68" t="b">
        <f>IF('OTTV Calculation'!$E$6="Hanoi",'Beta Database'!R169,IF('OTTV Calculation'!$E$6="Da Nang",'Beta Database'!AI169,IF('OTTV Calculation'!$E$6="Buon Ma Thuot",'Beta Database'!AZ169,IF('OTTV Calculation'!$E$6="HCMC",'Beta Database'!BQ169))))</f>
        <v>0</v>
      </c>
      <c r="Q170" s="68" t="b">
        <f>IF('OTTV Calculation'!$E$6="Hanoi",'Beta Database'!S169,IF('OTTV Calculation'!$E$6="Da Nang",'Beta Database'!AJ169,IF('OTTV Calculation'!$E$6="Buon Ma Thuot",'Beta Database'!BA169,IF('OTTV Calculation'!$E$6="HCMC",'Beta Database'!BR169))))</f>
        <v>0</v>
      </c>
      <c r="R170" s="57">
        <v>1.00000000000001</v>
      </c>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row>
    <row r="171" spans="1:64" x14ac:dyDescent="0.25">
      <c r="A171" s="67">
        <v>2.1</v>
      </c>
      <c r="B171" s="68" t="b">
        <f>IF('OTTV Calculation'!$E$6="Hanoi",'Beta Database'!D170,IF('OTTV Calculation'!$E$6="Da Nang",'Beta Database'!U170,IF('OTTV Calculation'!$E$6="Buon Ma Thuot",'Beta Database'!AL170,IF('OTTV Calculation'!$E$6="HCMC",'Beta Database'!BC170))))</f>
        <v>0</v>
      </c>
      <c r="C171" s="68" t="b">
        <f>IF('OTTV Calculation'!$E$6="Hanoi",'Beta Database'!E170,IF('OTTV Calculation'!$E$6="Da Nang",'Beta Database'!V170,IF('OTTV Calculation'!$E$6="Buon Ma Thuot",'Beta Database'!AM170,IF('OTTV Calculation'!$E$6="HCMC",'Beta Database'!BD170))))</f>
        <v>0</v>
      </c>
      <c r="D171" s="68" t="b">
        <f>IF('OTTV Calculation'!$E$6="Hanoi",'Beta Database'!F170,IF('OTTV Calculation'!$E$6="Da Nang",'Beta Database'!W170,IF('OTTV Calculation'!$E$6="Buon Ma Thuot",'Beta Database'!AN170,IF('OTTV Calculation'!$E$6="HCMC",'Beta Database'!BE170))))</f>
        <v>0</v>
      </c>
      <c r="E171" s="68" t="b">
        <f>IF('OTTV Calculation'!$E$6="Hanoi",'Beta Database'!G170,IF('OTTV Calculation'!$E$6="Da Nang",'Beta Database'!X170,IF('OTTV Calculation'!$E$6="Buon Ma Thuot",'Beta Database'!AO170,IF('OTTV Calculation'!$E$6="HCMC",'Beta Database'!BF170))))</f>
        <v>0</v>
      </c>
      <c r="F171" s="73" t="b">
        <f>IF('OTTV Calculation'!$E$6="Hanoi",'Beta Database'!H170,IF('OTTV Calculation'!$E$6="Da Nang",'Beta Database'!Y170,IF('OTTV Calculation'!$E$6="Buon Ma Thuot",'Beta Database'!AP170,IF('OTTV Calculation'!$E$6="HCMC",'Beta Database'!BG170))))</f>
        <v>0</v>
      </c>
      <c r="G171" s="68" t="b">
        <f>IF('OTTV Calculation'!$E$6="Hanoi",'Beta Database'!I170,IF('OTTV Calculation'!$E$6="Da Nang",'Beta Database'!Z170,IF('OTTV Calculation'!$E$6="Buon Ma Thuot",'Beta Database'!AQ170,IF('OTTV Calculation'!$E$6="HCMC",'Beta Database'!BH170))))</f>
        <v>0</v>
      </c>
      <c r="H171" s="68" t="b">
        <f>IF('OTTV Calculation'!$E$6="Hanoi",'Beta Database'!J170,IF('OTTV Calculation'!$E$6="Da Nang",'Beta Database'!AA170,IF('OTTV Calculation'!$E$6="Buon Ma Thuot",'Beta Database'!AR170,IF('OTTV Calculation'!$E$6="HCMC",'Beta Database'!BI170))))</f>
        <v>0</v>
      </c>
      <c r="I171" s="68" t="b">
        <f>IF('OTTV Calculation'!$E$6="Hanoi",'Beta Database'!K170,IF('OTTV Calculation'!$E$6="Da Nang",'Beta Database'!AB170,IF('OTTV Calculation'!$E$6="Buon Ma Thuot",'Beta Database'!AS170,IF('OTTV Calculation'!$E$6="HCMC",'Beta Database'!BJ170))))</f>
        <v>0</v>
      </c>
      <c r="J171" s="68" t="b">
        <f>IF('OTTV Calculation'!$E$6="Hanoi",'Beta Database'!L170,IF('OTTV Calculation'!$E$6="Da Nang",'Beta Database'!AC170,IF('OTTV Calculation'!$E$6="Buon Ma Thuot",'Beta Database'!AT170,IF('OTTV Calculation'!$E$6="HCMC",'Beta Database'!BK170))))</f>
        <v>0</v>
      </c>
      <c r="K171" s="68" t="b">
        <f>IF('OTTV Calculation'!$E$6="Hanoi",'Beta Database'!M170,IF('OTTV Calculation'!$E$6="Da Nang",'Beta Database'!AD170,IF('OTTV Calculation'!$E$6="Buon Ma Thuot",'Beta Database'!AU170,IF('OTTV Calculation'!$E$6="HCMC",'Beta Database'!BL170))))</f>
        <v>0</v>
      </c>
      <c r="L171" s="68" t="b">
        <f>IF('OTTV Calculation'!$E$6="Hanoi",'Beta Database'!N170,IF('OTTV Calculation'!$E$6="Da Nang",'Beta Database'!AE170,IF('OTTV Calculation'!$E$6="Buon Ma Thuot",'Beta Database'!AV170,IF('OTTV Calculation'!$E$6="HCMC",'Beta Database'!BM170))))</f>
        <v>0</v>
      </c>
      <c r="M171" s="68" t="b">
        <f>IF('OTTV Calculation'!$E$6="Hanoi",'Beta Database'!O170,IF('OTTV Calculation'!$E$6="Da Nang",'Beta Database'!AF170,IF('OTTV Calculation'!$E$6="Buon Ma Thuot",'Beta Database'!AW170,IF('OTTV Calculation'!$E$6="HCMC",'Beta Database'!BN170))))</f>
        <v>0</v>
      </c>
      <c r="N171" s="68" t="b">
        <f>IF('OTTV Calculation'!$E$6="Hanoi",'Beta Database'!P170,IF('OTTV Calculation'!$E$6="Da Nang",'Beta Database'!AG170,IF('OTTV Calculation'!$E$6="Buon Ma Thuot",'Beta Database'!AX170,IF('OTTV Calculation'!$E$6="HCMC",'Beta Database'!BO170))))</f>
        <v>0</v>
      </c>
      <c r="O171" s="68" t="b">
        <f>IF('OTTV Calculation'!$E$6="Hanoi",'Beta Database'!Q170,IF('OTTV Calculation'!$E$6="Da Nang",'Beta Database'!AH170,IF('OTTV Calculation'!$E$6="Buon Ma Thuot",'Beta Database'!AY170,IF('OTTV Calculation'!$E$6="HCMC",'Beta Database'!BP170))))</f>
        <v>0</v>
      </c>
      <c r="P171" s="68" t="b">
        <f>IF('OTTV Calculation'!$E$6="Hanoi",'Beta Database'!R170,IF('OTTV Calculation'!$E$6="Da Nang",'Beta Database'!AI170,IF('OTTV Calculation'!$E$6="Buon Ma Thuot",'Beta Database'!AZ170,IF('OTTV Calculation'!$E$6="HCMC",'Beta Database'!BQ170))))</f>
        <v>0</v>
      </c>
      <c r="Q171" s="68" t="b">
        <f>IF('OTTV Calculation'!$E$6="Hanoi",'Beta Database'!S170,IF('OTTV Calculation'!$E$6="Da Nang",'Beta Database'!AJ170,IF('OTTV Calculation'!$E$6="Buon Ma Thuot",'Beta Database'!BA170,IF('OTTV Calculation'!$E$6="HCMC",'Beta Database'!BR170))))</f>
        <v>0</v>
      </c>
      <c r="R171" s="57">
        <v>0.95000000000000995</v>
      </c>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row>
    <row r="172" spans="1:64" x14ac:dyDescent="0.25">
      <c r="A172" s="67">
        <v>2.15</v>
      </c>
      <c r="B172" s="68" t="b">
        <f>IF('OTTV Calculation'!$E$6="Hanoi",'Beta Database'!D171,IF('OTTV Calculation'!$E$6="Da Nang",'Beta Database'!U171,IF('OTTV Calculation'!$E$6="Buon Ma Thuot",'Beta Database'!AL171,IF('OTTV Calculation'!$E$6="HCMC",'Beta Database'!BC171))))</f>
        <v>0</v>
      </c>
      <c r="C172" s="68" t="b">
        <f>IF('OTTV Calculation'!$E$6="Hanoi",'Beta Database'!E171,IF('OTTV Calculation'!$E$6="Da Nang",'Beta Database'!V171,IF('OTTV Calculation'!$E$6="Buon Ma Thuot",'Beta Database'!AM171,IF('OTTV Calculation'!$E$6="HCMC",'Beta Database'!BD171))))</f>
        <v>0</v>
      </c>
      <c r="D172" s="68" t="b">
        <f>IF('OTTV Calculation'!$E$6="Hanoi",'Beta Database'!F171,IF('OTTV Calculation'!$E$6="Da Nang",'Beta Database'!W171,IF('OTTV Calculation'!$E$6="Buon Ma Thuot",'Beta Database'!AN171,IF('OTTV Calculation'!$E$6="HCMC",'Beta Database'!BE171))))</f>
        <v>0</v>
      </c>
      <c r="E172" s="68" t="b">
        <f>IF('OTTV Calculation'!$E$6="Hanoi",'Beta Database'!G171,IF('OTTV Calculation'!$E$6="Da Nang",'Beta Database'!X171,IF('OTTV Calculation'!$E$6="Buon Ma Thuot",'Beta Database'!AO171,IF('OTTV Calculation'!$E$6="HCMC",'Beta Database'!BF171))))</f>
        <v>0</v>
      </c>
      <c r="F172" s="73" t="b">
        <f>IF('OTTV Calculation'!$E$6="Hanoi",'Beta Database'!H171,IF('OTTV Calculation'!$E$6="Da Nang",'Beta Database'!Y171,IF('OTTV Calculation'!$E$6="Buon Ma Thuot",'Beta Database'!AP171,IF('OTTV Calculation'!$E$6="HCMC",'Beta Database'!BG171))))</f>
        <v>0</v>
      </c>
      <c r="G172" s="68" t="b">
        <f>IF('OTTV Calculation'!$E$6="Hanoi",'Beta Database'!I171,IF('OTTV Calculation'!$E$6="Da Nang",'Beta Database'!Z171,IF('OTTV Calculation'!$E$6="Buon Ma Thuot",'Beta Database'!AQ171,IF('OTTV Calculation'!$E$6="HCMC",'Beta Database'!BH171))))</f>
        <v>0</v>
      </c>
      <c r="H172" s="68" t="b">
        <f>IF('OTTV Calculation'!$E$6="Hanoi",'Beta Database'!J171,IF('OTTV Calculation'!$E$6="Da Nang",'Beta Database'!AA171,IF('OTTV Calculation'!$E$6="Buon Ma Thuot",'Beta Database'!AR171,IF('OTTV Calculation'!$E$6="HCMC",'Beta Database'!BI171))))</f>
        <v>0</v>
      </c>
      <c r="I172" s="68" t="b">
        <f>IF('OTTV Calculation'!$E$6="Hanoi",'Beta Database'!K171,IF('OTTV Calculation'!$E$6="Da Nang",'Beta Database'!AB171,IF('OTTV Calculation'!$E$6="Buon Ma Thuot",'Beta Database'!AS171,IF('OTTV Calculation'!$E$6="HCMC",'Beta Database'!BJ171))))</f>
        <v>0</v>
      </c>
      <c r="J172" s="68" t="b">
        <f>IF('OTTV Calculation'!$E$6="Hanoi",'Beta Database'!L171,IF('OTTV Calculation'!$E$6="Da Nang",'Beta Database'!AC171,IF('OTTV Calculation'!$E$6="Buon Ma Thuot",'Beta Database'!AT171,IF('OTTV Calculation'!$E$6="HCMC",'Beta Database'!BK171))))</f>
        <v>0</v>
      </c>
      <c r="K172" s="68" t="b">
        <f>IF('OTTV Calculation'!$E$6="Hanoi",'Beta Database'!M171,IF('OTTV Calculation'!$E$6="Da Nang",'Beta Database'!AD171,IF('OTTV Calculation'!$E$6="Buon Ma Thuot",'Beta Database'!AU171,IF('OTTV Calculation'!$E$6="HCMC",'Beta Database'!BL171))))</f>
        <v>0</v>
      </c>
      <c r="L172" s="68" t="b">
        <f>IF('OTTV Calculation'!$E$6="Hanoi",'Beta Database'!N171,IF('OTTV Calculation'!$E$6="Da Nang",'Beta Database'!AE171,IF('OTTV Calculation'!$E$6="Buon Ma Thuot",'Beta Database'!AV171,IF('OTTV Calculation'!$E$6="HCMC",'Beta Database'!BM171))))</f>
        <v>0</v>
      </c>
      <c r="M172" s="68" t="b">
        <f>IF('OTTV Calculation'!$E$6="Hanoi",'Beta Database'!O171,IF('OTTV Calculation'!$E$6="Da Nang",'Beta Database'!AF171,IF('OTTV Calculation'!$E$6="Buon Ma Thuot",'Beta Database'!AW171,IF('OTTV Calculation'!$E$6="HCMC",'Beta Database'!BN171))))</f>
        <v>0</v>
      </c>
      <c r="N172" s="68" t="b">
        <f>IF('OTTV Calculation'!$E$6="Hanoi",'Beta Database'!P171,IF('OTTV Calculation'!$E$6="Da Nang",'Beta Database'!AG171,IF('OTTV Calculation'!$E$6="Buon Ma Thuot",'Beta Database'!AX171,IF('OTTV Calculation'!$E$6="HCMC",'Beta Database'!BO171))))</f>
        <v>0</v>
      </c>
      <c r="O172" s="68" t="b">
        <f>IF('OTTV Calculation'!$E$6="Hanoi",'Beta Database'!Q171,IF('OTTV Calculation'!$E$6="Da Nang",'Beta Database'!AH171,IF('OTTV Calculation'!$E$6="Buon Ma Thuot",'Beta Database'!AY171,IF('OTTV Calculation'!$E$6="HCMC",'Beta Database'!BP171))))</f>
        <v>0</v>
      </c>
      <c r="P172" s="68" t="b">
        <f>IF('OTTV Calculation'!$E$6="Hanoi",'Beta Database'!R171,IF('OTTV Calculation'!$E$6="Da Nang",'Beta Database'!AI171,IF('OTTV Calculation'!$E$6="Buon Ma Thuot",'Beta Database'!AZ171,IF('OTTV Calculation'!$E$6="HCMC",'Beta Database'!BQ171))))</f>
        <v>0</v>
      </c>
      <c r="Q172" s="68" t="b">
        <f>IF('OTTV Calculation'!$E$6="Hanoi",'Beta Database'!S171,IF('OTTV Calculation'!$E$6="Da Nang",'Beta Database'!AJ171,IF('OTTV Calculation'!$E$6="Buon Ma Thuot",'Beta Database'!BA171,IF('OTTV Calculation'!$E$6="HCMC",'Beta Database'!BR171))))</f>
        <v>0</v>
      </c>
      <c r="R172" s="57">
        <v>0.90000000000001001</v>
      </c>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row>
    <row r="173" spans="1:64" x14ac:dyDescent="0.25">
      <c r="A173" s="67">
        <v>2.2000000000000002</v>
      </c>
      <c r="B173" s="68" t="b">
        <f>IF('OTTV Calculation'!$E$6="Hanoi",'Beta Database'!D172,IF('OTTV Calculation'!$E$6="Da Nang",'Beta Database'!U172,IF('OTTV Calculation'!$E$6="Buon Ma Thuot",'Beta Database'!AL172,IF('OTTV Calculation'!$E$6="HCMC",'Beta Database'!BC172))))</f>
        <v>0</v>
      </c>
      <c r="C173" s="68" t="b">
        <f>IF('OTTV Calculation'!$E$6="Hanoi",'Beta Database'!E172,IF('OTTV Calculation'!$E$6="Da Nang",'Beta Database'!V172,IF('OTTV Calculation'!$E$6="Buon Ma Thuot",'Beta Database'!AM172,IF('OTTV Calculation'!$E$6="HCMC",'Beta Database'!BD172))))</f>
        <v>0</v>
      </c>
      <c r="D173" s="68" t="b">
        <f>IF('OTTV Calculation'!$E$6="Hanoi",'Beta Database'!F172,IF('OTTV Calculation'!$E$6="Da Nang",'Beta Database'!W172,IF('OTTV Calculation'!$E$6="Buon Ma Thuot",'Beta Database'!AN172,IF('OTTV Calculation'!$E$6="HCMC",'Beta Database'!BE172))))</f>
        <v>0</v>
      </c>
      <c r="E173" s="68" t="b">
        <f>IF('OTTV Calculation'!$E$6="Hanoi",'Beta Database'!G172,IF('OTTV Calculation'!$E$6="Da Nang",'Beta Database'!X172,IF('OTTV Calculation'!$E$6="Buon Ma Thuot",'Beta Database'!AO172,IF('OTTV Calculation'!$E$6="HCMC",'Beta Database'!BF172))))</f>
        <v>0</v>
      </c>
      <c r="F173" s="73" t="b">
        <f>IF('OTTV Calculation'!$E$6="Hanoi",'Beta Database'!H172,IF('OTTV Calculation'!$E$6="Da Nang",'Beta Database'!Y172,IF('OTTV Calculation'!$E$6="Buon Ma Thuot",'Beta Database'!AP172,IF('OTTV Calculation'!$E$6="HCMC",'Beta Database'!BG172))))</f>
        <v>0</v>
      </c>
      <c r="G173" s="68" t="b">
        <f>IF('OTTV Calculation'!$E$6="Hanoi",'Beta Database'!I172,IF('OTTV Calculation'!$E$6="Da Nang",'Beta Database'!Z172,IF('OTTV Calculation'!$E$6="Buon Ma Thuot",'Beta Database'!AQ172,IF('OTTV Calculation'!$E$6="HCMC",'Beta Database'!BH172))))</f>
        <v>0</v>
      </c>
      <c r="H173" s="68" t="b">
        <f>IF('OTTV Calculation'!$E$6="Hanoi",'Beta Database'!J172,IF('OTTV Calculation'!$E$6="Da Nang",'Beta Database'!AA172,IF('OTTV Calculation'!$E$6="Buon Ma Thuot",'Beta Database'!AR172,IF('OTTV Calculation'!$E$6="HCMC",'Beta Database'!BI172))))</f>
        <v>0</v>
      </c>
      <c r="I173" s="68" t="b">
        <f>IF('OTTV Calculation'!$E$6="Hanoi",'Beta Database'!K172,IF('OTTV Calculation'!$E$6="Da Nang",'Beta Database'!AB172,IF('OTTV Calculation'!$E$6="Buon Ma Thuot",'Beta Database'!AS172,IF('OTTV Calculation'!$E$6="HCMC",'Beta Database'!BJ172))))</f>
        <v>0</v>
      </c>
      <c r="J173" s="68" t="b">
        <f>IF('OTTV Calculation'!$E$6="Hanoi",'Beta Database'!L172,IF('OTTV Calculation'!$E$6="Da Nang",'Beta Database'!AC172,IF('OTTV Calculation'!$E$6="Buon Ma Thuot",'Beta Database'!AT172,IF('OTTV Calculation'!$E$6="HCMC",'Beta Database'!BK172))))</f>
        <v>0</v>
      </c>
      <c r="K173" s="68" t="b">
        <f>IF('OTTV Calculation'!$E$6="Hanoi",'Beta Database'!M172,IF('OTTV Calculation'!$E$6="Da Nang",'Beta Database'!AD172,IF('OTTV Calculation'!$E$6="Buon Ma Thuot",'Beta Database'!AU172,IF('OTTV Calculation'!$E$6="HCMC",'Beta Database'!BL172))))</f>
        <v>0</v>
      </c>
      <c r="L173" s="68" t="b">
        <f>IF('OTTV Calculation'!$E$6="Hanoi",'Beta Database'!N172,IF('OTTV Calculation'!$E$6="Da Nang",'Beta Database'!AE172,IF('OTTV Calculation'!$E$6="Buon Ma Thuot",'Beta Database'!AV172,IF('OTTV Calculation'!$E$6="HCMC",'Beta Database'!BM172))))</f>
        <v>0</v>
      </c>
      <c r="M173" s="68" t="b">
        <f>IF('OTTV Calculation'!$E$6="Hanoi",'Beta Database'!O172,IF('OTTV Calculation'!$E$6="Da Nang",'Beta Database'!AF172,IF('OTTV Calculation'!$E$6="Buon Ma Thuot",'Beta Database'!AW172,IF('OTTV Calculation'!$E$6="HCMC",'Beta Database'!BN172))))</f>
        <v>0</v>
      </c>
      <c r="N173" s="68" t="b">
        <f>IF('OTTV Calculation'!$E$6="Hanoi",'Beta Database'!P172,IF('OTTV Calculation'!$E$6="Da Nang",'Beta Database'!AG172,IF('OTTV Calculation'!$E$6="Buon Ma Thuot",'Beta Database'!AX172,IF('OTTV Calculation'!$E$6="HCMC",'Beta Database'!BO172))))</f>
        <v>0</v>
      </c>
      <c r="O173" s="68" t="b">
        <f>IF('OTTV Calculation'!$E$6="Hanoi",'Beta Database'!Q172,IF('OTTV Calculation'!$E$6="Da Nang",'Beta Database'!AH172,IF('OTTV Calculation'!$E$6="Buon Ma Thuot",'Beta Database'!AY172,IF('OTTV Calculation'!$E$6="HCMC",'Beta Database'!BP172))))</f>
        <v>0</v>
      </c>
      <c r="P173" s="68" t="b">
        <f>IF('OTTV Calculation'!$E$6="Hanoi",'Beta Database'!R172,IF('OTTV Calculation'!$E$6="Da Nang",'Beta Database'!AI172,IF('OTTV Calculation'!$E$6="Buon Ma Thuot",'Beta Database'!AZ172,IF('OTTV Calculation'!$E$6="HCMC",'Beta Database'!BQ172))))</f>
        <v>0</v>
      </c>
      <c r="Q173" s="68" t="b">
        <f>IF('OTTV Calculation'!$E$6="Hanoi",'Beta Database'!S172,IF('OTTV Calculation'!$E$6="Da Nang",'Beta Database'!AJ172,IF('OTTV Calculation'!$E$6="Buon Ma Thuot",'Beta Database'!BA172,IF('OTTV Calculation'!$E$6="HCMC",'Beta Database'!BR172))))</f>
        <v>0</v>
      </c>
      <c r="R173" s="57">
        <v>0.85000000000000997</v>
      </c>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row>
    <row r="174" spans="1:64" x14ac:dyDescent="0.25">
      <c r="A174" s="67">
        <v>2.25</v>
      </c>
      <c r="B174" s="68" t="b">
        <f>IF('OTTV Calculation'!$E$6="Hanoi",'Beta Database'!D173,IF('OTTV Calculation'!$E$6="Da Nang",'Beta Database'!U173,IF('OTTV Calculation'!$E$6="Buon Ma Thuot",'Beta Database'!AL173,IF('OTTV Calculation'!$E$6="HCMC",'Beta Database'!BC173))))</f>
        <v>0</v>
      </c>
      <c r="C174" s="68" t="b">
        <f>IF('OTTV Calculation'!$E$6="Hanoi",'Beta Database'!E173,IF('OTTV Calculation'!$E$6="Da Nang",'Beta Database'!V173,IF('OTTV Calculation'!$E$6="Buon Ma Thuot",'Beta Database'!AM173,IF('OTTV Calculation'!$E$6="HCMC",'Beta Database'!BD173))))</f>
        <v>0</v>
      </c>
      <c r="D174" s="68" t="b">
        <f>IF('OTTV Calculation'!$E$6="Hanoi",'Beta Database'!F173,IF('OTTV Calculation'!$E$6="Da Nang",'Beta Database'!W173,IF('OTTV Calculation'!$E$6="Buon Ma Thuot",'Beta Database'!AN173,IF('OTTV Calculation'!$E$6="HCMC",'Beta Database'!BE173))))</f>
        <v>0</v>
      </c>
      <c r="E174" s="68" t="b">
        <f>IF('OTTV Calculation'!$E$6="Hanoi",'Beta Database'!G173,IF('OTTV Calculation'!$E$6="Da Nang",'Beta Database'!X173,IF('OTTV Calculation'!$E$6="Buon Ma Thuot",'Beta Database'!AO173,IF('OTTV Calculation'!$E$6="HCMC",'Beta Database'!BF173))))</f>
        <v>0</v>
      </c>
      <c r="F174" s="73" t="b">
        <f>IF('OTTV Calculation'!$E$6="Hanoi",'Beta Database'!H173,IF('OTTV Calculation'!$E$6="Da Nang",'Beta Database'!Y173,IF('OTTV Calculation'!$E$6="Buon Ma Thuot",'Beta Database'!AP173,IF('OTTV Calculation'!$E$6="HCMC",'Beta Database'!BG173))))</f>
        <v>0</v>
      </c>
      <c r="G174" s="68" t="b">
        <f>IF('OTTV Calculation'!$E$6="Hanoi",'Beta Database'!I173,IF('OTTV Calculation'!$E$6="Da Nang",'Beta Database'!Z173,IF('OTTV Calculation'!$E$6="Buon Ma Thuot",'Beta Database'!AQ173,IF('OTTV Calculation'!$E$6="HCMC",'Beta Database'!BH173))))</f>
        <v>0</v>
      </c>
      <c r="H174" s="68" t="b">
        <f>IF('OTTV Calculation'!$E$6="Hanoi",'Beta Database'!J173,IF('OTTV Calculation'!$E$6="Da Nang",'Beta Database'!AA173,IF('OTTV Calculation'!$E$6="Buon Ma Thuot",'Beta Database'!AR173,IF('OTTV Calculation'!$E$6="HCMC",'Beta Database'!BI173))))</f>
        <v>0</v>
      </c>
      <c r="I174" s="68" t="b">
        <f>IF('OTTV Calculation'!$E$6="Hanoi",'Beta Database'!K173,IF('OTTV Calculation'!$E$6="Da Nang",'Beta Database'!AB173,IF('OTTV Calculation'!$E$6="Buon Ma Thuot",'Beta Database'!AS173,IF('OTTV Calculation'!$E$6="HCMC",'Beta Database'!BJ173))))</f>
        <v>0</v>
      </c>
      <c r="J174" s="68" t="b">
        <f>IF('OTTV Calculation'!$E$6="Hanoi",'Beta Database'!L173,IF('OTTV Calculation'!$E$6="Da Nang",'Beta Database'!AC173,IF('OTTV Calculation'!$E$6="Buon Ma Thuot",'Beta Database'!AT173,IF('OTTV Calculation'!$E$6="HCMC",'Beta Database'!BK173))))</f>
        <v>0</v>
      </c>
      <c r="K174" s="68" t="b">
        <f>IF('OTTV Calculation'!$E$6="Hanoi",'Beta Database'!M173,IF('OTTV Calculation'!$E$6="Da Nang",'Beta Database'!AD173,IF('OTTV Calculation'!$E$6="Buon Ma Thuot",'Beta Database'!AU173,IF('OTTV Calculation'!$E$6="HCMC",'Beta Database'!BL173))))</f>
        <v>0</v>
      </c>
      <c r="L174" s="68" t="b">
        <f>IF('OTTV Calculation'!$E$6="Hanoi",'Beta Database'!N173,IF('OTTV Calculation'!$E$6="Da Nang",'Beta Database'!AE173,IF('OTTV Calculation'!$E$6="Buon Ma Thuot",'Beta Database'!AV173,IF('OTTV Calculation'!$E$6="HCMC",'Beta Database'!BM173))))</f>
        <v>0</v>
      </c>
      <c r="M174" s="68" t="b">
        <f>IF('OTTV Calculation'!$E$6="Hanoi",'Beta Database'!O173,IF('OTTV Calculation'!$E$6="Da Nang",'Beta Database'!AF173,IF('OTTV Calculation'!$E$6="Buon Ma Thuot",'Beta Database'!AW173,IF('OTTV Calculation'!$E$6="HCMC",'Beta Database'!BN173))))</f>
        <v>0</v>
      </c>
      <c r="N174" s="68" t="b">
        <f>IF('OTTV Calculation'!$E$6="Hanoi",'Beta Database'!P173,IF('OTTV Calculation'!$E$6="Da Nang",'Beta Database'!AG173,IF('OTTV Calculation'!$E$6="Buon Ma Thuot",'Beta Database'!AX173,IF('OTTV Calculation'!$E$6="HCMC",'Beta Database'!BO173))))</f>
        <v>0</v>
      </c>
      <c r="O174" s="68" t="b">
        <f>IF('OTTV Calculation'!$E$6="Hanoi",'Beta Database'!Q173,IF('OTTV Calculation'!$E$6="Da Nang",'Beta Database'!AH173,IF('OTTV Calculation'!$E$6="Buon Ma Thuot",'Beta Database'!AY173,IF('OTTV Calculation'!$E$6="HCMC",'Beta Database'!BP173))))</f>
        <v>0</v>
      </c>
      <c r="P174" s="68" t="b">
        <f>IF('OTTV Calculation'!$E$6="Hanoi",'Beta Database'!R173,IF('OTTV Calculation'!$E$6="Da Nang",'Beta Database'!AI173,IF('OTTV Calculation'!$E$6="Buon Ma Thuot",'Beta Database'!AZ173,IF('OTTV Calculation'!$E$6="HCMC",'Beta Database'!BQ173))))</f>
        <v>0</v>
      </c>
      <c r="Q174" s="68" t="b">
        <f>IF('OTTV Calculation'!$E$6="Hanoi",'Beta Database'!S173,IF('OTTV Calculation'!$E$6="Da Nang",'Beta Database'!AJ173,IF('OTTV Calculation'!$E$6="Buon Ma Thuot",'Beta Database'!BA173,IF('OTTV Calculation'!$E$6="HCMC",'Beta Database'!BR173))))</f>
        <v>0</v>
      </c>
      <c r="R174" s="57">
        <v>0.80000000000001004</v>
      </c>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row>
    <row r="175" spans="1:64" x14ac:dyDescent="0.25">
      <c r="A175" s="67">
        <v>2.2999999999999998</v>
      </c>
      <c r="B175" s="68" t="b">
        <f>IF('OTTV Calculation'!$E$6="Hanoi",'Beta Database'!D174,IF('OTTV Calculation'!$E$6="Da Nang",'Beta Database'!U174,IF('OTTV Calculation'!$E$6="Buon Ma Thuot",'Beta Database'!AL174,IF('OTTV Calculation'!$E$6="HCMC",'Beta Database'!BC174))))</f>
        <v>0</v>
      </c>
      <c r="C175" s="68" t="b">
        <f>IF('OTTV Calculation'!$E$6="Hanoi",'Beta Database'!E174,IF('OTTV Calculation'!$E$6="Da Nang",'Beta Database'!V174,IF('OTTV Calculation'!$E$6="Buon Ma Thuot",'Beta Database'!AM174,IF('OTTV Calculation'!$E$6="HCMC",'Beta Database'!BD174))))</f>
        <v>0</v>
      </c>
      <c r="D175" s="68" t="b">
        <f>IF('OTTV Calculation'!$E$6="Hanoi",'Beta Database'!F174,IF('OTTV Calculation'!$E$6="Da Nang",'Beta Database'!W174,IF('OTTV Calculation'!$E$6="Buon Ma Thuot",'Beta Database'!AN174,IF('OTTV Calculation'!$E$6="HCMC",'Beta Database'!BE174))))</f>
        <v>0</v>
      </c>
      <c r="E175" s="68" t="b">
        <f>IF('OTTV Calculation'!$E$6="Hanoi",'Beta Database'!G174,IF('OTTV Calculation'!$E$6="Da Nang",'Beta Database'!X174,IF('OTTV Calculation'!$E$6="Buon Ma Thuot",'Beta Database'!AO174,IF('OTTV Calculation'!$E$6="HCMC",'Beta Database'!BF174))))</f>
        <v>0</v>
      </c>
      <c r="F175" s="73" t="b">
        <f>IF('OTTV Calculation'!$E$6="Hanoi",'Beta Database'!H174,IF('OTTV Calculation'!$E$6="Da Nang",'Beta Database'!Y174,IF('OTTV Calculation'!$E$6="Buon Ma Thuot",'Beta Database'!AP174,IF('OTTV Calculation'!$E$6="HCMC",'Beta Database'!BG174))))</f>
        <v>0</v>
      </c>
      <c r="G175" s="68" t="b">
        <f>IF('OTTV Calculation'!$E$6="Hanoi",'Beta Database'!I174,IF('OTTV Calculation'!$E$6="Da Nang",'Beta Database'!Z174,IF('OTTV Calculation'!$E$6="Buon Ma Thuot",'Beta Database'!AQ174,IF('OTTV Calculation'!$E$6="HCMC",'Beta Database'!BH174))))</f>
        <v>0</v>
      </c>
      <c r="H175" s="68" t="b">
        <f>IF('OTTV Calculation'!$E$6="Hanoi",'Beta Database'!J174,IF('OTTV Calculation'!$E$6="Da Nang",'Beta Database'!AA174,IF('OTTV Calculation'!$E$6="Buon Ma Thuot",'Beta Database'!AR174,IF('OTTV Calculation'!$E$6="HCMC",'Beta Database'!BI174))))</f>
        <v>0</v>
      </c>
      <c r="I175" s="68" t="b">
        <f>IF('OTTV Calculation'!$E$6="Hanoi",'Beta Database'!K174,IF('OTTV Calculation'!$E$6="Da Nang",'Beta Database'!AB174,IF('OTTV Calculation'!$E$6="Buon Ma Thuot",'Beta Database'!AS174,IF('OTTV Calculation'!$E$6="HCMC",'Beta Database'!BJ174))))</f>
        <v>0</v>
      </c>
      <c r="J175" s="68" t="b">
        <f>IF('OTTV Calculation'!$E$6="Hanoi",'Beta Database'!L174,IF('OTTV Calculation'!$E$6="Da Nang",'Beta Database'!AC174,IF('OTTV Calculation'!$E$6="Buon Ma Thuot",'Beta Database'!AT174,IF('OTTV Calculation'!$E$6="HCMC",'Beta Database'!BK174))))</f>
        <v>0</v>
      </c>
      <c r="K175" s="68" t="b">
        <f>IF('OTTV Calculation'!$E$6="Hanoi",'Beta Database'!M174,IF('OTTV Calculation'!$E$6="Da Nang",'Beta Database'!AD174,IF('OTTV Calculation'!$E$6="Buon Ma Thuot",'Beta Database'!AU174,IF('OTTV Calculation'!$E$6="HCMC",'Beta Database'!BL174))))</f>
        <v>0</v>
      </c>
      <c r="L175" s="68" t="b">
        <f>IF('OTTV Calculation'!$E$6="Hanoi",'Beta Database'!N174,IF('OTTV Calculation'!$E$6="Da Nang",'Beta Database'!AE174,IF('OTTV Calculation'!$E$6="Buon Ma Thuot",'Beta Database'!AV174,IF('OTTV Calculation'!$E$6="HCMC",'Beta Database'!BM174))))</f>
        <v>0</v>
      </c>
      <c r="M175" s="68" t="b">
        <f>IF('OTTV Calculation'!$E$6="Hanoi",'Beta Database'!O174,IF('OTTV Calculation'!$E$6="Da Nang",'Beta Database'!AF174,IF('OTTV Calculation'!$E$6="Buon Ma Thuot",'Beta Database'!AW174,IF('OTTV Calculation'!$E$6="HCMC",'Beta Database'!BN174))))</f>
        <v>0</v>
      </c>
      <c r="N175" s="68" t="b">
        <f>IF('OTTV Calculation'!$E$6="Hanoi",'Beta Database'!P174,IF('OTTV Calculation'!$E$6="Da Nang",'Beta Database'!AG174,IF('OTTV Calculation'!$E$6="Buon Ma Thuot",'Beta Database'!AX174,IF('OTTV Calculation'!$E$6="HCMC",'Beta Database'!BO174))))</f>
        <v>0</v>
      </c>
      <c r="O175" s="68" t="b">
        <f>IF('OTTV Calculation'!$E$6="Hanoi",'Beta Database'!Q174,IF('OTTV Calculation'!$E$6="Da Nang",'Beta Database'!AH174,IF('OTTV Calculation'!$E$6="Buon Ma Thuot",'Beta Database'!AY174,IF('OTTV Calculation'!$E$6="HCMC",'Beta Database'!BP174))))</f>
        <v>0</v>
      </c>
      <c r="P175" s="68" t="b">
        <f>IF('OTTV Calculation'!$E$6="Hanoi",'Beta Database'!R174,IF('OTTV Calculation'!$E$6="Da Nang",'Beta Database'!AI174,IF('OTTV Calculation'!$E$6="Buon Ma Thuot",'Beta Database'!AZ174,IF('OTTV Calculation'!$E$6="HCMC",'Beta Database'!BQ174))))</f>
        <v>0</v>
      </c>
      <c r="Q175" s="68" t="b">
        <f>IF('OTTV Calculation'!$E$6="Hanoi",'Beta Database'!S174,IF('OTTV Calculation'!$E$6="Da Nang",'Beta Database'!AJ174,IF('OTTV Calculation'!$E$6="Buon Ma Thuot",'Beta Database'!BA174,IF('OTTV Calculation'!$E$6="HCMC",'Beta Database'!BR174))))</f>
        <v>0</v>
      </c>
      <c r="R175" s="57">
        <v>0.75000000000000999</v>
      </c>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row>
    <row r="176" spans="1:64" x14ac:dyDescent="0.25">
      <c r="A176" s="67">
        <v>2.35</v>
      </c>
      <c r="B176" s="68" t="b">
        <f>IF('OTTV Calculation'!$E$6="Hanoi",'Beta Database'!D175,IF('OTTV Calculation'!$E$6="Da Nang",'Beta Database'!U175,IF('OTTV Calculation'!$E$6="Buon Ma Thuot",'Beta Database'!AL175,IF('OTTV Calculation'!$E$6="HCMC",'Beta Database'!BC175))))</f>
        <v>0</v>
      </c>
      <c r="C176" s="68" t="b">
        <f>IF('OTTV Calculation'!$E$6="Hanoi",'Beta Database'!E175,IF('OTTV Calculation'!$E$6="Da Nang",'Beta Database'!V175,IF('OTTV Calculation'!$E$6="Buon Ma Thuot",'Beta Database'!AM175,IF('OTTV Calculation'!$E$6="HCMC",'Beta Database'!BD175))))</f>
        <v>0</v>
      </c>
      <c r="D176" s="68" t="b">
        <f>IF('OTTV Calculation'!$E$6="Hanoi",'Beta Database'!F175,IF('OTTV Calculation'!$E$6="Da Nang",'Beta Database'!W175,IF('OTTV Calculation'!$E$6="Buon Ma Thuot",'Beta Database'!AN175,IF('OTTV Calculation'!$E$6="HCMC",'Beta Database'!BE175))))</f>
        <v>0</v>
      </c>
      <c r="E176" s="68" t="b">
        <f>IF('OTTV Calculation'!$E$6="Hanoi",'Beta Database'!G175,IF('OTTV Calculation'!$E$6="Da Nang",'Beta Database'!X175,IF('OTTV Calculation'!$E$6="Buon Ma Thuot",'Beta Database'!AO175,IF('OTTV Calculation'!$E$6="HCMC",'Beta Database'!BF175))))</f>
        <v>0</v>
      </c>
      <c r="F176" s="73" t="b">
        <f>IF('OTTV Calculation'!$E$6="Hanoi",'Beta Database'!H175,IF('OTTV Calculation'!$E$6="Da Nang",'Beta Database'!Y175,IF('OTTV Calculation'!$E$6="Buon Ma Thuot",'Beta Database'!AP175,IF('OTTV Calculation'!$E$6="HCMC",'Beta Database'!BG175))))</f>
        <v>0</v>
      </c>
      <c r="G176" s="68" t="b">
        <f>IF('OTTV Calculation'!$E$6="Hanoi",'Beta Database'!I175,IF('OTTV Calculation'!$E$6="Da Nang",'Beta Database'!Z175,IF('OTTV Calculation'!$E$6="Buon Ma Thuot",'Beta Database'!AQ175,IF('OTTV Calculation'!$E$6="HCMC",'Beta Database'!BH175))))</f>
        <v>0</v>
      </c>
      <c r="H176" s="68" t="b">
        <f>IF('OTTV Calculation'!$E$6="Hanoi",'Beta Database'!J175,IF('OTTV Calculation'!$E$6="Da Nang",'Beta Database'!AA175,IF('OTTV Calculation'!$E$6="Buon Ma Thuot",'Beta Database'!AR175,IF('OTTV Calculation'!$E$6="HCMC",'Beta Database'!BI175))))</f>
        <v>0</v>
      </c>
      <c r="I176" s="68" t="b">
        <f>IF('OTTV Calculation'!$E$6="Hanoi",'Beta Database'!K175,IF('OTTV Calculation'!$E$6="Da Nang",'Beta Database'!AB175,IF('OTTV Calculation'!$E$6="Buon Ma Thuot",'Beta Database'!AS175,IF('OTTV Calculation'!$E$6="HCMC",'Beta Database'!BJ175))))</f>
        <v>0</v>
      </c>
      <c r="J176" s="68" t="b">
        <f>IF('OTTV Calculation'!$E$6="Hanoi",'Beta Database'!L175,IF('OTTV Calculation'!$E$6="Da Nang",'Beta Database'!AC175,IF('OTTV Calculation'!$E$6="Buon Ma Thuot",'Beta Database'!AT175,IF('OTTV Calculation'!$E$6="HCMC",'Beta Database'!BK175))))</f>
        <v>0</v>
      </c>
      <c r="K176" s="68" t="b">
        <f>IF('OTTV Calculation'!$E$6="Hanoi",'Beta Database'!M175,IF('OTTV Calculation'!$E$6="Da Nang",'Beta Database'!AD175,IF('OTTV Calculation'!$E$6="Buon Ma Thuot",'Beta Database'!AU175,IF('OTTV Calculation'!$E$6="HCMC",'Beta Database'!BL175))))</f>
        <v>0</v>
      </c>
      <c r="L176" s="68" t="b">
        <f>IF('OTTV Calculation'!$E$6="Hanoi",'Beta Database'!N175,IF('OTTV Calculation'!$E$6="Da Nang",'Beta Database'!AE175,IF('OTTV Calculation'!$E$6="Buon Ma Thuot",'Beta Database'!AV175,IF('OTTV Calculation'!$E$6="HCMC",'Beta Database'!BM175))))</f>
        <v>0</v>
      </c>
      <c r="M176" s="68" t="b">
        <f>IF('OTTV Calculation'!$E$6="Hanoi",'Beta Database'!O175,IF('OTTV Calculation'!$E$6="Da Nang",'Beta Database'!AF175,IF('OTTV Calculation'!$E$6="Buon Ma Thuot",'Beta Database'!AW175,IF('OTTV Calculation'!$E$6="HCMC",'Beta Database'!BN175))))</f>
        <v>0</v>
      </c>
      <c r="N176" s="68" t="b">
        <f>IF('OTTV Calculation'!$E$6="Hanoi",'Beta Database'!P175,IF('OTTV Calculation'!$E$6="Da Nang",'Beta Database'!AG175,IF('OTTV Calculation'!$E$6="Buon Ma Thuot",'Beta Database'!AX175,IF('OTTV Calculation'!$E$6="HCMC",'Beta Database'!BO175))))</f>
        <v>0</v>
      </c>
      <c r="O176" s="68" t="b">
        <f>IF('OTTV Calculation'!$E$6="Hanoi",'Beta Database'!Q175,IF('OTTV Calculation'!$E$6="Da Nang",'Beta Database'!AH175,IF('OTTV Calculation'!$E$6="Buon Ma Thuot",'Beta Database'!AY175,IF('OTTV Calculation'!$E$6="HCMC",'Beta Database'!BP175))))</f>
        <v>0</v>
      </c>
      <c r="P176" s="68" t="b">
        <f>IF('OTTV Calculation'!$E$6="Hanoi",'Beta Database'!R175,IF('OTTV Calculation'!$E$6="Da Nang",'Beta Database'!AI175,IF('OTTV Calculation'!$E$6="Buon Ma Thuot",'Beta Database'!AZ175,IF('OTTV Calculation'!$E$6="HCMC",'Beta Database'!BQ175))))</f>
        <v>0</v>
      </c>
      <c r="Q176" s="68" t="b">
        <f>IF('OTTV Calculation'!$E$6="Hanoi",'Beta Database'!S175,IF('OTTV Calculation'!$E$6="Da Nang",'Beta Database'!AJ175,IF('OTTV Calculation'!$E$6="Buon Ma Thuot",'Beta Database'!BA175,IF('OTTV Calculation'!$E$6="HCMC",'Beta Database'!BR175))))</f>
        <v>0</v>
      </c>
      <c r="R176" s="57">
        <v>0.70000000000000995</v>
      </c>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row>
    <row r="177" spans="1:64" x14ac:dyDescent="0.25">
      <c r="A177" s="67">
        <v>2.4</v>
      </c>
      <c r="B177" s="68" t="b">
        <f>IF('OTTV Calculation'!$E$6="Hanoi",'Beta Database'!D176,IF('OTTV Calculation'!$E$6="Da Nang",'Beta Database'!U176,IF('OTTV Calculation'!$E$6="Buon Ma Thuot",'Beta Database'!AL176,IF('OTTV Calculation'!$E$6="HCMC",'Beta Database'!BC176))))</f>
        <v>0</v>
      </c>
      <c r="C177" s="68" t="b">
        <f>IF('OTTV Calculation'!$E$6="Hanoi",'Beta Database'!E176,IF('OTTV Calculation'!$E$6="Da Nang",'Beta Database'!V176,IF('OTTV Calculation'!$E$6="Buon Ma Thuot",'Beta Database'!AM176,IF('OTTV Calculation'!$E$6="HCMC",'Beta Database'!BD176))))</f>
        <v>0</v>
      </c>
      <c r="D177" s="68" t="b">
        <f>IF('OTTV Calculation'!$E$6="Hanoi",'Beta Database'!F176,IF('OTTV Calculation'!$E$6="Da Nang",'Beta Database'!W176,IF('OTTV Calculation'!$E$6="Buon Ma Thuot",'Beta Database'!AN176,IF('OTTV Calculation'!$E$6="HCMC",'Beta Database'!BE176))))</f>
        <v>0</v>
      </c>
      <c r="E177" s="68" t="b">
        <f>IF('OTTV Calculation'!$E$6="Hanoi",'Beta Database'!G176,IF('OTTV Calculation'!$E$6="Da Nang",'Beta Database'!X176,IF('OTTV Calculation'!$E$6="Buon Ma Thuot",'Beta Database'!AO176,IF('OTTV Calculation'!$E$6="HCMC",'Beta Database'!BF176))))</f>
        <v>0</v>
      </c>
      <c r="F177" s="73" t="b">
        <f>IF('OTTV Calculation'!$E$6="Hanoi",'Beta Database'!H176,IF('OTTV Calculation'!$E$6="Da Nang",'Beta Database'!Y176,IF('OTTV Calculation'!$E$6="Buon Ma Thuot",'Beta Database'!AP176,IF('OTTV Calculation'!$E$6="HCMC",'Beta Database'!BG176))))</f>
        <v>0</v>
      </c>
      <c r="G177" s="68" t="b">
        <f>IF('OTTV Calculation'!$E$6="Hanoi",'Beta Database'!I176,IF('OTTV Calculation'!$E$6="Da Nang",'Beta Database'!Z176,IF('OTTV Calculation'!$E$6="Buon Ma Thuot",'Beta Database'!AQ176,IF('OTTV Calculation'!$E$6="HCMC",'Beta Database'!BH176))))</f>
        <v>0</v>
      </c>
      <c r="H177" s="68" t="b">
        <f>IF('OTTV Calculation'!$E$6="Hanoi",'Beta Database'!J176,IF('OTTV Calculation'!$E$6="Da Nang",'Beta Database'!AA176,IF('OTTV Calculation'!$E$6="Buon Ma Thuot",'Beta Database'!AR176,IF('OTTV Calculation'!$E$6="HCMC",'Beta Database'!BI176))))</f>
        <v>0</v>
      </c>
      <c r="I177" s="68" t="b">
        <f>IF('OTTV Calculation'!$E$6="Hanoi",'Beta Database'!K176,IF('OTTV Calculation'!$E$6="Da Nang",'Beta Database'!AB176,IF('OTTV Calculation'!$E$6="Buon Ma Thuot",'Beta Database'!AS176,IF('OTTV Calculation'!$E$6="HCMC",'Beta Database'!BJ176))))</f>
        <v>0</v>
      </c>
      <c r="J177" s="68" t="b">
        <f>IF('OTTV Calculation'!$E$6="Hanoi",'Beta Database'!L176,IF('OTTV Calculation'!$E$6="Da Nang",'Beta Database'!AC176,IF('OTTV Calculation'!$E$6="Buon Ma Thuot",'Beta Database'!AT176,IF('OTTV Calculation'!$E$6="HCMC",'Beta Database'!BK176))))</f>
        <v>0</v>
      </c>
      <c r="K177" s="68" t="b">
        <f>IF('OTTV Calculation'!$E$6="Hanoi",'Beta Database'!M176,IF('OTTV Calculation'!$E$6="Da Nang",'Beta Database'!AD176,IF('OTTV Calculation'!$E$6="Buon Ma Thuot",'Beta Database'!AU176,IF('OTTV Calculation'!$E$6="HCMC",'Beta Database'!BL176))))</f>
        <v>0</v>
      </c>
      <c r="L177" s="68" t="b">
        <f>IF('OTTV Calculation'!$E$6="Hanoi",'Beta Database'!N176,IF('OTTV Calculation'!$E$6="Da Nang",'Beta Database'!AE176,IF('OTTV Calculation'!$E$6="Buon Ma Thuot",'Beta Database'!AV176,IF('OTTV Calculation'!$E$6="HCMC",'Beta Database'!BM176))))</f>
        <v>0</v>
      </c>
      <c r="M177" s="68" t="b">
        <f>IF('OTTV Calculation'!$E$6="Hanoi",'Beta Database'!O176,IF('OTTV Calculation'!$E$6="Da Nang",'Beta Database'!AF176,IF('OTTV Calculation'!$E$6="Buon Ma Thuot",'Beta Database'!AW176,IF('OTTV Calculation'!$E$6="HCMC",'Beta Database'!BN176))))</f>
        <v>0</v>
      </c>
      <c r="N177" s="68" t="b">
        <f>IF('OTTV Calculation'!$E$6="Hanoi",'Beta Database'!P176,IF('OTTV Calculation'!$E$6="Da Nang",'Beta Database'!AG176,IF('OTTV Calculation'!$E$6="Buon Ma Thuot",'Beta Database'!AX176,IF('OTTV Calculation'!$E$6="HCMC",'Beta Database'!BO176))))</f>
        <v>0</v>
      </c>
      <c r="O177" s="68" t="b">
        <f>IF('OTTV Calculation'!$E$6="Hanoi",'Beta Database'!Q176,IF('OTTV Calculation'!$E$6="Da Nang",'Beta Database'!AH176,IF('OTTV Calculation'!$E$6="Buon Ma Thuot",'Beta Database'!AY176,IF('OTTV Calculation'!$E$6="HCMC",'Beta Database'!BP176))))</f>
        <v>0</v>
      </c>
      <c r="P177" s="68" t="b">
        <f>IF('OTTV Calculation'!$E$6="Hanoi",'Beta Database'!R176,IF('OTTV Calculation'!$E$6="Da Nang",'Beta Database'!AI176,IF('OTTV Calculation'!$E$6="Buon Ma Thuot",'Beta Database'!AZ176,IF('OTTV Calculation'!$E$6="HCMC",'Beta Database'!BQ176))))</f>
        <v>0</v>
      </c>
      <c r="Q177" s="68" t="b">
        <f>IF('OTTV Calculation'!$E$6="Hanoi",'Beta Database'!S176,IF('OTTV Calculation'!$E$6="Da Nang",'Beta Database'!AJ176,IF('OTTV Calculation'!$E$6="Buon Ma Thuot",'Beta Database'!BA176,IF('OTTV Calculation'!$E$6="HCMC",'Beta Database'!BR176))))</f>
        <v>0</v>
      </c>
      <c r="R177" s="57">
        <v>0.65000000000001001</v>
      </c>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row>
    <row r="178" spans="1:64" x14ac:dyDescent="0.25">
      <c r="A178" s="67">
        <v>2.4500000000000002</v>
      </c>
      <c r="B178" s="68" t="b">
        <f>IF('OTTV Calculation'!$E$6="Hanoi",'Beta Database'!D177,IF('OTTV Calculation'!$E$6="Da Nang",'Beta Database'!U177,IF('OTTV Calculation'!$E$6="Buon Ma Thuot",'Beta Database'!AL177,IF('OTTV Calculation'!$E$6="HCMC",'Beta Database'!BC177))))</f>
        <v>0</v>
      </c>
      <c r="C178" s="68" t="b">
        <f>IF('OTTV Calculation'!$E$6="Hanoi",'Beta Database'!E177,IF('OTTV Calculation'!$E$6="Da Nang",'Beta Database'!V177,IF('OTTV Calculation'!$E$6="Buon Ma Thuot",'Beta Database'!AM177,IF('OTTV Calculation'!$E$6="HCMC",'Beta Database'!BD177))))</f>
        <v>0</v>
      </c>
      <c r="D178" s="68" t="b">
        <f>IF('OTTV Calculation'!$E$6="Hanoi",'Beta Database'!F177,IF('OTTV Calculation'!$E$6="Da Nang",'Beta Database'!W177,IF('OTTV Calculation'!$E$6="Buon Ma Thuot",'Beta Database'!AN177,IF('OTTV Calculation'!$E$6="HCMC",'Beta Database'!BE177))))</f>
        <v>0</v>
      </c>
      <c r="E178" s="68" t="b">
        <f>IF('OTTV Calculation'!$E$6="Hanoi",'Beta Database'!G177,IF('OTTV Calculation'!$E$6="Da Nang",'Beta Database'!X177,IF('OTTV Calculation'!$E$6="Buon Ma Thuot",'Beta Database'!AO177,IF('OTTV Calculation'!$E$6="HCMC",'Beta Database'!BF177))))</f>
        <v>0</v>
      </c>
      <c r="F178" s="73" t="b">
        <f>IF('OTTV Calculation'!$E$6="Hanoi",'Beta Database'!H177,IF('OTTV Calculation'!$E$6="Da Nang",'Beta Database'!Y177,IF('OTTV Calculation'!$E$6="Buon Ma Thuot",'Beta Database'!AP177,IF('OTTV Calculation'!$E$6="HCMC",'Beta Database'!BG177))))</f>
        <v>0</v>
      </c>
      <c r="G178" s="68" t="b">
        <f>IF('OTTV Calculation'!$E$6="Hanoi",'Beta Database'!I177,IF('OTTV Calculation'!$E$6="Da Nang",'Beta Database'!Z177,IF('OTTV Calculation'!$E$6="Buon Ma Thuot",'Beta Database'!AQ177,IF('OTTV Calculation'!$E$6="HCMC",'Beta Database'!BH177))))</f>
        <v>0</v>
      </c>
      <c r="H178" s="68" t="b">
        <f>IF('OTTV Calculation'!$E$6="Hanoi",'Beta Database'!J177,IF('OTTV Calculation'!$E$6="Da Nang",'Beta Database'!AA177,IF('OTTV Calculation'!$E$6="Buon Ma Thuot",'Beta Database'!AR177,IF('OTTV Calculation'!$E$6="HCMC",'Beta Database'!BI177))))</f>
        <v>0</v>
      </c>
      <c r="I178" s="68" t="b">
        <f>IF('OTTV Calculation'!$E$6="Hanoi",'Beta Database'!K177,IF('OTTV Calculation'!$E$6="Da Nang",'Beta Database'!AB177,IF('OTTV Calculation'!$E$6="Buon Ma Thuot",'Beta Database'!AS177,IF('OTTV Calculation'!$E$6="HCMC",'Beta Database'!BJ177))))</f>
        <v>0</v>
      </c>
      <c r="J178" s="68" t="b">
        <f>IF('OTTV Calculation'!$E$6="Hanoi",'Beta Database'!L177,IF('OTTV Calculation'!$E$6="Da Nang",'Beta Database'!AC177,IF('OTTV Calculation'!$E$6="Buon Ma Thuot",'Beta Database'!AT177,IF('OTTV Calculation'!$E$6="HCMC",'Beta Database'!BK177))))</f>
        <v>0</v>
      </c>
      <c r="K178" s="68" t="b">
        <f>IF('OTTV Calculation'!$E$6="Hanoi",'Beta Database'!M177,IF('OTTV Calculation'!$E$6="Da Nang",'Beta Database'!AD177,IF('OTTV Calculation'!$E$6="Buon Ma Thuot",'Beta Database'!AU177,IF('OTTV Calculation'!$E$6="HCMC",'Beta Database'!BL177))))</f>
        <v>0</v>
      </c>
      <c r="L178" s="68" t="b">
        <f>IF('OTTV Calculation'!$E$6="Hanoi",'Beta Database'!N177,IF('OTTV Calculation'!$E$6="Da Nang",'Beta Database'!AE177,IF('OTTV Calculation'!$E$6="Buon Ma Thuot",'Beta Database'!AV177,IF('OTTV Calculation'!$E$6="HCMC",'Beta Database'!BM177))))</f>
        <v>0</v>
      </c>
      <c r="M178" s="68" t="b">
        <f>IF('OTTV Calculation'!$E$6="Hanoi",'Beta Database'!O177,IF('OTTV Calculation'!$E$6="Da Nang",'Beta Database'!AF177,IF('OTTV Calculation'!$E$6="Buon Ma Thuot",'Beta Database'!AW177,IF('OTTV Calculation'!$E$6="HCMC",'Beta Database'!BN177))))</f>
        <v>0</v>
      </c>
      <c r="N178" s="68" t="b">
        <f>IF('OTTV Calculation'!$E$6="Hanoi",'Beta Database'!P177,IF('OTTV Calculation'!$E$6="Da Nang",'Beta Database'!AG177,IF('OTTV Calculation'!$E$6="Buon Ma Thuot",'Beta Database'!AX177,IF('OTTV Calculation'!$E$6="HCMC",'Beta Database'!BO177))))</f>
        <v>0</v>
      </c>
      <c r="O178" s="68" t="b">
        <f>IF('OTTV Calculation'!$E$6="Hanoi",'Beta Database'!Q177,IF('OTTV Calculation'!$E$6="Da Nang",'Beta Database'!AH177,IF('OTTV Calculation'!$E$6="Buon Ma Thuot",'Beta Database'!AY177,IF('OTTV Calculation'!$E$6="HCMC",'Beta Database'!BP177))))</f>
        <v>0</v>
      </c>
      <c r="P178" s="68" t="b">
        <f>IF('OTTV Calculation'!$E$6="Hanoi",'Beta Database'!R177,IF('OTTV Calculation'!$E$6="Da Nang",'Beta Database'!AI177,IF('OTTV Calculation'!$E$6="Buon Ma Thuot",'Beta Database'!AZ177,IF('OTTV Calculation'!$E$6="HCMC",'Beta Database'!BQ177))))</f>
        <v>0</v>
      </c>
      <c r="Q178" s="68" t="b">
        <f>IF('OTTV Calculation'!$E$6="Hanoi",'Beta Database'!S177,IF('OTTV Calculation'!$E$6="Da Nang",'Beta Database'!AJ177,IF('OTTV Calculation'!$E$6="Buon Ma Thuot",'Beta Database'!BA177,IF('OTTV Calculation'!$E$6="HCMC",'Beta Database'!BR177))))</f>
        <v>0</v>
      </c>
      <c r="R178" s="57">
        <v>0.60000000000000997</v>
      </c>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row>
    <row r="179" spans="1:64" x14ac:dyDescent="0.25">
      <c r="A179" s="67">
        <v>2.5</v>
      </c>
      <c r="B179" s="68" t="b">
        <f>IF('OTTV Calculation'!$E$6="Hanoi",'Beta Database'!D178,IF('OTTV Calculation'!$E$6="Da Nang",'Beta Database'!U178,IF('OTTV Calculation'!$E$6="Buon Ma Thuot",'Beta Database'!AL178,IF('OTTV Calculation'!$E$6="HCMC",'Beta Database'!BC178))))</f>
        <v>0</v>
      </c>
      <c r="C179" s="68" t="b">
        <f>IF('OTTV Calculation'!$E$6="Hanoi",'Beta Database'!E178,IF('OTTV Calculation'!$E$6="Da Nang",'Beta Database'!V178,IF('OTTV Calculation'!$E$6="Buon Ma Thuot",'Beta Database'!AM178,IF('OTTV Calculation'!$E$6="HCMC",'Beta Database'!BD178))))</f>
        <v>0</v>
      </c>
      <c r="D179" s="68" t="b">
        <f>IF('OTTV Calculation'!$E$6="Hanoi",'Beta Database'!F178,IF('OTTV Calculation'!$E$6="Da Nang",'Beta Database'!W178,IF('OTTV Calculation'!$E$6="Buon Ma Thuot",'Beta Database'!AN178,IF('OTTV Calculation'!$E$6="HCMC",'Beta Database'!BE178))))</f>
        <v>0</v>
      </c>
      <c r="E179" s="68" t="b">
        <f>IF('OTTV Calculation'!$E$6="Hanoi",'Beta Database'!G178,IF('OTTV Calculation'!$E$6="Da Nang",'Beta Database'!X178,IF('OTTV Calculation'!$E$6="Buon Ma Thuot",'Beta Database'!AO178,IF('OTTV Calculation'!$E$6="HCMC",'Beta Database'!BF178))))</f>
        <v>0</v>
      </c>
      <c r="F179" s="73" t="b">
        <f>IF('OTTV Calculation'!$E$6="Hanoi",'Beta Database'!H178,IF('OTTV Calculation'!$E$6="Da Nang",'Beta Database'!Y178,IF('OTTV Calculation'!$E$6="Buon Ma Thuot",'Beta Database'!AP178,IF('OTTV Calculation'!$E$6="HCMC",'Beta Database'!BG178))))</f>
        <v>0</v>
      </c>
      <c r="G179" s="68" t="b">
        <f>IF('OTTV Calculation'!$E$6="Hanoi",'Beta Database'!I178,IF('OTTV Calculation'!$E$6="Da Nang",'Beta Database'!Z178,IF('OTTV Calculation'!$E$6="Buon Ma Thuot",'Beta Database'!AQ178,IF('OTTV Calculation'!$E$6="HCMC",'Beta Database'!BH178))))</f>
        <v>0</v>
      </c>
      <c r="H179" s="68" t="b">
        <f>IF('OTTV Calculation'!$E$6="Hanoi",'Beta Database'!J178,IF('OTTV Calculation'!$E$6="Da Nang",'Beta Database'!AA178,IF('OTTV Calculation'!$E$6="Buon Ma Thuot",'Beta Database'!AR178,IF('OTTV Calculation'!$E$6="HCMC",'Beta Database'!BI178))))</f>
        <v>0</v>
      </c>
      <c r="I179" s="68" t="b">
        <f>IF('OTTV Calculation'!$E$6="Hanoi",'Beta Database'!K178,IF('OTTV Calculation'!$E$6="Da Nang",'Beta Database'!AB178,IF('OTTV Calculation'!$E$6="Buon Ma Thuot",'Beta Database'!AS178,IF('OTTV Calculation'!$E$6="HCMC",'Beta Database'!BJ178))))</f>
        <v>0</v>
      </c>
      <c r="J179" s="68" t="b">
        <f>IF('OTTV Calculation'!$E$6="Hanoi",'Beta Database'!L178,IF('OTTV Calculation'!$E$6="Da Nang",'Beta Database'!AC178,IF('OTTV Calculation'!$E$6="Buon Ma Thuot",'Beta Database'!AT178,IF('OTTV Calculation'!$E$6="HCMC",'Beta Database'!BK178))))</f>
        <v>0</v>
      </c>
      <c r="K179" s="68" t="b">
        <f>IF('OTTV Calculation'!$E$6="Hanoi",'Beta Database'!M178,IF('OTTV Calculation'!$E$6="Da Nang",'Beta Database'!AD178,IF('OTTV Calculation'!$E$6="Buon Ma Thuot",'Beta Database'!AU178,IF('OTTV Calculation'!$E$6="HCMC",'Beta Database'!BL178))))</f>
        <v>0</v>
      </c>
      <c r="L179" s="68" t="b">
        <f>IF('OTTV Calculation'!$E$6="Hanoi",'Beta Database'!N178,IF('OTTV Calculation'!$E$6="Da Nang",'Beta Database'!AE178,IF('OTTV Calculation'!$E$6="Buon Ma Thuot",'Beta Database'!AV178,IF('OTTV Calculation'!$E$6="HCMC",'Beta Database'!BM178))))</f>
        <v>0</v>
      </c>
      <c r="M179" s="68" t="b">
        <f>IF('OTTV Calculation'!$E$6="Hanoi",'Beta Database'!O178,IF('OTTV Calculation'!$E$6="Da Nang",'Beta Database'!AF178,IF('OTTV Calculation'!$E$6="Buon Ma Thuot",'Beta Database'!AW178,IF('OTTV Calculation'!$E$6="HCMC",'Beta Database'!BN178))))</f>
        <v>0</v>
      </c>
      <c r="N179" s="68" t="b">
        <f>IF('OTTV Calculation'!$E$6="Hanoi",'Beta Database'!P178,IF('OTTV Calculation'!$E$6="Da Nang",'Beta Database'!AG178,IF('OTTV Calculation'!$E$6="Buon Ma Thuot",'Beta Database'!AX178,IF('OTTV Calculation'!$E$6="HCMC",'Beta Database'!BO178))))</f>
        <v>0</v>
      </c>
      <c r="O179" s="68" t="b">
        <f>IF('OTTV Calculation'!$E$6="Hanoi",'Beta Database'!Q178,IF('OTTV Calculation'!$E$6="Da Nang",'Beta Database'!AH178,IF('OTTV Calculation'!$E$6="Buon Ma Thuot",'Beta Database'!AY178,IF('OTTV Calculation'!$E$6="HCMC",'Beta Database'!BP178))))</f>
        <v>0</v>
      </c>
      <c r="P179" s="68" t="b">
        <f>IF('OTTV Calculation'!$E$6="Hanoi",'Beta Database'!R178,IF('OTTV Calculation'!$E$6="Da Nang",'Beta Database'!AI178,IF('OTTV Calculation'!$E$6="Buon Ma Thuot",'Beta Database'!AZ178,IF('OTTV Calculation'!$E$6="HCMC",'Beta Database'!BQ178))))</f>
        <v>0</v>
      </c>
      <c r="Q179" s="68" t="b">
        <f>IF('OTTV Calculation'!$E$6="Hanoi",'Beta Database'!S178,IF('OTTV Calculation'!$E$6="Da Nang",'Beta Database'!AJ178,IF('OTTV Calculation'!$E$6="Buon Ma Thuot",'Beta Database'!BA178,IF('OTTV Calculation'!$E$6="HCMC",'Beta Database'!BR178))))</f>
        <v>0</v>
      </c>
      <c r="R179" s="57">
        <v>0.55000000000001004</v>
      </c>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row>
    <row r="180" spans="1:64" x14ac:dyDescent="0.25">
      <c r="A180" s="67">
        <v>2.5499999999999998</v>
      </c>
      <c r="B180" s="68" t="b">
        <f>IF('OTTV Calculation'!$E$6="Hanoi",'Beta Database'!D179,IF('OTTV Calculation'!$E$6="Da Nang",'Beta Database'!U179,IF('OTTV Calculation'!$E$6="Buon Ma Thuot",'Beta Database'!AL179,IF('OTTV Calculation'!$E$6="HCMC",'Beta Database'!BC179))))</f>
        <v>0</v>
      </c>
      <c r="C180" s="68" t="b">
        <f>IF('OTTV Calculation'!$E$6="Hanoi",'Beta Database'!E179,IF('OTTV Calculation'!$E$6="Da Nang",'Beta Database'!V179,IF('OTTV Calculation'!$E$6="Buon Ma Thuot",'Beta Database'!AM179,IF('OTTV Calculation'!$E$6="HCMC",'Beta Database'!BD179))))</f>
        <v>0</v>
      </c>
      <c r="D180" s="68" t="b">
        <f>IF('OTTV Calculation'!$E$6="Hanoi",'Beta Database'!F179,IF('OTTV Calculation'!$E$6="Da Nang",'Beta Database'!W179,IF('OTTV Calculation'!$E$6="Buon Ma Thuot",'Beta Database'!AN179,IF('OTTV Calculation'!$E$6="HCMC",'Beta Database'!BE179))))</f>
        <v>0</v>
      </c>
      <c r="E180" s="68" t="b">
        <f>IF('OTTV Calculation'!$E$6="Hanoi",'Beta Database'!G179,IF('OTTV Calculation'!$E$6="Da Nang",'Beta Database'!X179,IF('OTTV Calculation'!$E$6="Buon Ma Thuot",'Beta Database'!AO179,IF('OTTV Calculation'!$E$6="HCMC",'Beta Database'!BF179))))</f>
        <v>0</v>
      </c>
      <c r="F180" s="73" t="b">
        <f>IF('OTTV Calculation'!$E$6="Hanoi",'Beta Database'!H179,IF('OTTV Calculation'!$E$6="Da Nang",'Beta Database'!Y179,IF('OTTV Calculation'!$E$6="Buon Ma Thuot",'Beta Database'!AP179,IF('OTTV Calculation'!$E$6="HCMC",'Beta Database'!BG179))))</f>
        <v>0</v>
      </c>
      <c r="G180" s="68" t="b">
        <f>IF('OTTV Calculation'!$E$6="Hanoi",'Beta Database'!I179,IF('OTTV Calculation'!$E$6="Da Nang",'Beta Database'!Z179,IF('OTTV Calculation'!$E$6="Buon Ma Thuot",'Beta Database'!AQ179,IF('OTTV Calculation'!$E$6="HCMC",'Beta Database'!BH179))))</f>
        <v>0</v>
      </c>
      <c r="H180" s="68" t="b">
        <f>IF('OTTV Calculation'!$E$6="Hanoi",'Beta Database'!J179,IF('OTTV Calculation'!$E$6="Da Nang",'Beta Database'!AA179,IF('OTTV Calculation'!$E$6="Buon Ma Thuot",'Beta Database'!AR179,IF('OTTV Calculation'!$E$6="HCMC",'Beta Database'!BI179))))</f>
        <v>0</v>
      </c>
      <c r="I180" s="68" t="b">
        <f>IF('OTTV Calculation'!$E$6="Hanoi",'Beta Database'!K179,IF('OTTV Calculation'!$E$6="Da Nang",'Beta Database'!AB179,IF('OTTV Calculation'!$E$6="Buon Ma Thuot",'Beta Database'!AS179,IF('OTTV Calculation'!$E$6="HCMC",'Beta Database'!BJ179))))</f>
        <v>0</v>
      </c>
      <c r="J180" s="68" t="b">
        <f>IF('OTTV Calculation'!$E$6="Hanoi",'Beta Database'!L179,IF('OTTV Calculation'!$E$6="Da Nang",'Beta Database'!AC179,IF('OTTV Calculation'!$E$6="Buon Ma Thuot",'Beta Database'!AT179,IF('OTTV Calculation'!$E$6="HCMC",'Beta Database'!BK179))))</f>
        <v>0</v>
      </c>
      <c r="K180" s="68" t="b">
        <f>IF('OTTV Calculation'!$E$6="Hanoi",'Beta Database'!M179,IF('OTTV Calculation'!$E$6="Da Nang",'Beta Database'!AD179,IF('OTTV Calculation'!$E$6="Buon Ma Thuot",'Beta Database'!AU179,IF('OTTV Calculation'!$E$6="HCMC",'Beta Database'!BL179))))</f>
        <v>0</v>
      </c>
      <c r="L180" s="68" t="b">
        <f>IF('OTTV Calculation'!$E$6="Hanoi",'Beta Database'!N179,IF('OTTV Calculation'!$E$6="Da Nang",'Beta Database'!AE179,IF('OTTV Calculation'!$E$6="Buon Ma Thuot",'Beta Database'!AV179,IF('OTTV Calculation'!$E$6="HCMC",'Beta Database'!BM179))))</f>
        <v>0</v>
      </c>
      <c r="M180" s="68" t="b">
        <f>IF('OTTV Calculation'!$E$6="Hanoi",'Beta Database'!O179,IF('OTTV Calculation'!$E$6="Da Nang",'Beta Database'!AF179,IF('OTTV Calculation'!$E$6="Buon Ma Thuot",'Beta Database'!AW179,IF('OTTV Calculation'!$E$6="HCMC",'Beta Database'!BN179))))</f>
        <v>0</v>
      </c>
      <c r="N180" s="68" t="b">
        <f>IF('OTTV Calculation'!$E$6="Hanoi",'Beta Database'!P179,IF('OTTV Calculation'!$E$6="Da Nang",'Beta Database'!AG179,IF('OTTV Calculation'!$E$6="Buon Ma Thuot",'Beta Database'!AX179,IF('OTTV Calculation'!$E$6="HCMC",'Beta Database'!BO179))))</f>
        <v>0</v>
      </c>
      <c r="O180" s="68" t="b">
        <f>IF('OTTV Calculation'!$E$6="Hanoi",'Beta Database'!Q179,IF('OTTV Calculation'!$E$6="Da Nang",'Beta Database'!AH179,IF('OTTV Calculation'!$E$6="Buon Ma Thuot",'Beta Database'!AY179,IF('OTTV Calculation'!$E$6="HCMC",'Beta Database'!BP179))))</f>
        <v>0</v>
      </c>
      <c r="P180" s="68" t="b">
        <f>IF('OTTV Calculation'!$E$6="Hanoi",'Beta Database'!R179,IF('OTTV Calculation'!$E$6="Da Nang",'Beta Database'!AI179,IF('OTTV Calculation'!$E$6="Buon Ma Thuot",'Beta Database'!AZ179,IF('OTTV Calculation'!$E$6="HCMC",'Beta Database'!BQ179))))</f>
        <v>0</v>
      </c>
      <c r="Q180" s="68" t="b">
        <f>IF('OTTV Calculation'!$E$6="Hanoi",'Beta Database'!S179,IF('OTTV Calculation'!$E$6="Da Nang",'Beta Database'!AJ179,IF('OTTV Calculation'!$E$6="Buon Ma Thuot",'Beta Database'!BA179,IF('OTTV Calculation'!$E$6="HCMC",'Beta Database'!BR179))))</f>
        <v>0</v>
      </c>
      <c r="R180" s="57">
        <v>0.50000000000000999</v>
      </c>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row>
    <row r="181" spans="1:64" x14ac:dyDescent="0.25">
      <c r="A181" s="67">
        <v>2.6</v>
      </c>
      <c r="B181" s="68" t="b">
        <f>IF('OTTV Calculation'!$E$6="Hanoi",'Beta Database'!D180,IF('OTTV Calculation'!$E$6="Da Nang",'Beta Database'!U180,IF('OTTV Calculation'!$E$6="Buon Ma Thuot",'Beta Database'!AL180,IF('OTTV Calculation'!$E$6="HCMC",'Beta Database'!BC180))))</f>
        <v>0</v>
      </c>
      <c r="C181" s="68" t="b">
        <f>IF('OTTV Calculation'!$E$6="Hanoi",'Beta Database'!E180,IF('OTTV Calculation'!$E$6="Da Nang",'Beta Database'!V180,IF('OTTV Calculation'!$E$6="Buon Ma Thuot",'Beta Database'!AM180,IF('OTTV Calculation'!$E$6="HCMC",'Beta Database'!BD180))))</f>
        <v>0</v>
      </c>
      <c r="D181" s="68" t="b">
        <f>IF('OTTV Calculation'!$E$6="Hanoi",'Beta Database'!F180,IF('OTTV Calculation'!$E$6="Da Nang",'Beta Database'!W180,IF('OTTV Calculation'!$E$6="Buon Ma Thuot",'Beta Database'!AN180,IF('OTTV Calculation'!$E$6="HCMC",'Beta Database'!BE180))))</f>
        <v>0</v>
      </c>
      <c r="E181" s="68" t="b">
        <f>IF('OTTV Calculation'!$E$6="Hanoi",'Beta Database'!G180,IF('OTTV Calculation'!$E$6="Da Nang",'Beta Database'!X180,IF('OTTV Calculation'!$E$6="Buon Ma Thuot",'Beta Database'!AO180,IF('OTTV Calculation'!$E$6="HCMC",'Beta Database'!BF180))))</f>
        <v>0</v>
      </c>
      <c r="F181" s="73" t="b">
        <f>IF('OTTV Calculation'!$E$6="Hanoi",'Beta Database'!H180,IF('OTTV Calculation'!$E$6="Da Nang",'Beta Database'!Y180,IF('OTTV Calculation'!$E$6="Buon Ma Thuot",'Beta Database'!AP180,IF('OTTV Calculation'!$E$6="HCMC",'Beta Database'!BG180))))</f>
        <v>0</v>
      </c>
      <c r="G181" s="68" t="b">
        <f>IF('OTTV Calculation'!$E$6="Hanoi",'Beta Database'!I180,IF('OTTV Calculation'!$E$6="Da Nang",'Beta Database'!Z180,IF('OTTV Calculation'!$E$6="Buon Ma Thuot",'Beta Database'!AQ180,IF('OTTV Calculation'!$E$6="HCMC",'Beta Database'!BH180))))</f>
        <v>0</v>
      </c>
      <c r="H181" s="68" t="b">
        <f>IF('OTTV Calculation'!$E$6="Hanoi",'Beta Database'!J180,IF('OTTV Calculation'!$E$6="Da Nang",'Beta Database'!AA180,IF('OTTV Calculation'!$E$6="Buon Ma Thuot",'Beta Database'!AR180,IF('OTTV Calculation'!$E$6="HCMC",'Beta Database'!BI180))))</f>
        <v>0</v>
      </c>
      <c r="I181" s="68" t="b">
        <f>IF('OTTV Calculation'!$E$6="Hanoi",'Beta Database'!K180,IF('OTTV Calculation'!$E$6="Da Nang",'Beta Database'!AB180,IF('OTTV Calculation'!$E$6="Buon Ma Thuot",'Beta Database'!AS180,IF('OTTV Calculation'!$E$6="HCMC",'Beta Database'!BJ180))))</f>
        <v>0</v>
      </c>
      <c r="J181" s="68" t="b">
        <f>IF('OTTV Calculation'!$E$6="Hanoi",'Beta Database'!L180,IF('OTTV Calculation'!$E$6="Da Nang",'Beta Database'!AC180,IF('OTTV Calculation'!$E$6="Buon Ma Thuot",'Beta Database'!AT180,IF('OTTV Calculation'!$E$6="HCMC",'Beta Database'!BK180))))</f>
        <v>0</v>
      </c>
      <c r="K181" s="68" t="b">
        <f>IF('OTTV Calculation'!$E$6="Hanoi",'Beta Database'!M180,IF('OTTV Calculation'!$E$6="Da Nang",'Beta Database'!AD180,IF('OTTV Calculation'!$E$6="Buon Ma Thuot",'Beta Database'!AU180,IF('OTTV Calculation'!$E$6="HCMC",'Beta Database'!BL180))))</f>
        <v>0</v>
      </c>
      <c r="L181" s="68" t="b">
        <f>IF('OTTV Calculation'!$E$6="Hanoi",'Beta Database'!N180,IF('OTTV Calculation'!$E$6="Da Nang",'Beta Database'!AE180,IF('OTTV Calculation'!$E$6="Buon Ma Thuot",'Beta Database'!AV180,IF('OTTV Calculation'!$E$6="HCMC",'Beta Database'!BM180))))</f>
        <v>0</v>
      </c>
      <c r="M181" s="68" t="b">
        <f>IF('OTTV Calculation'!$E$6="Hanoi",'Beta Database'!O180,IF('OTTV Calculation'!$E$6="Da Nang",'Beta Database'!AF180,IF('OTTV Calculation'!$E$6="Buon Ma Thuot",'Beta Database'!AW180,IF('OTTV Calculation'!$E$6="HCMC",'Beta Database'!BN180))))</f>
        <v>0</v>
      </c>
      <c r="N181" s="68" t="b">
        <f>IF('OTTV Calculation'!$E$6="Hanoi",'Beta Database'!P180,IF('OTTV Calculation'!$E$6="Da Nang",'Beta Database'!AG180,IF('OTTV Calculation'!$E$6="Buon Ma Thuot",'Beta Database'!AX180,IF('OTTV Calculation'!$E$6="HCMC",'Beta Database'!BO180))))</f>
        <v>0</v>
      </c>
      <c r="O181" s="68" t="b">
        <f>IF('OTTV Calculation'!$E$6="Hanoi",'Beta Database'!Q180,IF('OTTV Calculation'!$E$6="Da Nang",'Beta Database'!AH180,IF('OTTV Calculation'!$E$6="Buon Ma Thuot",'Beta Database'!AY180,IF('OTTV Calculation'!$E$6="HCMC",'Beta Database'!BP180))))</f>
        <v>0</v>
      </c>
      <c r="P181" s="68" t="b">
        <f>IF('OTTV Calculation'!$E$6="Hanoi",'Beta Database'!R180,IF('OTTV Calculation'!$E$6="Da Nang",'Beta Database'!AI180,IF('OTTV Calculation'!$E$6="Buon Ma Thuot",'Beta Database'!AZ180,IF('OTTV Calculation'!$E$6="HCMC",'Beta Database'!BQ180))))</f>
        <v>0</v>
      </c>
      <c r="Q181" s="68" t="b">
        <f>IF('OTTV Calculation'!$E$6="Hanoi",'Beta Database'!S180,IF('OTTV Calculation'!$E$6="Da Nang",'Beta Database'!AJ180,IF('OTTV Calculation'!$E$6="Buon Ma Thuot",'Beta Database'!BA180,IF('OTTV Calculation'!$E$6="HCMC",'Beta Database'!BR180))))</f>
        <v>0</v>
      </c>
      <c r="R181" s="57">
        <v>0.45000000000001</v>
      </c>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row>
    <row r="182" spans="1:64" x14ac:dyDescent="0.25">
      <c r="A182" s="67">
        <v>2.65</v>
      </c>
      <c r="B182" s="68" t="b">
        <f>IF('OTTV Calculation'!$E$6="Hanoi",'Beta Database'!D181,IF('OTTV Calculation'!$E$6="Da Nang",'Beta Database'!U181,IF('OTTV Calculation'!$E$6="Buon Ma Thuot",'Beta Database'!AL181,IF('OTTV Calculation'!$E$6="HCMC",'Beta Database'!BC181))))</f>
        <v>0</v>
      </c>
      <c r="C182" s="68" t="b">
        <f>IF('OTTV Calculation'!$E$6="Hanoi",'Beta Database'!E181,IF('OTTV Calculation'!$E$6="Da Nang",'Beta Database'!V181,IF('OTTV Calculation'!$E$6="Buon Ma Thuot",'Beta Database'!AM181,IF('OTTV Calculation'!$E$6="HCMC",'Beta Database'!BD181))))</f>
        <v>0</v>
      </c>
      <c r="D182" s="68" t="b">
        <f>IF('OTTV Calculation'!$E$6="Hanoi",'Beta Database'!F181,IF('OTTV Calculation'!$E$6="Da Nang",'Beta Database'!W181,IF('OTTV Calculation'!$E$6="Buon Ma Thuot",'Beta Database'!AN181,IF('OTTV Calculation'!$E$6="HCMC",'Beta Database'!BE181))))</f>
        <v>0</v>
      </c>
      <c r="E182" s="68" t="b">
        <f>IF('OTTV Calculation'!$E$6="Hanoi",'Beta Database'!G181,IF('OTTV Calculation'!$E$6="Da Nang",'Beta Database'!X181,IF('OTTV Calculation'!$E$6="Buon Ma Thuot",'Beta Database'!AO181,IF('OTTV Calculation'!$E$6="HCMC",'Beta Database'!BF181))))</f>
        <v>0</v>
      </c>
      <c r="F182" s="73" t="b">
        <f>IF('OTTV Calculation'!$E$6="Hanoi",'Beta Database'!H181,IF('OTTV Calculation'!$E$6="Da Nang",'Beta Database'!Y181,IF('OTTV Calculation'!$E$6="Buon Ma Thuot",'Beta Database'!AP181,IF('OTTV Calculation'!$E$6="HCMC",'Beta Database'!BG181))))</f>
        <v>0</v>
      </c>
      <c r="G182" s="68" t="b">
        <f>IF('OTTV Calculation'!$E$6="Hanoi",'Beta Database'!I181,IF('OTTV Calculation'!$E$6="Da Nang",'Beta Database'!Z181,IF('OTTV Calculation'!$E$6="Buon Ma Thuot",'Beta Database'!AQ181,IF('OTTV Calculation'!$E$6="HCMC",'Beta Database'!BH181))))</f>
        <v>0</v>
      </c>
      <c r="H182" s="68" t="b">
        <f>IF('OTTV Calculation'!$E$6="Hanoi",'Beta Database'!J181,IF('OTTV Calculation'!$E$6="Da Nang",'Beta Database'!AA181,IF('OTTV Calculation'!$E$6="Buon Ma Thuot",'Beta Database'!AR181,IF('OTTV Calculation'!$E$6="HCMC",'Beta Database'!BI181))))</f>
        <v>0</v>
      </c>
      <c r="I182" s="68" t="b">
        <f>IF('OTTV Calculation'!$E$6="Hanoi",'Beta Database'!K181,IF('OTTV Calculation'!$E$6="Da Nang",'Beta Database'!AB181,IF('OTTV Calculation'!$E$6="Buon Ma Thuot",'Beta Database'!AS181,IF('OTTV Calculation'!$E$6="HCMC",'Beta Database'!BJ181))))</f>
        <v>0</v>
      </c>
      <c r="J182" s="68" t="b">
        <f>IF('OTTV Calculation'!$E$6="Hanoi",'Beta Database'!L181,IF('OTTV Calculation'!$E$6="Da Nang",'Beta Database'!AC181,IF('OTTV Calculation'!$E$6="Buon Ma Thuot",'Beta Database'!AT181,IF('OTTV Calculation'!$E$6="HCMC",'Beta Database'!BK181))))</f>
        <v>0</v>
      </c>
      <c r="K182" s="68" t="b">
        <f>IF('OTTV Calculation'!$E$6="Hanoi",'Beta Database'!M181,IF('OTTV Calculation'!$E$6="Da Nang",'Beta Database'!AD181,IF('OTTV Calculation'!$E$6="Buon Ma Thuot",'Beta Database'!AU181,IF('OTTV Calculation'!$E$6="HCMC",'Beta Database'!BL181))))</f>
        <v>0</v>
      </c>
      <c r="L182" s="68" t="b">
        <f>IF('OTTV Calculation'!$E$6="Hanoi",'Beta Database'!N181,IF('OTTV Calculation'!$E$6="Da Nang",'Beta Database'!AE181,IF('OTTV Calculation'!$E$6="Buon Ma Thuot",'Beta Database'!AV181,IF('OTTV Calculation'!$E$6="HCMC",'Beta Database'!BM181))))</f>
        <v>0</v>
      </c>
      <c r="M182" s="68" t="b">
        <f>IF('OTTV Calculation'!$E$6="Hanoi",'Beta Database'!O181,IF('OTTV Calculation'!$E$6="Da Nang",'Beta Database'!AF181,IF('OTTV Calculation'!$E$6="Buon Ma Thuot",'Beta Database'!AW181,IF('OTTV Calculation'!$E$6="HCMC",'Beta Database'!BN181))))</f>
        <v>0</v>
      </c>
      <c r="N182" s="68" t="b">
        <f>IF('OTTV Calculation'!$E$6="Hanoi",'Beta Database'!P181,IF('OTTV Calculation'!$E$6="Da Nang",'Beta Database'!AG181,IF('OTTV Calculation'!$E$6="Buon Ma Thuot",'Beta Database'!AX181,IF('OTTV Calculation'!$E$6="HCMC",'Beta Database'!BO181))))</f>
        <v>0</v>
      </c>
      <c r="O182" s="68" t="b">
        <f>IF('OTTV Calculation'!$E$6="Hanoi",'Beta Database'!Q181,IF('OTTV Calculation'!$E$6="Da Nang",'Beta Database'!AH181,IF('OTTV Calculation'!$E$6="Buon Ma Thuot",'Beta Database'!AY181,IF('OTTV Calculation'!$E$6="HCMC",'Beta Database'!BP181))))</f>
        <v>0</v>
      </c>
      <c r="P182" s="68" t="b">
        <f>IF('OTTV Calculation'!$E$6="Hanoi",'Beta Database'!R181,IF('OTTV Calculation'!$E$6="Da Nang",'Beta Database'!AI181,IF('OTTV Calculation'!$E$6="Buon Ma Thuot",'Beta Database'!AZ181,IF('OTTV Calculation'!$E$6="HCMC",'Beta Database'!BQ181))))</f>
        <v>0</v>
      </c>
      <c r="Q182" s="68" t="b">
        <f>IF('OTTV Calculation'!$E$6="Hanoi",'Beta Database'!S181,IF('OTTV Calculation'!$E$6="Da Nang",'Beta Database'!AJ181,IF('OTTV Calculation'!$E$6="Buon Ma Thuot",'Beta Database'!BA181,IF('OTTV Calculation'!$E$6="HCMC",'Beta Database'!BR181))))</f>
        <v>0</v>
      </c>
      <c r="R182" s="57">
        <v>0.40000000000001001</v>
      </c>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row>
    <row r="183" spans="1:64" x14ac:dyDescent="0.25">
      <c r="A183" s="67">
        <v>2.7</v>
      </c>
      <c r="B183" s="68" t="b">
        <f>IF('OTTV Calculation'!$E$6="Hanoi",'Beta Database'!D182,IF('OTTV Calculation'!$E$6="Da Nang",'Beta Database'!U182,IF('OTTV Calculation'!$E$6="Buon Ma Thuot",'Beta Database'!AL182,IF('OTTV Calculation'!$E$6="HCMC",'Beta Database'!BC182))))</f>
        <v>0</v>
      </c>
      <c r="C183" s="68" t="b">
        <f>IF('OTTV Calculation'!$E$6="Hanoi",'Beta Database'!E182,IF('OTTV Calculation'!$E$6="Da Nang",'Beta Database'!V182,IF('OTTV Calculation'!$E$6="Buon Ma Thuot",'Beta Database'!AM182,IF('OTTV Calculation'!$E$6="HCMC",'Beta Database'!BD182))))</f>
        <v>0</v>
      </c>
      <c r="D183" s="68" t="b">
        <f>IF('OTTV Calculation'!$E$6="Hanoi",'Beta Database'!F182,IF('OTTV Calculation'!$E$6="Da Nang",'Beta Database'!W182,IF('OTTV Calculation'!$E$6="Buon Ma Thuot",'Beta Database'!AN182,IF('OTTV Calculation'!$E$6="HCMC",'Beta Database'!BE182))))</f>
        <v>0</v>
      </c>
      <c r="E183" s="68" t="b">
        <f>IF('OTTV Calculation'!$E$6="Hanoi",'Beta Database'!G182,IF('OTTV Calculation'!$E$6="Da Nang",'Beta Database'!X182,IF('OTTV Calculation'!$E$6="Buon Ma Thuot",'Beta Database'!AO182,IF('OTTV Calculation'!$E$6="HCMC",'Beta Database'!BF182))))</f>
        <v>0</v>
      </c>
      <c r="F183" s="73" t="b">
        <f>IF('OTTV Calculation'!$E$6="Hanoi",'Beta Database'!H182,IF('OTTV Calculation'!$E$6="Da Nang",'Beta Database'!Y182,IF('OTTV Calculation'!$E$6="Buon Ma Thuot",'Beta Database'!AP182,IF('OTTV Calculation'!$E$6="HCMC",'Beta Database'!BG182))))</f>
        <v>0</v>
      </c>
      <c r="G183" s="68" t="b">
        <f>IF('OTTV Calculation'!$E$6="Hanoi",'Beta Database'!I182,IF('OTTV Calculation'!$E$6="Da Nang",'Beta Database'!Z182,IF('OTTV Calculation'!$E$6="Buon Ma Thuot",'Beta Database'!AQ182,IF('OTTV Calculation'!$E$6="HCMC",'Beta Database'!BH182))))</f>
        <v>0</v>
      </c>
      <c r="H183" s="68" t="b">
        <f>IF('OTTV Calculation'!$E$6="Hanoi",'Beta Database'!J182,IF('OTTV Calculation'!$E$6="Da Nang",'Beta Database'!AA182,IF('OTTV Calculation'!$E$6="Buon Ma Thuot",'Beta Database'!AR182,IF('OTTV Calculation'!$E$6="HCMC",'Beta Database'!BI182))))</f>
        <v>0</v>
      </c>
      <c r="I183" s="68" t="b">
        <f>IF('OTTV Calculation'!$E$6="Hanoi",'Beta Database'!K182,IF('OTTV Calculation'!$E$6="Da Nang",'Beta Database'!AB182,IF('OTTV Calculation'!$E$6="Buon Ma Thuot",'Beta Database'!AS182,IF('OTTV Calculation'!$E$6="HCMC",'Beta Database'!BJ182))))</f>
        <v>0</v>
      </c>
      <c r="J183" s="68" t="b">
        <f>IF('OTTV Calculation'!$E$6="Hanoi",'Beta Database'!L182,IF('OTTV Calculation'!$E$6="Da Nang",'Beta Database'!AC182,IF('OTTV Calculation'!$E$6="Buon Ma Thuot",'Beta Database'!AT182,IF('OTTV Calculation'!$E$6="HCMC",'Beta Database'!BK182))))</f>
        <v>0</v>
      </c>
      <c r="K183" s="68" t="b">
        <f>IF('OTTV Calculation'!$E$6="Hanoi",'Beta Database'!M182,IF('OTTV Calculation'!$E$6="Da Nang",'Beta Database'!AD182,IF('OTTV Calculation'!$E$6="Buon Ma Thuot",'Beta Database'!AU182,IF('OTTV Calculation'!$E$6="HCMC",'Beta Database'!BL182))))</f>
        <v>0</v>
      </c>
      <c r="L183" s="68" t="b">
        <f>IF('OTTV Calculation'!$E$6="Hanoi",'Beta Database'!N182,IF('OTTV Calculation'!$E$6="Da Nang",'Beta Database'!AE182,IF('OTTV Calculation'!$E$6="Buon Ma Thuot",'Beta Database'!AV182,IF('OTTV Calculation'!$E$6="HCMC",'Beta Database'!BM182))))</f>
        <v>0</v>
      </c>
      <c r="M183" s="68" t="b">
        <f>IF('OTTV Calculation'!$E$6="Hanoi",'Beta Database'!O182,IF('OTTV Calculation'!$E$6="Da Nang",'Beta Database'!AF182,IF('OTTV Calculation'!$E$6="Buon Ma Thuot",'Beta Database'!AW182,IF('OTTV Calculation'!$E$6="HCMC",'Beta Database'!BN182))))</f>
        <v>0</v>
      </c>
      <c r="N183" s="68" t="b">
        <f>IF('OTTV Calculation'!$E$6="Hanoi",'Beta Database'!P182,IF('OTTV Calculation'!$E$6="Da Nang",'Beta Database'!AG182,IF('OTTV Calculation'!$E$6="Buon Ma Thuot",'Beta Database'!AX182,IF('OTTV Calculation'!$E$6="HCMC",'Beta Database'!BO182))))</f>
        <v>0</v>
      </c>
      <c r="O183" s="68" t="b">
        <f>IF('OTTV Calculation'!$E$6="Hanoi",'Beta Database'!Q182,IF('OTTV Calculation'!$E$6="Da Nang",'Beta Database'!AH182,IF('OTTV Calculation'!$E$6="Buon Ma Thuot",'Beta Database'!AY182,IF('OTTV Calculation'!$E$6="HCMC",'Beta Database'!BP182))))</f>
        <v>0</v>
      </c>
      <c r="P183" s="68" t="b">
        <f>IF('OTTV Calculation'!$E$6="Hanoi",'Beta Database'!R182,IF('OTTV Calculation'!$E$6="Da Nang",'Beta Database'!AI182,IF('OTTV Calculation'!$E$6="Buon Ma Thuot",'Beta Database'!AZ182,IF('OTTV Calculation'!$E$6="HCMC",'Beta Database'!BQ182))))</f>
        <v>0</v>
      </c>
      <c r="Q183" s="68" t="b">
        <f>IF('OTTV Calculation'!$E$6="Hanoi",'Beta Database'!S182,IF('OTTV Calculation'!$E$6="Da Nang",'Beta Database'!AJ182,IF('OTTV Calculation'!$E$6="Buon Ma Thuot",'Beta Database'!BA182,IF('OTTV Calculation'!$E$6="HCMC",'Beta Database'!BR182))))</f>
        <v>0</v>
      </c>
      <c r="R183" s="57">
        <v>0.35000000000001003</v>
      </c>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row>
    <row r="184" spans="1:64" x14ac:dyDescent="0.25">
      <c r="A184" s="67">
        <v>2.75</v>
      </c>
      <c r="B184" s="68" t="b">
        <f>IF('OTTV Calculation'!$E$6="Hanoi",'Beta Database'!D183,IF('OTTV Calculation'!$E$6="Da Nang",'Beta Database'!U183,IF('OTTV Calculation'!$E$6="Buon Ma Thuot",'Beta Database'!AL183,IF('OTTV Calculation'!$E$6="HCMC",'Beta Database'!BC183))))</f>
        <v>0</v>
      </c>
      <c r="C184" s="68" t="b">
        <f>IF('OTTV Calculation'!$E$6="Hanoi",'Beta Database'!E183,IF('OTTV Calculation'!$E$6="Da Nang",'Beta Database'!V183,IF('OTTV Calculation'!$E$6="Buon Ma Thuot",'Beta Database'!AM183,IF('OTTV Calculation'!$E$6="HCMC",'Beta Database'!BD183))))</f>
        <v>0</v>
      </c>
      <c r="D184" s="68" t="b">
        <f>IF('OTTV Calculation'!$E$6="Hanoi",'Beta Database'!F183,IF('OTTV Calculation'!$E$6="Da Nang",'Beta Database'!W183,IF('OTTV Calculation'!$E$6="Buon Ma Thuot",'Beta Database'!AN183,IF('OTTV Calculation'!$E$6="HCMC",'Beta Database'!BE183))))</f>
        <v>0</v>
      </c>
      <c r="E184" s="68" t="b">
        <f>IF('OTTV Calculation'!$E$6="Hanoi",'Beta Database'!G183,IF('OTTV Calculation'!$E$6="Da Nang",'Beta Database'!X183,IF('OTTV Calculation'!$E$6="Buon Ma Thuot",'Beta Database'!AO183,IF('OTTV Calculation'!$E$6="HCMC",'Beta Database'!BF183))))</f>
        <v>0</v>
      </c>
      <c r="F184" s="73" t="b">
        <f>IF('OTTV Calculation'!$E$6="Hanoi",'Beta Database'!H183,IF('OTTV Calculation'!$E$6="Da Nang",'Beta Database'!Y183,IF('OTTV Calculation'!$E$6="Buon Ma Thuot",'Beta Database'!AP183,IF('OTTV Calculation'!$E$6="HCMC",'Beta Database'!BG183))))</f>
        <v>0</v>
      </c>
      <c r="G184" s="68" t="b">
        <f>IF('OTTV Calculation'!$E$6="Hanoi",'Beta Database'!I183,IF('OTTV Calculation'!$E$6="Da Nang",'Beta Database'!Z183,IF('OTTV Calculation'!$E$6="Buon Ma Thuot",'Beta Database'!AQ183,IF('OTTV Calculation'!$E$6="HCMC",'Beta Database'!BH183))))</f>
        <v>0</v>
      </c>
      <c r="H184" s="68" t="b">
        <f>IF('OTTV Calculation'!$E$6="Hanoi",'Beta Database'!J183,IF('OTTV Calculation'!$E$6="Da Nang",'Beta Database'!AA183,IF('OTTV Calculation'!$E$6="Buon Ma Thuot",'Beta Database'!AR183,IF('OTTV Calculation'!$E$6="HCMC",'Beta Database'!BI183))))</f>
        <v>0</v>
      </c>
      <c r="I184" s="68" t="b">
        <f>IF('OTTV Calculation'!$E$6="Hanoi",'Beta Database'!K183,IF('OTTV Calculation'!$E$6="Da Nang",'Beta Database'!AB183,IF('OTTV Calculation'!$E$6="Buon Ma Thuot",'Beta Database'!AS183,IF('OTTV Calculation'!$E$6="HCMC",'Beta Database'!BJ183))))</f>
        <v>0</v>
      </c>
      <c r="J184" s="68" t="b">
        <f>IF('OTTV Calculation'!$E$6="Hanoi",'Beta Database'!L183,IF('OTTV Calculation'!$E$6="Da Nang",'Beta Database'!AC183,IF('OTTV Calculation'!$E$6="Buon Ma Thuot",'Beta Database'!AT183,IF('OTTV Calculation'!$E$6="HCMC",'Beta Database'!BK183))))</f>
        <v>0</v>
      </c>
      <c r="K184" s="68" t="b">
        <f>IF('OTTV Calculation'!$E$6="Hanoi",'Beta Database'!M183,IF('OTTV Calculation'!$E$6="Da Nang",'Beta Database'!AD183,IF('OTTV Calculation'!$E$6="Buon Ma Thuot",'Beta Database'!AU183,IF('OTTV Calculation'!$E$6="HCMC",'Beta Database'!BL183))))</f>
        <v>0</v>
      </c>
      <c r="L184" s="68" t="b">
        <f>IF('OTTV Calculation'!$E$6="Hanoi",'Beta Database'!N183,IF('OTTV Calculation'!$E$6="Da Nang",'Beta Database'!AE183,IF('OTTV Calculation'!$E$6="Buon Ma Thuot",'Beta Database'!AV183,IF('OTTV Calculation'!$E$6="HCMC",'Beta Database'!BM183))))</f>
        <v>0</v>
      </c>
      <c r="M184" s="68" t="b">
        <f>IF('OTTV Calculation'!$E$6="Hanoi",'Beta Database'!O183,IF('OTTV Calculation'!$E$6="Da Nang",'Beta Database'!AF183,IF('OTTV Calculation'!$E$6="Buon Ma Thuot",'Beta Database'!AW183,IF('OTTV Calculation'!$E$6="HCMC",'Beta Database'!BN183))))</f>
        <v>0</v>
      </c>
      <c r="N184" s="68" t="b">
        <f>IF('OTTV Calculation'!$E$6="Hanoi",'Beta Database'!P183,IF('OTTV Calculation'!$E$6="Da Nang",'Beta Database'!AG183,IF('OTTV Calculation'!$E$6="Buon Ma Thuot",'Beta Database'!AX183,IF('OTTV Calculation'!$E$6="HCMC",'Beta Database'!BO183))))</f>
        <v>0</v>
      </c>
      <c r="O184" s="68" t="b">
        <f>IF('OTTV Calculation'!$E$6="Hanoi",'Beta Database'!Q183,IF('OTTV Calculation'!$E$6="Da Nang",'Beta Database'!AH183,IF('OTTV Calculation'!$E$6="Buon Ma Thuot",'Beta Database'!AY183,IF('OTTV Calculation'!$E$6="HCMC",'Beta Database'!BP183))))</f>
        <v>0</v>
      </c>
      <c r="P184" s="68" t="b">
        <f>IF('OTTV Calculation'!$E$6="Hanoi",'Beta Database'!R183,IF('OTTV Calculation'!$E$6="Da Nang",'Beta Database'!AI183,IF('OTTV Calculation'!$E$6="Buon Ma Thuot",'Beta Database'!AZ183,IF('OTTV Calculation'!$E$6="HCMC",'Beta Database'!BQ183))))</f>
        <v>0</v>
      </c>
      <c r="Q184" s="68" t="b">
        <f>IF('OTTV Calculation'!$E$6="Hanoi",'Beta Database'!S183,IF('OTTV Calculation'!$E$6="Da Nang",'Beta Database'!AJ183,IF('OTTV Calculation'!$E$6="Buon Ma Thuot",'Beta Database'!BA183,IF('OTTV Calculation'!$E$6="HCMC",'Beta Database'!BR183))))</f>
        <v>0</v>
      </c>
      <c r="R184" s="57">
        <v>0.30000000000000998</v>
      </c>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row>
    <row r="185" spans="1:64" x14ac:dyDescent="0.25">
      <c r="A185" s="67">
        <v>2.8</v>
      </c>
      <c r="B185" s="68" t="b">
        <f>IF('OTTV Calculation'!$E$6="Hanoi",'Beta Database'!D184,IF('OTTV Calculation'!$E$6="Da Nang",'Beta Database'!U184,IF('OTTV Calculation'!$E$6="Buon Ma Thuot",'Beta Database'!AL184,IF('OTTV Calculation'!$E$6="HCMC",'Beta Database'!BC184))))</f>
        <v>0</v>
      </c>
      <c r="C185" s="68" t="b">
        <f>IF('OTTV Calculation'!$E$6="Hanoi",'Beta Database'!E184,IF('OTTV Calculation'!$E$6="Da Nang",'Beta Database'!V184,IF('OTTV Calculation'!$E$6="Buon Ma Thuot",'Beta Database'!AM184,IF('OTTV Calculation'!$E$6="HCMC",'Beta Database'!BD184))))</f>
        <v>0</v>
      </c>
      <c r="D185" s="68" t="b">
        <f>IF('OTTV Calculation'!$E$6="Hanoi",'Beta Database'!F184,IF('OTTV Calculation'!$E$6="Da Nang",'Beta Database'!W184,IF('OTTV Calculation'!$E$6="Buon Ma Thuot",'Beta Database'!AN184,IF('OTTV Calculation'!$E$6="HCMC",'Beta Database'!BE184))))</f>
        <v>0</v>
      </c>
      <c r="E185" s="68" t="b">
        <f>IF('OTTV Calculation'!$E$6="Hanoi",'Beta Database'!G184,IF('OTTV Calculation'!$E$6="Da Nang",'Beta Database'!X184,IF('OTTV Calculation'!$E$6="Buon Ma Thuot",'Beta Database'!AO184,IF('OTTV Calculation'!$E$6="HCMC",'Beta Database'!BF184))))</f>
        <v>0</v>
      </c>
      <c r="F185" s="73" t="b">
        <f>IF('OTTV Calculation'!$E$6="Hanoi",'Beta Database'!H184,IF('OTTV Calculation'!$E$6="Da Nang",'Beta Database'!Y184,IF('OTTV Calculation'!$E$6="Buon Ma Thuot",'Beta Database'!AP184,IF('OTTV Calculation'!$E$6="HCMC",'Beta Database'!BG184))))</f>
        <v>0</v>
      </c>
      <c r="G185" s="68" t="b">
        <f>IF('OTTV Calculation'!$E$6="Hanoi",'Beta Database'!I184,IF('OTTV Calculation'!$E$6="Da Nang",'Beta Database'!Z184,IF('OTTV Calculation'!$E$6="Buon Ma Thuot",'Beta Database'!AQ184,IF('OTTV Calculation'!$E$6="HCMC",'Beta Database'!BH184))))</f>
        <v>0</v>
      </c>
      <c r="H185" s="68" t="b">
        <f>IF('OTTV Calculation'!$E$6="Hanoi",'Beta Database'!J184,IF('OTTV Calculation'!$E$6="Da Nang",'Beta Database'!AA184,IF('OTTV Calculation'!$E$6="Buon Ma Thuot",'Beta Database'!AR184,IF('OTTV Calculation'!$E$6="HCMC",'Beta Database'!BI184))))</f>
        <v>0</v>
      </c>
      <c r="I185" s="68" t="b">
        <f>IF('OTTV Calculation'!$E$6="Hanoi",'Beta Database'!K184,IF('OTTV Calculation'!$E$6="Da Nang",'Beta Database'!AB184,IF('OTTV Calculation'!$E$6="Buon Ma Thuot",'Beta Database'!AS184,IF('OTTV Calculation'!$E$6="HCMC",'Beta Database'!BJ184))))</f>
        <v>0</v>
      </c>
      <c r="J185" s="68" t="b">
        <f>IF('OTTV Calculation'!$E$6="Hanoi",'Beta Database'!L184,IF('OTTV Calculation'!$E$6="Da Nang",'Beta Database'!AC184,IF('OTTV Calculation'!$E$6="Buon Ma Thuot",'Beta Database'!AT184,IF('OTTV Calculation'!$E$6="HCMC",'Beta Database'!BK184))))</f>
        <v>0</v>
      </c>
      <c r="K185" s="68" t="b">
        <f>IF('OTTV Calculation'!$E$6="Hanoi",'Beta Database'!M184,IF('OTTV Calculation'!$E$6="Da Nang",'Beta Database'!AD184,IF('OTTV Calculation'!$E$6="Buon Ma Thuot",'Beta Database'!AU184,IF('OTTV Calculation'!$E$6="HCMC",'Beta Database'!BL184))))</f>
        <v>0</v>
      </c>
      <c r="L185" s="68" t="b">
        <f>IF('OTTV Calculation'!$E$6="Hanoi",'Beta Database'!N184,IF('OTTV Calculation'!$E$6="Da Nang",'Beta Database'!AE184,IF('OTTV Calculation'!$E$6="Buon Ma Thuot",'Beta Database'!AV184,IF('OTTV Calculation'!$E$6="HCMC",'Beta Database'!BM184))))</f>
        <v>0</v>
      </c>
      <c r="M185" s="68" t="b">
        <f>IF('OTTV Calculation'!$E$6="Hanoi",'Beta Database'!O184,IF('OTTV Calculation'!$E$6="Da Nang",'Beta Database'!AF184,IF('OTTV Calculation'!$E$6="Buon Ma Thuot",'Beta Database'!AW184,IF('OTTV Calculation'!$E$6="HCMC",'Beta Database'!BN184))))</f>
        <v>0</v>
      </c>
      <c r="N185" s="68" t="b">
        <f>IF('OTTV Calculation'!$E$6="Hanoi",'Beta Database'!P184,IF('OTTV Calculation'!$E$6="Da Nang",'Beta Database'!AG184,IF('OTTV Calculation'!$E$6="Buon Ma Thuot",'Beta Database'!AX184,IF('OTTV Calculation'!$E$6="HCMC",'Beta Database'!BO184))))</f>
        <v>0</v>
      </c>
      <c r="O185" s="68" t="b">
        <f>IF('OTTV Calculation'!$E$6="Hanoi",'Beta Database'!Q184,IF('OTTV Calculation'!$E$6="Da Nang",'Beta Database'!AH184,IF('OTTV Calculation'!$E$6="Buon Ma Thuot",'Beta Database'!AY184,IF('OTTV Calculation'!$E$6="HCMC",'Beta Database'!BP184))))</f>
        <v>0</v>
      </c>
      <c r="P185" s="68" t="b">
        <f>IF('OTTV Calculation'!$E$6="Hanoi",'Beta Database'!R184,IF('OTTV Calculation'!$E$6="Da Nang",'Beta Database'!AI184,IF('OTTV Calculation'!$E$6="Buon Ma Thuot",'Beta Database'!AZ184,IF('OTTV Calculation'!$E$6="HCMC",'Beta Database'!BQ184))))</f>
        <v>0</v>
      </c>
      <c r="Q185" s="68" t="b">
        <f>IF('OTTV Calculation'!$E$6="Hanoi",'Beta Database'!S184,IF('OTTV Calculation'!$E$6="Da Nang",'Beta Database'!AJ184,IF('OTTV Calculation'!$E$6="Buon Ma Thuot",'Beta Database'!BA184,IF('OTTV Calculation'!$E$6="HCMC",'Beta Database'!BR184))))</f>
        <v>0</v>
      </c>
      <c r="R185" s="57">
        <v>0.25000000000000999</v>
      </c>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row>
    <row r="186" spans="1:64" x14ac:dyDescent="0.25">
      <c r="A186" s="67">
        <v>2.85</v>
      </c>
      <c r="B186" s="68" t="b">
        <f>IF('OTTV Calculation'!$E$6="Hanoi",'Beta Database'!D185,IF('OTTV Calculation'!$E$6="Da Nang",'Beta Database'!U185,IF('OTTV Calculation'!$E$6="Buon Ma Thuot",'Beta Database'!AL185,IF('OTTV Calculation'!$E$6="HCMC",'Beta Database'!BC185))))</f>
        <v>0</v>
      </c>
      <c r="C186" s="68" t="b">
        <f>IF('OTTV Calculation'!$E$6="Hanoi",'Beta Database'!E185,IF('OTTV Calculation'!$E$6="Da Nang",'Beta Database'!V185,IF('OTTV Calculation'!$E$6="Buon Ma Thuot",'Beta Database'!AM185,IF('OTTV Calculation'!$E$6="HCMC",'Beta Database'!BD185))))</f>
        <v>0</v>
      </c>
      <c r="D186" s="68" t="b">
        <f>IF('OTTV Calculation'!$E$6="Hanoi",'Beta Database'!F185,IF('OTTV Calculation'!$E$6="Da Nang",'Beta Database'!W185,IF('OTTV Calculation'!$E$6="Buon Ma Thuot",'Beta Database'!AN185,IF('OTTV Calculation'!$E$6="HCMC",'Beta Database'!BE185))))</f>
        <v>0</v>
      </c>
      <c r="E186" s="68" t="b">
        <f>IF('OTTV Calculation'!$E$6="Hanoi",'Beta Database'!G185,IF('OTTV Calculation'!$E$6="Da Nang",'Beta Database'!X185,IF('OTTV Calculation'!$E$6="Buon Ma Thuot",'Beta Database'!AO185,IF('OTTV Calculation'!$E$6="HCMC",'Beta Database'!BF185))))</f>
        <v>0</v>
      </c>
      <c r="F186" s="73" t="b">
        <f>IF('OTTV Calculation'!$E$6="Hanoi",'Beta Database'!H185,IF('OTTV Calculation'!$E$6="Da Nang",'Beta Database'!Y185,IF('OTTV Calculation'!$E$6="Buon Ma Thuot",'Beta Database'!AP185,IF('OTTV Calculation'!$E$6="HCMC",'Beta Database'!BG185))))</f>
        <v>0</v>
      </c>
      <c r="G186" s="68" t="b">
        <f>IF('OTTV Calculation'!$E$6="Hanoi",'Beta Database'!I185,IF('OTTV Calculation'!$E$6="Da Nang",'Beta Database'!Z185,IF('OTTV Calculation'!$E$6="Buon Ma Thuot",'Beta Database'!AQ185,IF('OTTV Calculation'!$E$6="HCMC",'Beta Database'!BH185))))</f>
        <v>0</v>
      </c>
      <c r="H186" s="68" t="b">
        <f>IF('OTTV Calculation'!$E$6="Hanoi",'Beta Database'!J185,IF('OTTV Calculation'!$E$6="Da Nang",'Beta Database'!AA185,IF('OTTV Calculation'!$E$6="Buon Ma Thuot",'Beta Database'!AR185,IF('OTTV Calculation'!$E$6="HCMC",'Beta Database'!BI185))))</f>
        <v>0</v>
      </c>
      <c r="I186" s="68" t="b">
        <f>IF('OTTV Calculation'!$E$6="Hanoi",'Beta Database'!K185,IF('OTTV Calculation'!$E$6="Da Nang",'Beta Database'!AB185,IF('OTTV Calculation'!$E$6="Buon Ma Thuot",'Beta Database'!AS185,IF('OTTV Calculation'!$E$6="HCMC",'Beta Database'!BJ185))))</f>
        <v>0</v>
      </c>
      <c r="J186" s="68" t="b">
        <f>IF('OTTV Calculation'!$E$6="Hanoi",'Beta Database'!L185,IF('OTTV Calculation'!$E$6="Da Nang",'Beta Database'!AC185,IF('OTTV Calculation'!$E$6="Buon Ma Thuot",'Beta Database'!AT185,IF('OTTV Calculation'!$E$6="HCMC",'Beta Database'!BK185))))</f>
        <v>0</v>
      </c>
      <c r="K186" s="68" t="b">
        <f>IF('OTTV Calculation'!$E$6="Hanoi",'Beta Database'!M185,IF('OTTV Calculation'!$E$6="Da Nang",'Beta Database'!AD185,IF('OTTV Calculation'!$E$6="Buon Ma Thuot",'Beta Database'!AU185,IF('OTTV Calculation'!$E$6="HCMC",'Beta Database'!BL185))))</f>
        <v>0</v>
      </c>
      <c r="L186" s="68" t="b">
        <f>IF('OTTV Calculation'!$E$6="Hanoi",'Beta Database'!N185,IF('OTTV Calculation'!$E$6="Da Nang",'Beta Database'!AE185,IF('OTTV Calculation'!$E$6="Buon Ma Thuot",'Beta Database'!AV185,IF('OTTV Calculation'!$E$6="HCMC",'Beta Database'!BM185))))</f>
        <v>0</v>
      </c>
      <c r="M186" s="68" t="b">
        <f>IF('OTTV Calculation'!$E$6="Hanoi",'Beta Database'!O185,IF('OTTV Calculation'!$E$6="Da Nang",'Beta Database'!AF185,IF('OTTV Calculation'!$E$6="Buon Ma Thuot",'Beta Database'!AW185,IF('OTTV Calculation'!$E$6="HCMC",'Beta Database'!BN185))))</f>
        <v>0</v>
      </c>
      <c r="N186" s="68" t="b">
        <f>IF('OTTV Calculation'!$E$6="Hanoi",'Beta Database'!P185,IF('OTTV Calculation'!$E$6="Da Nang",'Beta Database'!AG185,IF('OTTV Calculation'!$E$6="Buon Ma Thuot",'Beta Database'!AX185,IF('OTTV Calculation'!$E$6="HCMC",'Beta Database'!BO185))))</f>
        <v>0</v>
      </c>
      <c r="O186" s="68" t="b">
        <f>IF('OTTV Calculation'!$E$6="Hanoi",'Beta Database'!Q185,IF('OTTV Calculation'!$E$6="Da Nang",'Beta Database'!AH185,IF('OTTV Calculation'!$E$6="Buon Ma Thuot",'Beta Database'!AY185,IF('OTTV Calculation'!$E$6="HCMC",'Beta Database'!BP185))))</f>
        <v>0</v>
      </c>
      <c r="P186" s="68" t="b">
        <f>IF('OTTV Calculation'!$E$6="Hanoi",'Beta Database'!R185,IF('OTTV Calculation'!$E$6="Da Nang",'Beta Database'!AI185,IF('OTTV Calculation'!$E$6="Buon Ma Thuot",'Beta Database'!AZ185,IF('OTTV Calculation'!$E$6="HCMC",'Beta Database'!BQ185))))</f>
        <v>0</v>
      </c>
      <c r="Q186" s="68" t="b">
        <f>IF('OTTV Calculation'!$E$6="Hanoi",'Beta Database'!S185,IF('OTTV Calculation'!$E$6="Da Nang",'Beta Database'!AJ185,IF('OTTV Calculation'!$E$6="Buon Ma Thuot",'Beta Database'!BA185,IF('OTTV Calculation'!$E$6="HCMC",'Beta Database'!BR185))))</f>
        <v>0</v>
      </c>
      <c r="R186" s="57">
        <v>0.20000000000001</v>
      </c>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row>
    <row r="187" spans="1:64" x14ac:dyDescent="0.25">
      <c r="A187" s="67">
        <v>2.9</v>
      </c>
      <c r="B187" s="68" t="b">
        <f>IF('OTTV Calculation'!$E$6="Hanoi",'Beta Database'!D186,IF('OTTV Calculation'!$E$6="Da Nang",'Beta Database'!U186,IF('OTTV Calculation'!$E$6="Buon Ma Thuot",'Beta Database'!AL186,IF('OTTV Calculation'!$E$6="HCMC",'Beta Database'!BC186))))</f>
        <v>0</v>
      </c>
      <c r="C187" s="68" t="b">
        <f>IF('OTTV Calculation'!$E$6="Hanoi",'Beta Database'!E186,IF('OTTV Calculation'!$E$6="Da Nang",'Beta Database'!V186,IF('OTTV Calculation'!$E$6="Buon Ma Thuot",'Beta Database'!AM186,IF('OTTV Calculation'!$E$6="HCMC",'Beta Database'!BD186))))</f>
        <v>0</v>
      </c>
      <c r="D187" s="68" t="b">
        <f>IF('OTTV Calculation'!$E$6="Hanoi",'Beta Database'!F186,IF('OTTV Calculation'!$E$6="Da Nang",'Beta Database'!W186,IF('OTTV Calculation'!$E$6="Buon Ma Thuot",'Beta Database'!AN186,IF('OTTV Calculation'!$E$6="HCMC",'Beta Database'!BE186))))</f>
        <v>0</v>
      </c>
      <c r="E187" s="68" t="b">
        <f>IF('OTTV Calculation'!$E$6="Hanoi",'Beta Database'!G186,IF('OTTV Calculation'!$E$6="Da Nang",'Beta Database'!X186,IF('OTTV Calculation'!$E$6="Buon Ma Thuot",'Beta Database'!AO186,IF('OTTV Calculation'!$E$6="HCMC",'Beta Database'!BF186))))</f>
        <v>0</v>
      </c>
      <c r="F187" s="73" t="b">
        <f>IF('OTTV Calculation'!$E$6="Hanoi",'Beta Database'!H186,IF('OTTV Calculation'!$E$6="Da Nang",'Beta Database'!Y186,IF('OTTV Calculation'!$E$6="Buon Ma Thuot",'Beta Database'!AP186,IF('OTTV Calculation'!$E$6="HCMC",'Beta Database'!BG186))))</f>
        <v>0</v>
      </c>
      <c r="G187" s="68" t="b">
        <f>IF('OTTV Calculation'!$E$6="Hanoi",'Beta Database'!I186,IF('OTTV Calculation'!$E$6="Da Nang",'Beta Database'!Z186,IF('OTTV Calculation'!$E$6="Buon Ma Thuot",'Beta Database'!AQ186,IF('OTTV Calculation'!$E$6="HCMC",'Beta Database'!BH186))))</f>
        <v>0</v>
      </c>
      <c r="H187" s="68" t="b">
        <f>IF('OTTV Calculation'!$E$6="Hanoi",'Beta Database'!J186,IF('OTTV Calculation'!$E$6="Da Nang",'Beta Database'!AA186,IF('OTTV Calculation'!$E$6="Buon Ma Thuot",'Beta Database'!AR186,IF('OTTV Calculation'!$E$6="HCMC",'Beta Database'!BI186))))</f>
        <v>0</v>
      </c>
      <c r="I187" s="68" t="b">
        <f>IF('OTTV Calculation'!$E$6="Hanoi",'Beta Database'!K186,IF('OTTV Calculation'!$E$6="Da Nang",'Beta Database'!AB186,IF('OTTV Calculation'!$E$6="Buon Ma Thuot",'Beta Database'!AS186,IF('OTTV Calculation'!$E$6="HCMC",'Beta Database'!BJ186))))</f>
        <v>0</v>
      </c>
      <c r="J187" s="68" t="b">
        <f>IF('OTTV Calculation'!$E$6="Hanoi",'Beta Database'!L186,IF('OTTV Calculation'!$E$6="Da Nang",'Beta Database'!AC186,IF('OTTV Calculation'!$E$6="Buon Ma Thuot",'Beta Database'!AT186,IF('OTTV Calculation'!$E$6="HCMC",'Beta Database'!BK186))))</f>
        <v>0</v>
      </c>
      <c r="K187" s="68" t="b">
        <f>IF('OTTV Calculation'!$E$6="Hanoi",'Beta Database'!M186,IF('OTTV Calculation'!$E$6="Da Nang",'Beta Database'!AD186,IF('OTTV Calculation'!$E$6="Buon Ma Thuot",'Beta Database'!AU186,IF('OTTV Calculation'!$E$6="HCMC",'Beta Database'!BL186))))</f>
        <v>0</v>
      </c>
      <c r="L187" s="68" t="b">
        <f>IF('OTTV Calculation'!$E$6="Hanoi",'Beta Database'!N186,IF('OTTV Calculation'!$E$6="Da Nang",'Beta Database'!AE186,IF('OTTV Calculation'!$E$6="Buon Ma Thuot",'Beta Database'!AV186,IF('OTTV Calculation'!$E$6="HCMC",'Beta Database'!BM186))))</f>
        <v>0</v>
      </c>
      <c r="M187" s="68" t="b">
        <f>IF('OTTV Calculation'!$E$6="Hanoi",'Beta Database'!O186,IF('OTTV Calculation'!$E$6="Da Nang",'Beta Database'!AF186,IF('OTTV Calculation'!$E$6="Buon Ma Thuot",'Beta Database'!AW186,IF('OTTV Calculation'!$E$6="HCMC",'Beta Database'!BN186))))</f>
        <v>0</v>
      </c>
      <c r="N187" s="68" t="b">
        <f>IF('OTTV Calculation'!$E$6="Hanoi",'Beta Database'!P186,IF('OTTV Calculation'!$E$6="Da Nang",'Beta Database'!AG186,IF('OTTV Calculation'!$E$6="Buon Ma Thuot",'Beta Database'!AX186,IF('OTTV Calculation'!$E$6="HCMC",'Beta Database'!BO186))))</f>
        <v>0</v>
      </c>
      <c r="O187" s="68" t="b">
        <f>IF('OTTV Calculation'!$E$6="Hanoi",'Beta Database'!Q186,IF('OTTV Calculation'!$E$6="Da Nang",'Beta Database'!AH186,IF('OTTV Calculation'!$E$6="Buon Ma Thuot",'Beta Database'!AY186,IF('OTTV Calculation'!$E$6="HCMC",'Beta Database'!BP186))))</f>
        <v>0</v>
      </c>
      <c r="P187" s="68" t="b">
        <f>IF('OTTV Calculation'!$E$6="Hanoi",'Beta Database'!R186,IF('OTTV Calculation'!$E$6="Da Nang",'Beta Database'!AI186,IF('OTTV Calculation'!$E$6="Buon Ma Thuot",'Beta Database'!AZ186,IF('OTTV Calculation'!$E$6="HCMC",'Beta Database'!BQ186))))</f>
        <v>0</v>
      </c>
      <c r="Q187" s="68" t="b">
        <f>IF('OTTV Calculation'!$E$6="Hanoi",'Beta Database'!S186,IF('OTTV Calculation'!$E$6="Da Nang",'Beta Database'!AJ186,IF('OTTV Calculation'!$E$6="Buon Ma Thuot",'Beta Database'!BA186,IF('OTTV Calculation'!$E$6="HCMC",'Beta Database'!BR186))))</f>
        <v>0</v>
      </c>
      <c r="R187" s="57">
        <v>0.15000000000000999</v>
      </c>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row>
    <row r="188" spans="1:64" x14ac:dyDescent="0.25">
      <c r="A188" s="67">
        <v>2.95</v>
      </c>
      <c r="B188" s="68" t="b">
        <f>IF('OTTV Calculation'!$E$6="Hanoi",'Beta Database'!D187,IF('OTTV Calculation'!$E$6="Da Nang",'Beta Database'!U187,IF('OTTV Calculation'!$E$6="Buon Ma Thuot",'Beta Database'!AL187,IF('OTTV Calculation'!$E$6="HCMC",'Beta Database'!BC187))))</f>
        <v>0</v>
      </c>
      <c r="C188" s="68" t="b">
        <f>IF('OTTV Calculation'!$E$6="Hanoi",'Beta Database'!E187,IF('OTTV Calculation'!$E$6="Da Nang",'Beta Database'!V187,IF('OTTV Calculation'!$E$6="Buon Ma Thuot",'Beta Database'!AM187,IF('OTTV Calculation'!$E$6="HCMC",'Beta Database'!BD187))))</f>
        <v>0</v>
      </c>
      <c r="D188" s="68" t="b">
        <f>IF('OTTV Calculation'!$E$6="Hanoi",'Beta Database'!F187,IF('OTTV Calculation'!$E$6="Da Nang",'Beta Database'!W187,IF('OTTV Calculation'!$E$6="Buon Ma Thuot",'Beta Database'!AN187,IF('OTTV Calculation'!$E$6="HCMC",'Beta Database'!BE187))))</f>
        <v>0</v>
      </c>
      <c r="E188" s="68" t="b">
        <f>IF('OTTV Calculation'!$E$6="Hanoi",'Beta Database'!G187,IF('OTTV Calculation'!$E$6="Da Nang",'Beta Database'!X187,IF('OTTV Calculation'!$E$6="Buon Ma Thuot",'Beta Database'!AO187,IF('OTTV Calculation'!$E$6="HCMC",'Beta Database'!BF187))))</f>
        <v>0</v>
      </c>
      <c r="F188" s="73" t="b">
        <f>IF('OTTV Calculation'!$E$6="Hanoi",'Beta Database'!H187,IF('OTTV Calculation'!$E$6="Da Nang",'Beta Database'!Y187,IF('OTTV Calculation'!$E$6="Buon Ma Thuot",'Beta Database'!AP187,IF('OTTV Calculation'!$E$6="HCMC",'Beta Database'!BG187))))</f>
        <v>0</v>
      </c>
      <c r="G188" s="68" t="b">
        <f>IF('OTTV Calculation'!$E$6="Hanoi",'Beta Database'!I187,IF('OTTV Calculation'!$E$6="Da Nang",'Beta Database'!Z187,IF('OTTV Calculation'!$E$6="Buon Ma Thuot",'Beta Database'!AQ187,IF('OTTV Calculation'!$E$6="HCMC",'Beta Database'!BH187))))</f>
        <v>0</v>
      </c>
      <c r="H188" s="68" t="b">
        <f>IF('OTTV Calculation'!$E$6="Hanoi",'Beta Database'!J187,IF('OTTV Calculation'!$E$6="Da Nang",'Beta Database'!AA187,IF('OTTV Calculation'!$E$6="Buon Ma Thuot",'Beta Database'!AR187,IF('OTTV Calculation'!$E$6="HCMC",'Beta Database'!BI187))))</f>
        <v>0</v>
      </c>
      <c r="I188" s="68" t="b">
        <f>IF('OTTV Calculation'!$E$6="Hanoi",'Beta Database'!K187,IF('OTTV Calculation'!$E$6="Da Nang",'Beta Database'!AB187,IF('OTTV Calculation'!$E$6="Buon Ma Thuot",'Beta Database'!AS187,IF('OTTV Calculation'!$E$6="HCMC",'Beta Database'!BJ187))))</f>
        <v>0</v>
      </c>
      <c r="J188" s="68" t="b">
        <f>IF('OTTV Calculation'!$E$6="Hanoi",'Beta Database'!L187,IF('OTTV Calculation'!$E$6="Da Nang",'Beta Database'!AC187,IF('OTTV Calculation'!$E$6="Buon Ma Thuot",'Beta Database'!AT187,IF('OTTV Calculation'!$E$6="HCMC",'Beta Database'!BK187))))</f>
        <v>0</v>
      </c>
      <c r="K188" s="68" t="b">
        <f>IF('OTTV Calculation'!$E$6="Hanoi",'Beta Database'!M187,IF('OTTV Calculation'!$E$6="Da Nang",'Beta Database'!AD187,IF('OTTV Calculation'!$E$6="Buon Ma Thuot",'Beta Database'!AU187,IF('OTTV Calculation'!$E$6="HCMC",'Beta Database'!BL187))))</f>
        <v>0</v>
      </c>
      <c r="L188" s="68" t="b">
        <f>IF('OTTV Calculation'!$E$6="Hanoi",'Beta Database'!N187,IF('OTTV Calculation'!$E$6="Da Nang",'Beta Database'!AE187,IF('OTTV Calculation'!$E$6="Buon Ma Thuot",'Beta Database'!AV187,IF('OTTV Calculation'!$E$6="HCMC",'Beta Database'!BM187))))</f>
        <v>0</v>
      </c>
      <c r="M188" s="68" t="b">
        <f>IF('OTTV Calculation'!$E$6="Hanoi",'Beta Database'!O187,IF('OTTV Calculation'!$E$6="Da Nang",'Beta Database'!AF187,IF('OTTV Calculation'!$E$6="Buon Ma Thuot",'Beta Database'!AW187,IF('OTTV Calculation'!$E$6="HCMC",'Beta Database'!BN187))))</f>
        <v>0</v>
      </c>
      <c r="N188" s="68" t="b">
        <f>IF('OTTV Calculation'!$E$6="Hanoi",'Beta Database'!P187,IF('OTTV Calculation'!$E$6="Da Nang",'Beta Database'!AG187,IF('OTTV Calculation'!$E$6="Buon Ma Thuot",'Beta Database'!AX187,IF('OTTV Calculation'!$E$6="HCMC",'Beta Database'!BO187))))</f>
        <v>0</v>
      </c>
      <c r="O188" s="68" t="b">
        <f>IF('OTTV Calculation'!$E$6="Hanoi",'Beta Database'!Q187,IF('OTTV Calculation'!$E$6="Da Nang",'Beta Database'!AH187,IF('OTTV Calculation'!$E$6="Buon Ma Thuot",'Beta Database'!AY187,IF('OTTV Calculation'!$E$6="HCMC",'Beta Database'!BP187))))</f>
        <v>0</v>
      </c>
      <c r="P188" s="68" t="b">
        <f>IF('OTTV Calculation'!$E$6="Hanoi",'Beta Database'!R187,IF('OTTV Calculation'!$E$6="Da Nang",'Beta Database'!AI187,IF('OTTV Calculation'!$E$6="Buon Ma Thuot",'Beta Database'!AZ187,IF('OTTV Calculation'!$E$6="HCMC",'Beta Database'!BQ187))))</f>
        <v>0</v>
      </c>
      <c r="Q188" s="68" t="b">
        <f>IF('OTTV Calculation'!$E$6="Hanoi",'Beta Database'!S187,IF('OTTV Calculation'!$E$6="Da Nang",'Beta Database'!AJ187,IF('OTTV Calculation'!$E$6="Buon Ma Thuot",'Beta Database'!BA187,IF('OTTV Calculation'!$E$6="HCMC",'Beta Database'!BR187))))</f>
        <v>0</v>
      </c>
      <c r="R188" s="57">
        <v>0.10000000000001</v>
      </c>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row>
    <row r="189" spans="1:64" x14ac:dyDescent="0.25">
      <c r="A189" s="67">
        <v>3</v>
      </c>
      <c r="B189" s="68" t="b">
        <f>IF('OTTV Calculation'!$E$6="Hanoi",'Beta Database'!D188,IF('OTTV Calculation'!$E$6="Da Nang",'Beta Database'!U188,IF('OTTV Calculation'!$E$6="Buon Ma Thuot",'Beta Database'!AL188,IF('OTTV Calculation'!$E$6="HCMC",'Beta Database'!BC188))))</f>
        <v>0</v>
      </c>
      <c r="C189" s="68" t="b">
        <f>IF('OTTV Calculation'!$E$6="Hanoi",'Beta Database'!E188,IF('OTTV Calculation'!$E$6="Da Nang",'Beta Database'!V188,IF('OTTV Calculation'!$E$6="Buon Ma Thuot",'Beta Database'!AM188,IF('OTTV Calculation'!$E$6="HCMC",'Beta Database'!BD188))))</f>
        <v>0</v>
      </c>
      <c r="D189" s="68" t="b">
        <f>IF('OTTV Calculation'!$E$6="Hanoi",'Beta Database'!F188,IF('OTTV Calculation'!$E$6="Da Nang",'Beta Database'!W188,IF('OTTV Calculation'!$E$6="Buon Ma Thuot",'Beta Database'!AN188,IF('OTTV Calculation'!$E$6="HCMC",'Beta Database'!BE188))))</f>
        <v>0</v>
      </c>
      <c r="E189" s="68" t="b">
        <f>IF('OTTV Calculation'!$E$6="Hanoi",'Beta Database'!G188,IF('OTTV Calculation'!$E$6="Da Nang",'Beta Database'!X188,IF('OTTV Calculation'!$E$6="Buon Ma Thuot",'Beta Database'!AO188,IF('OTTV Calculation'!$E$6="HCMC",'Beta Database'!BF188))))</f>
        <v>0</v>
      </c>
      <c r="F189" s="73" t="b">
        <f>IF('OTTV Calculation'!$E$6="Hanoi",'Beta Database'!H188,IF('OTTV Calculation'!$E$6="Da Nang",'Beta Database'!Y188,IF('OTTV Calculation'!$E$6="Buon Ma Thuot",'Beta Database'!AP188,IF('OTTV Calculation'!$E$6="HCMC",'Beta Database'!BG188))))</f>
        <v>0</v>
      </c>
      <c r="G189" s="68" t="b">
        <f>IF('OTTV Calculation'!$E$6="Hanoi",'Beta Database'!I188,IF('OTTV Calculation'!$E$6="Da Nang",'Beta Database'!Z188,IF('OTTV Calculation'!$E$6="Buon Ma Thuot",'Beta Database'!AQ188,IF('OTTV Calculation'!$E$6="HCMC",'Beta Database'!BH188))))</f>
        <v>0</v>
      </c>
      <c r="H189" s="68" t="b">
        <f>IF('OTTV Calculation'!$E$6="Hanoi",'Beta Database'!J188,IF('OTTV Calculation'!$E$6="Da Nang",'Beta Database'!AA188,IF('OTTV Calculation'!$E$6="Buon Ma Thuot",'Beta Database'!AR188,IF('OTTV Calculation'!$E$6="HCMC",'Beta Database'!BI188))))</f>
        <v>0</v>
      </c>
      <c r="I189" s="68" t="b">
        <f>IF('OTTV Calculation'!$E$6="Hanoi",'Beta Database'!K188,IF('OTTV Calculation'!$E$6="Da Nang",'Beta Database'!AB188,IF('OTTV Calculation'!$E$6="Buon Ma Thuot",'Beta Database'!AS188,IF('OTTV Calculation'!$E$6="HCMC",'Beta Database'!BJ188))))</f>
        <v>0</v>
      </c>
      <c r="J189" s="68" t="b">
        <f>IF('OTTV Calculation'!$E$6="Hanoi",'Beta Database'!L188,IF('OTTV Calculation'!$E$6="Da Nang",'Beta Database'!AC188,IF('OTTV Calculation'!$E$6="Buon Ma Thuot",'Beta Database'!AT188,IF('OTTV Calculation'!$E$6="HCMC",'Beta Database'!BK188))))</f>
        <v>0</v>
      </c>
      <c r="K189" s="68" t="b">
        <f>IF('OTTV Calculation'!$E$6="Hanoi",'Beta Database'!M188,IF('OTTV Calculation'!$E$6="Da Nang",'Beta Database'!AD188,IF('OTTV Calculation'!$E$6="Buon Ma Thuot",'Beta Database'!AU188,IF('OTTV Calculation'!$E$6="HCMC",'Beta Database'!BL188))))</f>
        <v>0</v>
      </c>
      <c r="L189" s="68" t="b">
        <f>IF('OTTV Calculation'!$E$6="Hanoi",'Beta Database'!N188,IF('OTTV Calculation'!$E$6="Da Nang",'Beta Database'!AE188,IF('OTTV Calculation'!$E$6="Buon Ma Thuot",'Beta Database'!AV188,IF('OTTV Calculation'!$E$6="HCMC",'Beta Database'!BM188))))</f>
        <v>0</v>
      </c>
      <c r="M189" s="68" t="b">
        <f>IF('OTTV Calculation'!$E$6="Hanoi",'Beta Database'!O188,IF('OTTV Calculation'!$E$6="Da Nang",'Beta Database'!AF188,IF('OTTV Calculation'!$E$6="Buon Ma Thuot",'Beta Database'!AW188,IF('OTTV Calculation'!$E$6="HCMC",'Beta Database'!BN188))))</f>
        <v>0</v>
      </c>
      <c r="N189" s="68" t="b">
        <f>IF('OTTV Calculation'!$E$6="Hanoi",'Beta Database'!P188,IF('OTTV Calculation'!$E$6="Da Nang",'Beta Database'!AG188,IF('OTTV Calculation'!$E$6="Buon Ma Thuot",'Beta Database'!AX188,IF('OTTV Calculation'!$E$6="HCMC",'Beta Database'!BO188))))</f>
        <v>0</v>
      </c>
      <c r="O189" s="68" t="b">
        <f>IF('OTTV Calculation'!$E$6="Hanoi",'Beta Database'!Q188,IF('OTTV Calculation'!$E$6="Da Nang",'Beta Database'!AH188,IF('OTTV Calculation'!$E$6="Buon Ma Thuot",'Beta Database'!AY188,IF('OTTV Calculation'!$E$6="HCMC",'Beta Database'!BP188))))</f>
        <v>0</v>
      </c>
      <c r="P189" s="68" t="b">
        <f>IF('OTTV Calculation'!$E$6="Hanoi",'Beta Database'!R188,IF('OTTV Calculation'!$E$6="Da Nang",'Beta Database'!AI188,IF('OTTV Calculation'!$E$6="Buon Ma Thuot",'Beta Database'!AZ188,IF('OTTV Calculation'!$E$6="HCMC",'Beta Database'!BQ188))))</f>
        <v>0</v>
      </c>
      <c r="Q189" s="68" t="b">
        <f>IF('OTTV Calculation'!$E$6="Hanoi",'Beta Database'!S188,IF('OTTV Calculation'!$E$6="Da Nang",'Beta Database'!AJ188,IF('OTTV Calculation'!$E$6="Buon Ma Thuot",'Beta Database'!BA188,IF('OTTV Calculation'!$E$6="HCMC",'Beta Database'!BR188))))</f>
        <v>0</v>
      </c>
      <c r="R189" s="57">
        <v>0</v>
      </c>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row>
    <row r="190" spans="1:64" x14ac:dyDescent="0.25">
      <c r="A190" s="57"/>
      <c r="B190" s="57"/>
      <c r="C190" s="57"/>
      <c r="D190" s="57"/>
      <c r="E190" s="57"/>
      <c r="F190" s="76"/>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row>
    <row r="191" spans="1:64" x14ac:dyDescent="0.25">
      <c r="A191" s="614" t="s">
        <v>315</v>
      </c>
      <c r="B191" s="614"/>
      <c r="C191" s="614"/>
      <c r="D191" s="614"/>
      <c r="E191" s="614"/>
      <c r="F191" s="614"/>
      <c r="G191" s="614"/>
      <c r="H191" s="614"/>
      <c r="I191" s="614"/>
      <c r="J191" s="614"/>
      <c r="K191" s="614"/>
      <c r="L191" s="614"/>
      <c r="M191" s="614"/>
      <c r="N191" s="614"/>
      <c r="O191" s="614"/>
      <c r="P191" s="614"/>
      <c r="Q191" s="614"/>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row>
    <row r="192" spans="1:64" x14ac:dyDescent="0.25">
      <c r="A192" s="68" t="s">
        <v>224</v>
      </c>
      <c r="B192" s="66" t="s">
        <v>87</v>
      </c>
      <c r="C192" s="66" t="s">
        <v>96</v>
      </c>
      <c r="D192" s="66" t="s">
        <v>89</v>
      </c>
      <c r="E192" s="66" t="s">
        <v>97</v>
      </c>
      <c r="F192" s="66" t="s">
        <v>90</v>
      </c>
      <c r="G192" s="66" t="s">
        <v>98</v>
      </c>
      <c r="H192" s="66" t="s">
        <v>91</v>
      </c>
      <c r="I192" s="66" t="s">
        <v>99</v>
      </c>
      <c r="J192" s="66" t="s">
        <v>88</v>
      </c>
      <c r="K192" s="66" t="s">
        <v>100</v>
      </c>
      <c r="L192" s="66" t="s">
        <v>92</v>
      </c>
      <c r="M192" s="66" t="s">
        <v>101</v>
      </c>
      <c r="N192" s="66" t="s">
        <v>93</v>
      </c>
      <c r="O192" s="66" t="s">
        <v>102</v>
      </c>
      <c r="P192" s="66" t="s">
        <v>94</v>
      </c>
      <c r="Q192" s="66" t="s">
        <v>103</v>
      </c>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row>
    <row r="193" spans="1:64" ht="15.75" thickBot="1" x14ac:dyDescent="0.3">
      <c r="A193" s="66">
        <v>0</v>
      </c>
      <c r="B193" s="73">
        <v>1</v>
      </c>
      <c r="C193" s="73">
        <v>1</v>
      </c>
      <c r="D193" s="73">
        <v>1</v>
      </c>
      <c r="E193" s="73">
        <v>1</v>
      </c>
      <c r="F193" s="73">
        <v>1</v>
      </c>
      <c r="G193" s="73">
        <v>1</v>
      </c>
      <c r="H193" s="73">
        <v>1</v>
      </c>
      <c r="I193" s="73">
        <v>1</v>
      </c>
      <c r="J193" s="73">
        <v>1</v>
      </c>
      <c r="K193" s="73">
        <v>1</v>
      </c>
      <c r="L193" s="73">
        <v>1</v>
      </c>
      <c r="M193" s="73">
        <v>1</v>
      </c>
      <c r="N193" s="73">
        <v>1</v>
      </c>
      <c r="O193" s="73">
        <v>1</v>
      </c>
      <c r="P193" s="73">
        <v>1</v>
      </c>
      <c r="Q193" s="73">
        <v>1</v>
      </c>
      <c r="R193" s="57">
        <v>3</v>
      </c>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row>
    <row r="194" spans="1:64" ht="16.5" thickTop="1" thickBot="1" x14ac:dyDescent="0.3">
      <c r="A194" s="67">
        <v>0.1</v>
      </c>
      <c r="B194" s="68" t="b">
        <f>IF('OTTV Calculation'!$E$6="Hanoi",'Beta Database'!D191,IF('OTTV Calculation'!$E$6="Da Nang",'Beta Database'!U191,IF('OTTV Calculation'!$E$6="Buon Ma Thuot",'Beta Database'!AL191,IF('OTTV Calculation'!$E$6="HCMC",'Beta Database'!BC191))))</f>
        <v>0</v>
      </c>
      <c r="C194" s="68" t="b">
        <f>IF('OTTV Calculation'!$E$6="Hanoi",'Beta Database'!E191,IF('OTTV Calculation'!$E$6="Da Nang",'Beta Database'!V191,IF('OTTV Calculation'!$E$6="Buon Ma Thuot",'Beta Database'!AM191,IF('OTTV Calculation'!$E$6="HCMC",'Beta Database'!BD191))))</f>
        <v>0</v>
      </c>
      <c r="D194" s="68" t="b">
        <f>IF('OTTV Calculation'!$E$6="Hanoi",'Beta Database'!F191,IF('OTTV Calculation'!$E$6="Da Nang",'Beta Database'!W191,IF('OTTV Calculation'!$E$6="Buon Ma Thuot",'Beta Database'!AN191,IF('OTTV Calculation'!$E$6="HCMC",'Beta Database'!BE191))))</f>
        <v>0</v>
      </c>
      <c r="E194" s="68" t="b">
        <f>IF('OTTV Calculation'!$E$6="Hanoi",'Beta Database'!G191,IF('OTTV Calculation'!$E$6="Da Nang",'Beta Database'!X191,IF('OTTV Calculation'!$E$6="Buon Ma Thuot",'Beta Database'!AO191,IF('OTTV Calculation'!$E$6="HCMC",'Beta Database'!BF191))))</f>
        <v>0</v>
      </c>
      <c r="F194" s="73" t="b">
        <f>IF('OTTV Calculation'!$E$6="Hanoi",'Beta Database'!H191,IF('OTTV Calculation'!$E$6="Da Nang",'Beta Database'!Y191,IF('OTTV Calculation'!$E$6="Buon Ma Thuot",'Beta Database'!AP191,IF('OTTV Calculation'!$E$6="HCMC",'Beta Database'!BG191))))</f>
        <v>0</v>
      </c>
      <c r="G194" s="68" t="b">
        <f>IF('OTTV Calculation'!$E$6="Hanoi",'Beta Database'!I191,IF('OTTV Calculation'!$E$6="Da Nang",'Beta Database'!Z191,IF('OTTV Calculation'!$E$6="Buon Ma Thuot",'Beta Database'!AQ191,IF('OTTV Calculation'!$E$6="HCMC",'Beta Database'!BH191))))</f>
        <v>0</v>
      </c>
      <c r="H194" s="68" t="b">
        <f>IF('OTTV Calculation'!$E$6="Hanoi",'Beta Database'!J191,IF('OTTV Calculation'!$E$6="Da Nang",'Beta Database'!AA191,IF('OTTV Calculation'!$E$6="Buon Ma Thuot",'Beta Database'!AR191,IF('OTTV Calculation'!$E$6="HCMC",'Beta Database'!BI191))))</f>
        <v>0</v>
      </c>
      <c r="I194" s="68" t="b">
        <f>IF('OTTV Calculation'!$E$6="Hanoi",'Beta Database'!K191,IF('OTTV Calculation'!$E$6="Da Nang",'Beta Database'!AB191,IF('OTTV Calculation'!$E$6="Buon Ma Thuot",'Beta Database'!AS191,IF('OTTV Calculation'!$E$6="HCMC",'Beta Database'!BJ191))))</f>
        <v>0</v>
      </c>
      <c r="J194" s="68" t="b">
        <f>IF('OTTV Calculation'!$E$6="Hanoi",'Beta Database'!L191,IF('OTTV Calculation'!$E$6="Da Nang",'Beta Database'!AC191,IF('OTTV Calculation'!$E$6="Buon Ma Thuot",'Beta Database'!AT191,IF('OTTV Calculation'!$E$6="HCMC",'Beta Database'!BK191))))</f>
        <v>0</v>
      </c>
      <c r="K194" s="68" t="b">
        <f>IF('OTTV Calculation'!$E$6="Hanoi",'Beta Database'!M191,IF('OTTV Calculation'!$E$6="Da Nang",'Beta Database'!AD191,IF('OTTV Calculation'!$E$6="Buon Ma Thuot",'Beta Database'!AU191,IF('OTTV Calculation'!$E$6="HCMC",'Beta Database'!BL191))))</f>
        <v>0</v>
      </c>
      <c r="L194" s="68" t="b">
        <f>IF('OTTV Calculation'!$E$6="Hanoi",'Beta Database'!N191,IF('OTTV Calculation'!$E$6="Da Nang",'Beta Database'!AE191,IF('OTTV Calculation'!$E$6="Buon Ma Thuot",'Beta Database'!AV191,IF('OTTV Calculation'!$E$6="HCMC",'Beta Database'!BM191))))</f>
        <v>0</v>
      </c>
      <c r="M194" s="68" t="b">
        <f>IF('OTTV Calculation'!$E$6="Hanoi",'Beta Database'!O191,IF('OTTV Calculation'!$E$6="Da Nang",'Beta Database'!AF191,IF('OTTV Calculation'!$E$6="Buon Ma Thuot",'Beta Database'!AW191,IF('OTTV Calculation'!$E$6="HCMC",'Beta Database'!BN191))))</f>
        <v>0</v>
      </c>
      <c r="N194" s="68" t="b">
        <f>IF('OTTV Calculation'!$E$6="Hanoi",'Beta Database'!P191,IF('OTTV Calculation'!$E$6="Da Nang",'Beta Database'!AG191,IF('OTTV Calculation'!$E$6="Buon Ma Thuot",'Beta Database'!AX191,IF('OTTV Calculation'!$E$6="HCMC",'Beta Database'!BO191))))</f>
        <v>0</v>
      </c>
      <c r="O194" s="68" t="b">
        <f>IF('OTTV Calculation'!$E$6="Hanoi",'Beta Database'!Q191,IF('OTTV Calculation'!$E$6="Da Nang",'Beta Database'!AH191,IF('OTTV Calculation'!$E$6="Buon Ma Thuot",'Beta Database'!AY191,IF('OTTV Calculation'!$E$6="HCMC",'Beta Database'!BP191))))</f>
        <v>0</v>
      </c>
      <c r="P194" s="68" t="b">
        <f>IF('OTTV Calculation'!$E$6="Hanoi",'Beta Database'!R191,IF('OTTV Calculation'!$E$6="Da Nang",'Beta Database'!AI191,IF('OTTV Calculation'!$E$6="Buon Ma Thuot",'Beta Database'!AZ191,IF('OTTV Calculation'!$E$6="HCMC",'Beta Database'!BQ191))))</f>
        <v>0</v>
      </c>
      <c r="Q194" s="68" t="b">
        <f>IF('OTTV Calculation'!$E$6="Hanoi",'Beta Database'!S191,IF('OTTV Calculation'!$E$6="Da Nang",'Beta Database'!AJ191,IF('OTTV Calculation'!$E$6="Buon Ma Thuot",'Beta Database'!BA191,IF('OTTV Calculation'!$E$6="HCMC",'Beta Database'!BR191))))</f>
        <v>0</v>
      </c>
      <c r="R194" s="57">
        <v>2.95</v>
      </c>
      <c r="S194" s="57"/>
      <c r="T194" s="113"/>
      <c r="U194" s="106" t="str">
        <f>'OTTV Calculation'!$E$11</f>
        <v>N</v>
      </c>
      <c r="V194" s="116" t="str">
        <f>'OTTV Calculation'!$E$11</f>
        <v>N</v>
      </c>
      <c r="W194" s="108" t="str">
        <f>'OTTV Calculation'!$E$11</f>
        <v>N</v>
      </c>
      <c r="X194" s="109" t="str">
        <f>'OTTV Calculation'!$G$11</f>
        <v>E</v>
      </c>
      <c r="Y194" s="116" t="str">
        <f>'OTTV Calculation'!$G$11</f>
        <v>E</v>
      </c>
      <c r="Z194" s="107" t="str">
        <f>'OTTV Calculation'!$G$11</f>
        <v>E</v>
      </c>
      <c r="AA194" s="106" t="str">
        <f>'OTTV Calculation'!$I$11</f>
        <v>S</v>
      </c>
      <c r="AB194" s="116" t="str">
        <f>'OTTV Calculation'!$I$11</f>
        <v>S</v>
      </c>
      <c r="AC194" s="108" t="str">
        <f>'OTTV Calculation'!$I$11</f>
        <v>S</v>
      </c>
      <c r="AD194" s="106" t="str">
        <f>'OTTV Calculation'!$K$11</f>
        <v>W</v>
      </c>
      <c r="AE194" s="116" t="str">
        <f>'OTTV Calculation'!$K$11</f>
        <v>W</v>
      </c>
      <c r="AF194" s="108" t="str">
        <f>'OTTV Calculation'!$K$11</f>
        <v>W</v>
      </c>
      <c r="AG194" s="84" t="str">
        <f>'OTTV Calculation'!$M$11</f>
        <v>NE</v>
      </c>
      <c r="AH194" s="84" t="str">
        <f>'OTTV Calculation'!$M$11</f>
        <v>NE</v>
      </c>
      <c r="AI194" s="84" t="str">
        <f>'OTTV Calculation'!$M$11</f>
        <v>NE</v>
      </c>
      <c r="AJ194" s="84" t="str">
        <f>'OTTV Calculation'!$O$11</f>
        <v>SE</v>
      </c>
      <c r="AK194" s="84" t="str">
        <f>'OTTV Calculation'!$O$11</f>
        <v>SE</v>
      </c>
      <c r="AL194" s="84" t="str">
        <f>'OTTV Calculation'!$O$11</f>
        <v>SE</v>
      </c>
      <c r="AM194" s="84" t="str">
        <f>'OTTV Calculation'!$Q$11</f>
        <v>SW</v>
      </c>
      <c r="AN194" s="84" t="str">
        <f>'OTTV Calculation'!$Q$11</f>
        <v>SW</v>
      </c>
      <c r="AO194" s="84" t="str">
        <f>'OTTV Calculation'!$Q$11</f>
        <v>SW</v>
      </c>
      <c r="AP194" s="84" t="str">
        <f>'OTTV Calculation'!$S$11</f>
        <v>NW</v>
      </c>
      <c r="AQ194" s="84" t="str">
        <f>'OTTV Calculation'!$S$11</f>
        <v>NW</v>
      </c>
      <c r="AR194" s="84" t="str">
        <f>'OTTV Calculation'!$S$11</f>
        <v>NW</v>
      </c>
      <c r="AS194" s="57"/>
      <c r="AT194" s="57"/>
      <c r="AU194" s="57"/>
      <c r="AV194" s="57"/>
      <c r="AW194" s="57"/>
      <c r="AX194" s="57"/>
      <c r="AY194" s="57"/>
      <c r="AZ194" s="57"/>
      <c r="BA194" s="57"/>
      <c r="BB194" s="57"/>
      <c r="BC194" s="57"/>
      <c r="BD194" s="57"/>
      <c r="BE194" s="57"/>
      <c r="BF194" s="57"/>
      <c r="BG194" s="57"/>
      <c r="BH194" s="57"/>
      <c r="BI194" s="57"/>
      <c r="BJ194" s="57"/>
      <c r="BK194" s="57"/>
      <c r="BL194" s="57"/>
    </row>
    <row r="195" spans="1:64" ht="16.5" thickTop="1" thickBot="1" x14ac:dyDescent="0.3">
      <c r="A195" s="67">
        <v>0.15</v>
      </c>
      <c r="B195" s="68" t="b">
        <f>IF('OTTV Calculation'!$E$6="Hanoi",'Beta Database'!D192,IF('OTTV Calculation'!$E$6="Da Nang",'Beta Database'!U192,IF('OTTV Calculation'!$E$6="Buon Ma Thuot",'Beta Database'!AL192,IF('OTTV Calculation'!$E$6="HCMC",'Beta Database'!BC192))))</f>
        <v>0</v>
      </c>
      <c r="C195" s="68" t="b">
        <f>IF('OTTV Calculation'!$E$6="Hanoi",'Beta Database'!E192,IF('OTTV Calculation'!$E$6="Da Nang",'Beta Database'!V192,IF('OTTV Calculation'!$E$6="Buon Ma Thuot",'Beta Database'!AM192,IF('OTTV Calculation'!$E$6="HCMC",'Beta Database'!BD192))))</f>
        <v>0</v>
      </c>
      <c r="D195" s="68" t="b">
        <f>IF('OTTV Calculation'!$E$6="Hanoi",'Beta Database'!F192,IF('OTTV Calculation'!$E$6="Da Nang",'Beta Database'!W192,IF('OTTV Calculation'!$E$6="Buon Ma Thuot",'Beta Database'!AN192,IF('OTTV Calculation'!$E$6="HCMC",'Beta Database'!BE192))))</f>
        <v>0</v>
      </c>
      <c r="E195" s="68" t="b">
        <f>IF('OTTV Calculation'!$E$6="Hanoi",'Beta Database'!G192,IF('OTTV Calculation'!$E$6="Da Nang",'Beta Database'!X192,IF('OTTV Calculation'!$E$6="Buon Ma Thuot",'Beta Database'!AO192,IF('OTTV Calculation'!$E$6="HCMC",'Beta Database'!BF192))))</f>
        <v>0</v>
      </c>
      <c r="F195" s="73" t="b">
        <f>IF('OTTV Calculation'!$E$6="Hanoi",'Beta Database'!H192,IF('OTTV Calculation'!$E$6="Da Nang",'Beta Database'!Y192,IF('OTTV Calculation'!$E$6="Buon Ma Thuot",'Beta Database'!AP192,IF('OTTV Calculation'!$E$6="HCMC",'Beta Database'!BG192))))</f>
        <v>0</v>
      </c>
      <c r="G195" s="68" t="b">
        <f>IF('OTTV Calculation'!$E$6="Hanoi",'Beta Database'!I192,IF('OTTV Calculation'!$E$6="Da Nang",'Beta Database'!Z192,IF('OTTV Calculation'!$E$6="Buon Ma Thuot",'Beta Database'!AQ192,IF('OTTV Calculation'!$E$6="HCMC",'Beta Database'!BH192))))</f>
        <v>0</v>
      </c>
      <c r="H195" s="68" t="b">
        <f>IF('OTTV Calculation'!$E$6="Hanoi",'Beta Database'!J192,IF('OTTV Calculation'!$E$6="Da Nang",'Beta Database'!AA192,IF('OTTV Calculation'!$E$6="Buon Ma Thuot",'Beta Database'!AR192,IF('OTTV Calculation'!$E$6="HCMC",'Beta Database'!BI192))))</f>
        <v>0</v>
      </c>
      <c r="I195" s="68" t="b">
        <f>IF('OTTV Calculation'!$E$6="Hanoi",'Beta Database'!K192,IF('OTTV Calculation'!$E$6="Da Nang",'Beta Database'!AB192,IF('OTTV Calculation'!$E$6="Buon Ma Thuot",'Beta Database'!AS192,IF('OTTV Calculation'!$E$6="HCMC",'Beta Database'!BJ192))))</f>
        <v>0</v>
      </c>
      <c r="J195" s="68" t="b">
        <f>IF('OTTV Calculation'!$E$6="Hanoi",'Beta Database'!L192,IF('OTTV Calculation'!$E$6="Da Nang",'Beta Database'!AC192,IF('OTTV Calculation'!$E$6="Buon Ma Thuot",'Beta Database'!AT192,IF('OTTV Calculation'!$E$6="HCMC",'Beta Database'!BK192))))</f>
        <v>0</v>
      </c>
      <c r="K195" s="68" t="b">
        <f>IF('OTTV Calculation'!$E$6="Hanoi",'Beta Database'!M192,IF('OTTV Calculation'!$E$6="Da Nang",'Beta Database'!AD192,IF('OTTV Calculation'!$E$6="Buon Ma Thuot",'Beta Database'!AU192,IF('OTTV Calculation'!$E$6="HCMC",'Beta Database'!BL192))))</f>
        <v>0</v>
      </c>
      <c r="L195" s="68" t="b">
        <f>IF('OTTV Calculation'!$E$6="Hanoi",'Beta Database'!N192,IF('OTTV Calculation'!$E$6="Da Nang",'Beta Database'!AE192,IF('OTTV Calculation'!$E$6="Buon Ma Thuot",'Beta Database'!AV192,IF('OTTV Calculation'!$E$6="HCMC",'Beta Database'!BM192))))</f>
        <v>0</v>
      </c>
      <c r="M195" s="68" t="b">
        <f>IF('OTTV Calculation'!$E$6="Hanoi",'Beta Database'!O192,IF('OTTV Calculation'!$E$6="Da Nang",'Beta Database'!AF192,IF('OTTV Calculation'!$E$6="Buon Ma Thuot",'Beta Database'!AW192,IF('OTTV Calculation'!$E$6="HCMC",'Beta Database'!BN192))))</f>
        <v>0</v>
      </c>
      <c r="N195" s="68" t="b">
        <f>IF('OTTV Calculation'!$E$6="Hanoi",'Beta Database'!P192,IF('OTTV Calculation'!$E$6="Da Nang",'Beta Database'!AG192,IF('OTTV Calculation'!$E$6="Buon Ma Thuot",'Beta Database'!AX192,IF('OTTV Calculation'!$E$6="HCMC",'Beta Database'!BO192))))</f>
        <v>0</v>
      </c>
      <c r="O195" s="68" t="b">
        <f>IF('OTTV Calculation'!$E$6="Hanoi",'Beta Database'!Q192,IF('OTTV Calculation'!$E$6="Da Nang",'Beta Database'!AH192,IF('OTTV Calculation'!$E$6="Buon Ma Thuot",'Beta Database'!AY192,IF('OTTV Calculation'!$E$6="HCMC",'Beta Database'!BP192))))</f>
        <v>0</v>
      </c>
      <c r="P195" s="68" t="b">
        <f>IF('OTTV Calculation'!$E$6="Hanoi",'Beta Database'!R192,IF('OTTV Calculation'!$E$6="Da Nang",'Beta Database'!AI192,IF('OTTV Calculation'!$E$6="Buon Ma Thuot",'Beta Database'!AZ192,IF('OTTV Calculation'!$E$6="HCMC",'Beta Database'!BQ192))))</f>
        <v>0</v>
      </c>
      <c r="Q195" s="68" t="b">
        <f>IF('OTTV Calculation'!$E$6="Hanoi",'Beta Database'!S192,IF('OTTV Calculation'!$E$6="Da Nang",'Beta Database'!AJ192,IF('OTTV Calculation'!$E$6="Buon Ma Thuot",'Beta Database'!BA192,IF('OTTV Calculation'!$E$6="HCMC",'Beta Database'!BR192))))</f>
        <v>0</v>
      </c>
      <c r="R195" s="57">
        <v>2.9</v>
      </c>
      <c r="S195" s="57"/>
      <c r="T195" s="87"/>
      <c r="U195" s="81" t="s">
        <v>237</v>
      </c>
      <c r="V195" s="105" t="s">
        <v>238</v>
      </c>
      <c r="W195" s="105" t="s">
        <v>109</v>
      </c>
      <c r="X195" s="81" t="s">
        <v>237</v>
      </c>
      <c r="Y195" s="105" t="s">
        <v>238</v>
      </c>
      <c r="Z195" s="102" t="s">
        <v>109</v>
      </c>
      <c r="AA195" s="115" t="s">
        <v>237</v>
      </c>
      <c r="AB195" s="82" t="s">
        <v>238</v>
      </c>
      <c r="AC195" s="105" t="s">
        <v>109</v>
      </c>
      <c r="AD195" s="115" t="s">
        <v>237</v>
      </c>
      <c r="AE195" s="82" t="s">
        <v>238</v>
      </c>
      <c r="AF195" s="105" t="s">
        <v>109</v>
      </c>
      <c r="AG195" s="100" t="s">
        <v>237</v>
      </c>
      <c r="AH195" s="101" t="s">
        <v>238</v>
      </c>
      <c r="AI195" s="86" t="s">
        <v>109</v>
      </c>
      <c r="AJ195" s="100" t="s">
        <v>237</v>
      </c>
      <c r="AK195" s="101" t="s">
        <v>238</v>
      </c>
      <c r="AL195" s="86" t="s">
        <v>109</v>
      </c>
      <c r="AM195" s="100" t="s">
        <v>237</v>
      </c>
      <c r="AN195" s="101" t="s">
        <v>238</v>
      </c>
      <c r="AO195" s="86" t="s">
        <v>109</v>
      </c>
      <c r="AP195" s="100" t="s">
        <v>237</v>
      </c>
      <c r="AQ195" s="101" t="s">
        <v>238</v>
      </c>
      <c r="AR195" s="86" t="s">
        <v>109</v>
      </c>
      <c r="AS195" s="57"/>
      <c r="AT195" s="57"/>
      <c r="AU195" s="57"/>
      <c r="AV195" s="57"/>
      <c r="AW195" s="57"/>
      <c r="AX195" s="57"/>
      <c r="AY195" s="57"/>
      <c r="AZ195" s="57"/>
      <c r="BA195" s="57"/>
      <c r="BB195" s="57"/>
      <c r="BC195" s="57"/>
      <c r="BD195" s="57"/>
      <c r="BE195" s="57"/>
      <c r="BF195" s="57"/>
      <c r="BG195" s="57"/>
      <c r="BH195" s="57"/>
      <c r="BI195" s="57"/>
      <c r="BJ195" s="57"/>
      <c r="BK195" s="57"/>
      <c r="BL195" s="57"/>
    </row>
    <row r="196" spans="1:64" x14ac:dyDescent="0.25">
      <c r="A196" s="67">
        <v>0.2</v>
      </c>
      <c r="B196" s="68" t="b">
        <f>IF('OTTV Calculation'!$E$6="Hanoi",'Beta Database'!D193,IF('OTTV Calculation'!$E$6="Da Nang",'Beta Database'!U193,IF('OTTV Calculation'!$E$6="Buon Ma Thuot",'Beta Database'!AL193,IF('OTTV Calculation'!$E$6="HCMC",'Beta Database'!BC193))))</f>
        <v>0</v>
      </c>
      <c r="C196" s="68" t="b">
        <f>IF('OTTV Calculation'!$E$6="Hanoi",'Beta Database'!E193,IF('OTTV Calculation'!$E$6="Da Nang",'Beta Database'!V193,IF('OTTV Calculation'!$E$6="Buon Ma Thuot",'Beta Database'!AM193,IF('OTTV Calculation'!$E$6="HCMC",'Beta Database'!BD193))))</f>
        <v>0</v>
      </c>
      <c r="D196" s="68" t="b">
        <f>IF('OTTV Calculation'!$E$6="Hanoi",'Beta Database'!F193,IF('OTTV Calculation'!$E$6="Da Nang",'Beta Database'!W193,IF('OTTV Calculation'!$E$6="Buon Ma Thuot",'Beta Database'!AN193,IF('OTTV Calculation'!$E$6="HCMC",'Beta Database'!BE193))))</f>
        <v>0</v>
      </c>
      <c r="E196" s="68" t="b">
        <f>IF('OTTV Calculation'!$E$6="Hanoi",'Beta Database'!G193,IF('OTTV Calculation'!$E$6="Da Nang",'Beta Database'!X193,IF('OTTV Calculation'!$E$6="Buon Ma Thuot",'Beta Database'!AO193,IF('OTTV Calculation'!$E$6="HCMC",'Beta Database'!BF193))))</f>
        <v>0</v>
      </c>
      <c r="F196" s="73" t="b">
        <f>IF('OTTV Calculation'!$E$6="Hanoi",'Beta Database'!H193,IF('OTTV Calculation'!$E$6="Da Nang",'Beta Database'!Y193,IF('OTTV Calculation'!$E$6="Buon Ma Thuot",'Beta Database'!AP193,IF('OTTV Calculation'!$E$6="HCMC",'Beta Database'!BG193))))</f>
        <v>0</v>
      </c>
      <c r="G196" s="68" t="b">
        <f>IF('OTTV Calculation'!$E$6="Hanoi",'Beta Database'!I193,IF('OTTV Calculation'!$E$6="Da Nang",'Beta Database'!Z193,IF('OTTV Calculation'!$E$6="Buon Ma Thuot",'Beta Database'!AQ193,IF('OTTV Calculation'!$E$6="HCMC",'Beta Database'!BH193))))</f>
        <v>0</v>
      </c>
      <c r="H196" s="68" t="b">
        <f>IF('OTTV Calculation'!$E$6="Hanoi",'Beta Database'!J193,IF('OTTV Calculation'!$E$6="Da Nang",'Beta Database'!AA193,IF('OTTV Calculation'!$E$6="Buon Ma Thuot",'Beta Database'!AR193,IF('OTTV Calculation'!$E$6="HCMC",'Beta Database'!BI193))))</f>
        <v>0</v>
      </c>
      <c r="I196" s="68" t="b">
        <f>IF('OTTV Calculation'!$E$6="Hanoi",'Beta Database'!K193,IF('OTTV Calculation'!$E$6="Da Nang",'Beta Database'!AB193,IF('OTTV Calculation'!$E$6="Buon Ma Thuot",'Beta Database'!AS193,IF('OTTV Calculation'!$E$6="HCMC",'Beta Database'!BJ193))))</f>
        <v>0</v>
      </c>
      <c r="J196" s="68" t="b">
        <f>IF('OTTV Calculation'!$E$6="Hanoi",'Beta Database'!L193,IF('OTTV Calculation'!$E$6="Da Nang",'Beta Database'!AC193,IF('OTTV Calculation'!$E$6="Buon Ma Thuot",'Beta Database'!AT193,IF('OTTV Calculation'!$E$6="HCMC",'Beta Database'!BK193))))</f>
        <v>0</v>
      </c>
      <c r="K196" s="68" t="b">
        <f>IF('OTTV Calculation'!$E$6="Hanoi",'Beta Database'!M193,IF('OTTV Calculation'!$E$6="Da Nang",'Beta Database'!AD193,IF('OTTV Calculation'!$E$6="Buon Ma Thuot",'Beta Database'!AU193,IF('OTTV Calculation'!$E$6="HCMC",'Beta Database'!BL193))))</f>
        <v>0</v>
      </c>
      <c r="L196" s="68" t="b">
        <f>IF('OTTV Calculation'!$E$6="Hanoi",'Beta Database'!N193,IF('OTTV Calculation'!$E$6="Da Nang",'Beta Database'!AE193,IF('OTTV Calculation'!$E$6="Buon Ma Thuot",'Beta Database'!AV193,IF('OTTV Calculation'!$E$6="HCMC",'Beta Database'!BM193))))</f>
        <v>0</v>
      </c>
      <c r="M196" s="68" t="b">
        <f>IF('OTTV Calculation'!$E$6="Hanoi",'Beta Database'!O193,IF('OTTV Calculation'!$E$6="Da Nang",'Beta Database'!AF193,IF('OTTV Calculation'!$E$6="Buon Ma Thuot",'Beta Database'!AW193,IF('OTTV Calculation'!$E$6="HCMC",'Beta Database'!BN193))))</f>
        <v>0</v>
      </c>
      <c r="N196" s="68" t="b">
        <f>IF('OTTV Calculation'!$E$6="Hanoi",'Beta Database'!P193,IF('OTTV Calculation'!$E$6="Da Nang",'Beta Database'!AG193,IF('OTTV Calculation'!$E$6="Buon Ma Thuot",'Beta Database'!AX193,IF('OTTV Calculation'!$E$6="HCMC",'Beta Database'!BO193))))</f>
        <v>0</v>
      </c>
      <c r="O196" s="68" t="b">
        <f>IF('OTTV Calculation'!$E$6="Hanoi",'Beta Database'!Q193,IF('OTTV Calculation'!$E$6="Da Nang",'Beta Database'!AH193,IF('OTTV Calculation'!$E$6="Buon Ma Thuot",'Beta Database'!AY193,IF('OTTV Calculation'!$E$6="HCMC",'Beta Database'!BP193))))</f>
        <v>0</v>
      </c>
      <c r="P196" s="68" t="b">
        <f>IF('OTTV Calculation'!$E$6="Hanoi",'Beta Database'!R193,IF('OTTV Calculation'!$E$6="Da Nang",'Beta Database'!AI193,IF('OTTV Calculation'!$E$6="Buon Ma Thuot",'Beta Database'!AZ193,IF('OTTV Calculation'!$E$6="HCMC",'Beta Database'!BQ193))))</f>
        <v>0</v>
      </c>
      <c r="Q196" s="68" t="b">
        <f>IF('OTTV Calculation'!$E$6="Hanoi",'Beta Database'!S193,IF('OTTV Calculation'!$E$6="Da Nang",'Beta Database'!AJ193,IF('OTTV Calculation'!$E$6="Buon Ma Thuot",'Beta Database'!BA193,IF('OTTV Calculation'!$E$6="HCMC",'Beta Database'!BR193))))</f>
        <v>0</v>
      </c>
      <c r="R196" s="57">
        <v>2.85</v>
      </c>
      <c r="S196" s="57"/>
      <c r="T196" s="89" t="s">
        <v>113</v>
      </c>
      <c r="U196" s="370">
        <f>IFERROR(IF('Glazing information'!$I24/'Glazing information'!$J24&gt;3,INDEX($A$192:$Q$252,MATCH(3,'Window calculation'!$A$192:$A$252,1),MATCH(U$131,'Window calculation'!$A$192:$Q$192,0)),(INDEX($A$192:$Q$252,MATCH(IFERROR('Glazing information'!$I24/'Glazing information'!$J24,0),'Window calculation'!$A$192:$A$252,1),MATCH(U$131,'Window calculation'!$A$192:$Q$192,0))+(INDEX($A$192:$Q$252,MATCH(3-IFERROR('Glazing information'!$I24/'Glazing information'!$J24,0),$R$192:$R$252,-1),MATCH(U$131,'Window calculation'!$A$192:$Q$192,0))-INDEX($A$192:$Q$252,MATCH(IFERROR('Glazing information'!$I24/'Glazing information'!$J24,0),'Window calculation'!$A$192:$A$252,1),MATCH(U$131,'Window calculation'!$A$192:$Q$192,0)))*(IFERROR('Glazing information'!$I24/'Glazing information'!$J24,0)-INDEX($A$192:$A$252,MATCH(IFERROR('Glazing information'!$I24/'Glazing information'!$J24,0),'Window calculation'!$A$192:$A$252,1),1))/(INDEX($A$192:$A$252,MATCH(3-IFERROR('Glazing information'!$I24/'Glazing information'!$J24,0),$R$192:$R$252,-1),1)-INDEX(A191:A251,MATCH(IFERROR('Glazing information'!$I24/'Glazing information'!$J24,0),'Window calculation'!$A$192:$A$252,1),1)))),1)</f>
        <v>1</v>
      </c>
      <c r="V196" s="369">
        <f>IFERROR(IF('Glazing information'!$I24/('Glazing information'!$H24+'Glazing information'!$J24)&gt;3,INDEX($A$192:$Q$252,MATCH(3,'Window calculation'!$A$192:$A$252,1),MATCH(U$131,'Window calculation'!$A$192:$Q$192,0)),INDEX($A$192:$Q$252,MATCH(IFERROR('Glazing information'!$I24/('Glazing information'!$H24+'Glazing information'!$J24),0),$A$192:$A$252,1),MATCH(U$131,$A$192:$Q$192,0))+(INDEX($A$192:$Q$252,MATCH(3-IFERROR('Glazing information'!$I24/('Glazing information'!$H24+'Glazing information'!$J24),0),$R$192:$R$252,-1),MATCH(U$131,$A$192:$Q$192,0))-INDEX($A$192:$Q$252,MATCH(IFERROR('Glazing information'!$I24/('Glazing information'!$H24+'Glazing information'!$J24),0),$A$192:$A$252,1),MATCH(U$131,$A$192:$Q$192,0)))*(IFERROR('Glazing information'!$I24/('Glazing information'!$H24+'Glazing information'!$J24),0)-INDEX($A$192:$A$252,MATCH(IFERROR('Glazing information'!$I24/('Glazing information'!$H24+'Glazing information'!$J24),0),$A$192:$A$252,1),1))/(INDEX($A$192:$A$252,MATCH(3-IFERROR('Glazing information'!$I24/('Glazing information'!$H24+'Glazing information'!$J24),0),$R$192:$R$252,-1),1)-INDEX($A$192:$A$252,MATCH(IFERROR('Glazing information'!$I24/('Glazing information'!$H24+'Glazing information'!$J24),0),$A$192:$A$252,1),1))),1)</f>
        <v>1</v>
      </c>
      <c r="W196" s="416" t="str">
        <f>IFERROR(('Window calculation'!V196*('Glazing information'!$H24+'Glazing information'!$J24)-'Window calculation'!U196*'Glazing information'!$J24)/'Glazing information'!$H24,"")</f>
        <v/>
      </c>
      <c r="X196" s="370">
        <f>IFERROR(IF('Glazing information'!$I45/'Glazing information'!$J45&gt;3,INDEX($A$192:$Q$252,MATCH(3,'Window calculation'!$A$192:$A$252,1),MATCH(X$131,'Window calculation'!$A$192:$Q$192,0)),(INDEX($A$192:$Q$252,MATCH(IFERROR('Glazing information'!$I45/'Glazing information'!$J45,0),'Window calculation'!$A$192:$A$252,1),MATCH(X$131,'Window calculation'!$A$192:$Q$192,0))+(INDEX($A$192:$Q$252,MATCH(3-IFERROR('Glazing information'!$I45/'Glazing information'!$J45,0),$R$192:$R$252,-1),MATCH(X$131,'Window calculation'!$A$192:$Q$192,0))-INDEX($A$192:$Q$252,MATCH(IFERROR('Glazing information'!$I45/'Glazing information'!$J45,0),'Window calculation'!$A$192:$A$252,1),MATCH(X$131,'Window calculation'!$A$192:$Q$192,0)))*(IFERROR('Glazing information'!$I45/'Glazing information'!$J45,0)-INDEX($A$192:$A$252,MATCH(IFERROR('Glazing information'!$I45/'Glazing information'!$J45,0),'Window calculation'!$A$192:$A$252,1),1))/(INDEX($A$192:$A$252,MATCH(3-IFERROR('Glazing information'!$I45/'Glazing information'!$J45,0),$R$192:$R$252,-1),1)-INDEX(D191:D251,MATCH(IFERROR('Glazing information'!$I45/'Glazing information'!$J45,0),'Window calculation'!$A$192:$A$252,1),1)))),1)</f>
        <v>1</v>
      </c>
      <c r="Y196" s="369">
        <f>IFERROR(IF('Glazing information'!$I45/('Glazing information'!$H45+'Glazing information'!$J45)&gt;3,INDEX($A$192:$Q$252,MATCH(3,'Window calculation'!$A$192:$A$252,1),MATCH(X$131,'Window calculation'!$A$192:$Q$192,0)),INDEX($A$192:$Q$252,MATCH(IFERROR('Glazing information'!$I45/('Glazing information'!$H45+'Glazing information'!$J45),0),$A$192:$A$252,1),MATCH(X$131,$A$192:$Q$192,0))+(INDEX($A$192:$Q$252,MATCH(3-IFERROR('Glazing information'!$I45/('Glazing information'!$H45+'Glazing information'!$J45),0),$R$192:$R$252,-1),MATCH(X$131,$A$192:$Q$192,0))-INDEX($A$192:$Q$252,MATCH(IFERROR('Glazing information'!$I45/('Glazing information'!$H45+'Glazing information'!$J45),0),$A$192:$A$252,1),MATCH(X$131,$A$192:$Q$192,0)))*(IFERROR('Glazing information'!$I45/('Glazing information'!$H45+'Glazing information'!$J45),0)-INDEX($A$192:$A$252,MATCH(IFERROR('Glazing information'!$I45/('Glazing information'!$H45+'Glazing information'!$J45),0),$A$192:$A$252,1),1))/(INDEX($A$192:$A$252,MATCH(3-IFERROR('Glazing information'!$I45/('Glazing information'!$H45+'Glazing information'!$J45),0),$R$192:$R$252,-1),1)-INDEX($A$192:$A$252,MATCH(IFERROR('Glazing information'!$I45/('Glazing information'!$H45+'Glazing information'!$J45),0),$A$192:$A$252,1),1))),1)</f>
        <v>1</v>
      </c>
      <c r="Z196" s="416" t="str">
        <f>IFERROR(('Window calculation'!Y196*('Glazing information'!$H45+'Glazing information'!$J45)-'Window calculation'!X196*'Glazing information'!$J45)/'Glazing information'!$H45,"")</f>
        <v/>
      </c>
      <c r="AA196" s="370">
        <f>IFERROR(IF('Glazing information'!$I66/'Glazing information'!$J66&gt;3,INDEX($A$192:$Q$252,MATCH(3,'Window calculation'!$A$192:$A$252,1),MATCH(AA$131,'Window calculation'!$A$192:$Q$192,0)),(INDEX($A$192:$Q$252,MATCH(IFERROR('Glazing information'!$I66/'Glazing information'!$J66,0),'Window calculation'!$A$192:$A$252,1),MATCH(AA$131,'Window calculation'!$A$192:$Q$192,0))+(INDEX($A$192:$Q$252,MATCH(3-IFERROR('Glazing information'!$I66/'Glazing information'!$J66,0),$R$192:$R$252,-1),MATCH(AA$131,'Window calculation'!$A$192:$Q$192,0))-INDEX($A$192:$Q$252,MATCH(IFERROR('Glazing information'!$I66/'Glazing information'!$J66,0),'Window calculation'!$A$192:$A$252,1),MATCH(AA$131,'Window calculation'!$A$192:$Q$192,0)))*(IFERROR('Glazing information'!$I66/'Glazing information'!$J66,0)-INDEX($A$192:$A$252,MATCH(IFERROR('Glazing information'!$I66/'Glazing information'!$J66,0),'Window calculation'!$A$192:$A$252,1),1))/(INDEX($A$192:$A$252,MATCH(3-IFERROR('Glazing information'!$I66/'Glazing information'!$J66,0),$R$192:$R$252,-1),1)-INDEX(G191:G251,MATCH(IFERROR('Glazing information'!$I66/'Glazing information'!$J66,0),'Window calculation'!$A$192:$A$252,1),1)))),1)</f>
        <v>1</v>
      </c>
      <c r="AB196" s="369">
        <f>IFERROR(IF('Glazing information'!$I66/('Glazing information'!$H66+'Glazing information'!$J66)&gt;3,INDEX($A$192:$Q$252,MATCH(3,'Window calculation'!$A$192:$A$252,1),MATCH(AA$131,'Window calculation'!$A$192:$Q$192,0)),INDEX($A$192:$Q$252,MATCH(IFERROR('Glazing information'!$I66/('Glazing information'!$H66+'Glazing information'!$J66),0),$A$192:$A$252,1),MATCH(AA$131,$A$192:$Q$192,0))+(INDEX($A$192:$Q$252,MATCH(3-IFERROR('Glazing information'!$I66/('Glazing information'!$H66+'Glazing information'!$J66),0),$R$192:$R$252,-1),MATCH(AA$131,$A$192:$Q$192,0))-INDEX($A$192:$Q$252,MATCH(IFERROR('Glazing information'!$I66/('Glazing information'!$H66+'Glazing information'!$J66),0),$A$192:$A$252,1),MATCH(AA$131,$A$192:$Q$192,0)))*(IFERROR('Glazing information'!$I66/('Glazing information'!$H66+'Glazing information'!$J66),0)-INDEX($A$192:$A$252,MATCH(IFERROR('Glazing information'!$I66/('Glazing information'!$H66+'Glazing information'!$J66),0),$A$192:$A$252,1),1))/(INDEX($A$192:$A$252,MATCH(3-IFERROR('Glazing information'!$I66/('Glazing information'!$H66+'Glazing information'!$J66),0),$R$192:$R$252,-1),1)-INDEX($A$192:$A$252,MATCH(IFERROR('Glazing information'!$I66/('Glazing information'!$H66+'Glazing information'!$J66),0),$A$192:$A$252,1),1))),1)</f>
        <v>1</v>
      </c>
      <c r="AC196" s="416" t="str">
        <f>IFERROR(('Window calculation'!AB196*('Glazing information'!$H66+'Glazing information'!$J66)-'Window calculation'!AA196*'Glazing information'!$J66)/'Glazing information'!$H66,"")</f>
        <v/>
      </c>
      <c r="AD196" s="370">
        <f>IFERROR(IF('Glazing information'!$I87/'Glazing information'!$J87&gt;3,INDEX($A$192:$Q$252,MATCH(3,'Window calculation'!$A$192:$A$252,1),MATCH(AD$131,'Window calculation'!$A$192:$Q$192,0)),(INDEX($A$192:$Q$252,MATCH(IFERROR('Glazing information'!$I87/'Glazing information'!$J87,0),'Window calculation'!$A$192:$A$252,1),MATCH(AD$131,'Window calculation'!$A$192:$Q$192,0))+(INDEX($A$192:$Q$252,MATCH(3-IFERROR('Glazing information'!$I87/'Glazing information'!$J87,0),$R$192:$R$252,-1),MATCH(AD$131,'Window calculation'!$A$192:$Q$192,0))-INDEX($A$192:$Q$252,MATCH(IFERROR('Glazing information'!$I87/'Glazing information'!$J87,0),'Window calculation'!$A$192:$A$252,1),MATCH(AD$131,'Window calculation'!$A$192:$Q$192,0)))*(IFERROR('Glazing information'!$I87/'Glazing information'!$J87,0)-INDEX($A$192:$A$252,MATCH(IFERROR('Glazing information'!$I87/'Glazing information'!$J87,0),'Window calculation'!$A$192:$A$252,1),1))/(INDEX($A$192:$A$252,MATCH(3-IFERROR('Glazing information'!$I87/'Glazing information'!$J87,0),$R$192:$R$252,-1),1)-INDEX(J191:J251,MATCH(IFERROR('Glazing information'!$I87/'Glazing information'!$J87,0),'Window calculation'!$A$192:$A$252,1),1)))),1)</f>
        <v>1</v>
      </c>
      <c r="AE196" s="369">
        <f>IFERROR(IF('Glazing information'!$I87/('Glazing information'!$H87+'Glazing information'!$J87)&gt;3,INDEX($A$192:$Q$252,MATCH(3,'Window calculation'!$A$192:$A$252,1),MATCH(AD$131,'Window calculation'!$A$192:$Q$192,0)),INDEX($A$192:$Q$252,MATCH(IFERROR('Glazing information'!$I87/('Glazing information'!$H87+'Glazing information'!$J87),0),$A$192:$A$252,1),MATCH(AD$131,$A$192:$Q$192,0))+(INDEX($A$192:$Q$252,MATCH(3-IFERROR('Glazing information'!$I87/('Glazing information'!$H87+'Glazing information'!$J87),0),$R$192:$R$252,-1),MATCH(AD$131,$A$192:$Q$192,0))-INDEX($A$192:$Q$252,MATCH(IFERROR('Glazing information'!$I87/('Glazing information'!$H87+'Glazing information'!$J87),0),$A$192:$A$252,1),MATCH(AD$131,$A$192:$Q$192,0)))*(IFERROR('Glazing information'!$I87/('Glazing information'!$H87+'Glazing information'!$J87),0)-INDEX($A$192:$A$252,MATCH(IFERROR('Glazing information'!$I87/('Glazing information'!$H87+'Glazing information'!$J87),0),$A$192:$A$252,1),1))/(INDEX($A$192:$A$252,MATCH(3-IFERROR('Glazing information'!$I87/('Glazing information'!$H87+'Glazing information'!$J87),0),$R$192:$R$252,-1),1)-INDEX($A$192:$A$252,MATCH(IFERROR('Glazing information'!$I87/('Glazing information'!$H87+'Glazing information'!$J87),0),$A$192:$A$252,1),1))),1)</f>
        <v>1</v>
      </c>
      <c r="AF196" s="416" t="str">
        <f>IFERROR(('Window calculation'!AE196*('Glazing information'!$H87+'Glazing information'!$J87)-'Window calculation'!AD196*'Glazing information'!$J87)/'Glazing information'!$H87,"")</f>
        <v/>
      </c>
      <c r="AG196" s="370">
        <f>IFERROR(IF('Glazing information'!$I108/'Glazing information'!$J108&gt;3,INDEX($A$192:$Q$252,MATCH(3,'Window calculation'!$A$192:$A$252,1),MATCH(AG$131,'Window calculation'!$A$192:$Q$192,0)),(INDEX($A$192:$Q$252,MATCH(IFERROR('Glazing information'!$I108/'Glazing information'!$J108,0),'Window calculation'!$A$192:$A$252,1),MATCH(AG$131,'Window calculation'!$A$192:$Q$192,0))+(INDEX($A$192:$Q$252,MATCH(3-IFERROR('Glazing information'!$I108/'Glazing information'!$J108,0),$R$192:$R$252,-1),MATCH(AG$131,'Window calculation'!$A$192:$Q$192,0))-INDEX($A$192:$Q$252,MATCH(IFERROR('Glazing information'!$I108/'Glazing information'!$J108,0),'Window calculation'!$A$192:$A$252,1),MATCH(AG$131,'Window calculation'!$A$192:$Q$192,0)))*(IFERROR('Glazing information'!$I108/'Glazing information'!$J108,0)-INDEX($A$192:$A$252,MATCH(IFERROR('Glazing information'!$I108/'Glazing information'!$J108,0),'Window calculation'!$A$192:$A$252,1),1))/(INDEX($A$192:$A$252,MATCH(3-IFERROR('Glazing information'!$I108/'Glazing information'!$J108,0),$R$192:$R$252,-1),1)-INDEX(M191:M251,MATCH(IFERROR('Glazing information'!$I108/'Glazing information'!$J108,0),'Window calculation'!$A$192:$A$252,1),1)))),1)</f>
        <v>1</v>
      </c>
      <c r="AH196" s="369">
        <f>IFERROR(IF('Glazing information'!$I108/('Glazing information'!$H108+'Glazing information'!$J108)&gt;3,INDEX($A$192:$Q$252,MATCH(3,'Window calculation'!$A$192:$A$252,1),MATCH(AG$131,'Window calculation'!$A$192:$Q$192,0)),INDEX($A$192:$Q$252,MATCH(IFERROR('Glazing information'!$I108/('Glazing information'!$H108+'Glazing information'!$J108),0),$A$192:$A$252,1),MATCH(AG$131,$A$192:$Q$192,0))+(INDEX($A$192:$Q$252,MATCH(3-IFERROR('Glazing information'!$I108/('Glazing information'!$H108+'Glazing information'!$J108),0),$R$192:$R$252,-1),MATCH(AG$131,$A$192:$Q$192,0))-INDEX($A$192:$Q$252,MATCH(IFERROR('Glazing information'!$I108/('Glazing information'!$H108+'Glazing information'!$J108),0),$A$192:$A$252,1),MATCH(AG$131,$A$192:$Q$192,0)))*(IFERROR('Glazing information'!$I108/('Glazing information'!$H108+'Glazing information'!$J108),0)-INDEX($A$192:$A$252,MATCH(IFERROR('Glazing information'!$I108/('Glazing information'!$H108+'Glazing information'!$J108),0),$A$192:$A$252,1),1))/(INDEX($A$192:$A$252,MATCH(3-IFERROR('Glazing information'!$I108/('Glazing information'!$H108+'Glazing information'!$J108),0),$R$192:$R$252,-1),1)-INDEX($A$192:$A$252,MATCH(IFERROR('Glazing information'!$I108/('Glazing information'!$H108+'Glazing information'!$J108),0),$A$192:$A$252,1),1))),1)</f>
        <v>1</v>
      </c>
      <c r="AI196" s="416" t="str">
        <f>IFERROR(('Window calculation'!AH196*('Glazing information'!$H108+'Glazing information'!$J108)-'Window calculation'!AG196*'Glazing information'!$J108)/'Glazing information'!$H108,"")</f>
        <v/>
      </c>
      <c r="AJ196" s="370">
        <f>IFERROR(IF('Glazing information'!$I129/'Glazing information'!$J129&gt;3,INDEX($A$192:$Q$252,MATCH(3,'Window calculation'!$A$192:$A$252,1),MATCH(AJ$131,'Window calculation'!$A$192:$Q$192,0)),(INDEX($A$192:$Q$252,MATCH(IFERROR('Glazing information'!$I129/'Glazing information'!$J129,0),'Window calculation'!$A$192:$A$252,1),MATCH(AJ$131,'Window calculation'!$A$192:$Q$192,0))+(INDEX($A$192:$Q$252,MATCH(3-IFERROR('Glazing information'!$I129/'Glazing information'!$J129,0),$R$192:$R$252,-1),MATCH(AJ$131,'Window calculation'!$A$192:$Q$192,0))-INDEX($A$192:$Q$252,MATCH(IFERROR('Glazing information'!$I129/'Glazing information'!$J129,0),'Window calculation'!$A$192:$A$252,1),MATCH(AJ$131,'Window calculation'!$A$192:$Q$192,0)))*(IFERROR('Glazing information'!$I129/'Glazing information'!$J129,0)-INDEX($A$192:$A$252,MATCH(IFERROR('Glazing information'!$I129/'Glazing information'!$J129,0),'Window calculation'!$A$192:$A$252,1),1))/(INDEX($A$192:$A$252,MATCH(3-IFERROR('Glazing information'!$I129/'Glazing information'!$J129,0),$R$192:$R$252,-1),1)-INDEX(P191:P251,MATCH(IFERROR('Glazing information'!$I129/'Glazing information'!$J129,0),'Window calculation'!$A$192:$A$252,1),1)))),1)</f>
        <v>1</v>
      </c>
      <c r="AK196" s="369">
        <f>IFERROR(IF('Glazing information'!$I129/('Glazing information'!$H129+'Glazing information'!$J129)&gt;3,INDEX($A$192:$Q$252,MATCH(3,'Window calculation'!$A$192:$A$252,1),MATCH(AJ$131,'Window calculation'!$A$192:$Q$192,0)),INDEX($A$192:$Q$252,MATCH(IFERROR('Glazing information'!$I129/('Glazing information'!$H129+'Glazing information'!$J129),0),$A$192:$A$252,1),MATCH(AJ$131,$A$192:$Q$192,0))+(INDEX($A$192:$Q$252,MATCH(3-IFERROR('Glazing information'!$I129/('Glazing information'!$H129+'Glazing information'!$J129),0),$R$192:$R$252,-1),MATCH(AJ$131,$A$192:$Q$192,0))-INDEX($A$192:$Q$252,MATCH(IFERROR('Glazing information'!$I129/('Glazing information'!$H129+'Glazing information'!$J129),0),$A$192:$A$252,1),MATCH(AJ$131,$A$192:$Q$192,0)))*(IFERROR('Glazing information'!$I129/('Glazing information'!$H129+'Glazing information'!$J129),0)-INDEX($A$192:$A$252,MATCH(IFERROR('Glazing information'!$I129/('Glazing information'!$H129+'Glazing information'!$J129),0),$A$192:$A$252,1),1))/(INDEX($A$192:$A$252,MATCH(3-IFERROR('Glazing information'!$I129/('Glazing information'!$H129+'Glazing information'!$J129),0),$R$192:$R$252,-1),1)-INDEX($A$192:$A$252,MATCH(IFERROR('Glazing information'!$I129/('Glazing information'!$H129+'Glazing information'!$J129),0),$A$192:$A$252,1),1))),1)</f>
        <v>1</v>
      </c>
      <c r="AL196" s="416" t="str">
        <f>IFERROR(('Window calculation'!AK196*('Glazing information'!$H129+'Glazing information'!$J129)-'Window calculation'!AJ196*'Glazing information'!$J129)/'Glazing information'!$H129,"")</f>
        <v/>
      </c>
      <c r="AM196" s="370">
        <f>IFERROR(IF('Glazing information'!$I150/'Glazing information'!$J150&gt;3,INDEX($A$192:$Q$252,MATCH(3,'Window calculation'!$A$192:$A$252,1),MATCH(AM$131,'Window calculation'!$A$192:$Q$192,0)),(INDEX($A$192:$Q$252,MATCH(IFERROR('Glazing information'!$I150/'Glazing information'!$J150,0),'Window calculation'!$A$192:$A$252,1),MATCH(AM$131,'Window calculation'!$A$192:$Q$192,0))+(INDEX($A$192:$Q$252,MATCH(3-IFERROR('Glazing information'!$I150/'Glazing information'!$J150,0),$R$192:$R$252,-1),MATCH(AM$131,'Window calculation'!$A$192:$Q$192,0))-INDEX($A$192:$Q$252,MATCH(IFERROR('Glazing information'!$I150/'Glazing information'!$J150,0),'Window calculation'!$A$192:$A$252,1),MATCH(AM$131,'Window calculation'!$A$192:$Q$192,0)))*(IFERROR('Glazing information'!$I150/'Glazing information'!$J150,0)-INDEX($A$192:$A$252,MATCH(IFERROR('Glazing information'!$I150/'Glazing information'!$J150,0),'Window calculation'!$A$192:$A$252,1),1))/(INDEX($A$192:$A$252,MATCH(3-IFERROR('Glazing information'!$I150/'Glazing information'!$J150,0),$R$192:$R$252,-1),1)-INDEX(S191:S251,MATCH(IFERROR('Glazing information'!$I150/'Glazing information'!$J150,0),'Window calculation'!$A$192:$A$252,1),1)))),1)</f>
        <v>1</v>
      </c>
      <c r="AN196" s="369">
        <f>IFERROR(IF('Glazing information'!$I150/('Glazing information'!$H150+'Glazing information'!$J150)&gt;3,INDEX($A$192:$Q$252,MATCH(3,'Window calculation'!$A$192:$A$252,1),MATCH(AM$131,'Window calculation'!$A$192:$Q$192,0)),INDEX($A$192:$Q$252,MATCH(IFERROR('Glazing information'!$I150/('Glazing information'!$H150+'Glazing information'!$J150),0),$A$192:$A$252,1),MATCH(AM$131,$A$192:$Q$192,0))+(INDEX($A$192:$Q$252,MATCH(3-IFERROR('Glazing information'!$I150/('Glazing information'!$H150+'Glazing information'!$J150),0),$R$192:$R$252,-1),MATCH(AM$131,$A$192:$Q$192,0))-INDEX($A$192:$Q$252,MATCH(IFERROR('Glazing information'!$I150/('Glazing information'!$H150+'Glazing information'!$J150),0),$A$192:$A$252,1),MATCH(AM$131,$A$192:$Q$192,0)))*(IFERROR('Glazing information'!$I150/('Glazing information'!$H150+'Glazing information'!$J150),0)-INDEX($A$192:$A$252,MATCH(IFERROR('Glazing information'!$I150/('Glazing information'!$H150+'Glazing information'!$J150),0),$A$192:$A$252,1),1))/(INDEX($A$192:$A$252,MATCH(3-IFERROR('Glazing information'!$I150/('Glazing information'!$H150+'Glazing information'!$J150),0),$R$192:$R$252,-1),1)-INDEX($A$192:$A$252,MATCH(IFERROR('Glazing information'!$I150/('Glazing information'!$H150+'Glazing information'!$J150),0),$A$192:$A$252,1),1))),1)</f>
        <v>1</v>
      </c>
      <c r="AO196" s="416" t="str">
        <f>IFERROR(('Window calculation'!AN196*('Glazing information'!$H150+'Glazing information'!$J150)-'Window calculation'!AM196*'Glazing information'!$J150)/'Glazing information'!$H150,"")</f>
        <v/>
      </c>
      <c r="AP196" s="370">
        <f>IFERROR(IF('Glazing information'!$I171/'Glazing information'!$J171&gt;3,INDEX($A$192:$Q$252,MATCH(3,'Window calculation'!$A$192:$A$252,1),MATCH(AP$131,'Window calculation'!$A$192:$Q$192,0)),(INDEX($A$192:$Q$252,MATCH(IFERROR('Glazing information'!$I171/'Glazing information'!$J171,0),'Window calculation'!$A$192:$A$252,1),MATCH(AP$131,'Window calculation'!$A$192:$Q$192,0))+(INDEX($A$192:$Q$252,MATCH(3-IFERROR('Glazing information'!$I171/'Glazing information'!$J171,0),$R$192:$R$252,-1),MATCH(AP$131,'Window calculation'!$A$192:$Q$192,0))-INDEX($A$192:$Q$252,MATCH(IFERROR('Glazing information'!$I171/'Glazing information'!$J171,0),'Window calculation'!$A$192:$A$252,1),MATCH(AP$131,'Window calculation'!$A$192:$Q$192,0)))*(IFERROR('Glazing information'!$I171/'Glazing information'!$J171,0)-INDEX($A$192:$A$252,MATCH(IFERROR('Glazing information'!$I171/'Glazing information'!$J171,0),'Window calculation'!$A$192:$A$252,1),1))/(INDEX($A$192:$A$252,MATCH(3-IFERROR('Glazing information'!$I171/'Glazing information'!$J171,0),$R$192:$R$252,-1),1)-INDEX(V191:V251,MATCH(IFERROR('Glazing information'!$I171/'Glazing information'!$J171,0),'Window calculation'!$A$192:$A$252,1),1)))),1)</f>
        <v>1</v>
      </c>
      <c r="AQ196" s="369">
        <f>IFERROR(IF('Glazing information'!$I171/('Glazing information'!$H171+'Glazing information'!$J171)&gt;3,INDEX($A$192:$Q$252,MATCH(3,'Window calculation'!$A$192:$A$252,1),MATCH(AP$131,'Window calculation'!$A$192:$Q$192,0)),INDEX($A$192:$Q$252,MATCH(IFERROR('Glazing information'!$I171/('Glazing information'!$H171+'Glazing information'!$J171),0),$A$192:$A$252,1),MATCH(AP$131,$A$192:$Q$192,0))+(INDEX($A$192:$Q$252,MATCH(3-IFERROR('Glazing information'!$I171/('Glazing information'!$H171+'Glazing information'!$J171),0),$R$192:$R$252,-1),MATCH(AP$131,$A$192:$Q$192,0))-INDEX($A$192:$Q$252,MATCH(IFERROR('Glazing information'!$I171/('Glazing information'!$H171+'Glazing information'!$J171),0),$A$192:$A$252,1),MATCH(AP$131,$A$192:$Q$192,0)))*(IFERROR('Glazing information'!$I171/('Glazing information'!$H171+'Glazing information'!$J171),0)-INDEX($A$192:$A$252,MATCH(IFERROR('Glazing information'!$I171/('Glazing information'!$H171+'Glazing information'!$J171),0),$A$192:$A$252,1),1))/(INDEX($A$192:$A$252,MATCH(3-IFERROR('Glazing information'!$I171/('Glazing information'!$H171+'Glazing information'!$J171),0),$R$192:$R$252,-1),1)-INDEX($A$192:$A$252,MATCH(IFERROR('Glazing information'!$I171/('Glazing information'!$H171+'Glazing information'!$J171),0),$A$192:$A$252,1),1))),1)</f>
        <v>1</v>
      </c>
      <c r="AR196" s="416" t="str">
        <f>IFERROR(('Window calculation'!AQ196*('Glazing information'!$H171+'Glazing information'!$J171)-'Window calculation'!AP196*'Glazing information'!$J171)/'Glazing information'!$H171,"")</f>
        <v/>
      </c>
      <c r="AS196" s="57"/>
      <c r="AT196" s="57"/>
      <c r="AU196" s="57"/>
      <c r="AV196" s="57"/>
      <c r="AW196" s="57"/>
      <c r="AX196" s="57"/>
      <c r="AY196" s="57"/>
      <c r="AZ196" s="57"/>
      <c r="BA196" s="57"/>
      <c r="BB196" s="57"/>
      <c r="BC196" s="57"/>
      <c r="BD196" s="57"/>
      <c r="BE196" s="57"/>
      <c r="BF196" s="57"/>
      <c r="BG196" s="57"/>
      <c r="BH196" s="57"/>
      <c r="BI196" s="57"/>
      <c r="BJ196" s="57"/>
      <c r="BK196" s="57"/>
      <c r="BL196" s="57"/>
    </row>
    <row r="197" spans="1:64" x14ac:dyDescent="0.25">
      <c r="A197" s="67">
        <v>0.25</v>
      </c>
      <c r="B197" s="68" t="b">
        <f>IF('OTTV Calculation'!$E$6="Hanoi",'Beta Database'!D194,IF('OTTV Calculation'!$E$6="Da Nang",'Beta Database'!U194,IF('OTTV Calculation'!$E$6="Buon Ma Thuot",'Beta Database'!AL194,IF('OTTV Calculation'!$E$6="HCMC",'Beta Database'!BC194))))</f>
        <v>0</v>
      </c>
      <c r="C197" s="68" t="b">
        <f>IF('OTTV Calculation'!$E$6="Hanoi",'Beta Database'!E194,IF('OTTV Calculation'!$E$6="Da Nang",'Beta Database'!V194,IF('OTTV Calculation'!$E$6="Buon Ma Thuot",'Beta Database'!AM194,IF('OTTV Calculation'!$E$6="HCMC",'Beta Database'!BD194))))</f>
        <v>0</v>
      </c>
      <c r="D197" s="68" t="b">
        <f>IF('OTTV Calculation'!$E$6="Hanoi",'Beta Database'!F194,IF('OTTV Calculation'!$E$6="Da Nang",'Beta Database'!W194,IF('OTTV Calculation'!$E$6="Buon Ma Thuot",'Beta Database'!AN194,IF('OTTV Calculation'!$E$6="HCMC",'Beta Database'!BE194))))</f>
        <v>0</v>
      </c>
      <c r="E197" s="68" t="b">
        <f>IF('OTTV Calculation'!$E$6="Hanoi",'Beta Database'!G194,IF('OTTV Calculation'!$E$6="Da Nang",'Beta Database'!X194,IF('OTTV Calculation'!$E$6="Buon Ma Thuot",'Beta Database'!AO194,IF('OTTV Calculation'!$E$6="HCMC",'Beta Database'!BF194))))</f>
        <v>0</v>
      </c>
      <c r="F197" s="73" t="b">
        <f>IF('OTTV Calculation'!$E$6="Hanoi",'Beta Database'!H194,IF('OTTV Calculation'!$E$6="Da Nang",'Beta Database'!Y194,IF('OTTV Calculation'!$E$6="Buon Ma Thuot",'Beta Database'!AP194,IF('OTTV Calculation'!$E$6="HCMC",'Beta Database'!BG194))))</f>
        <v>0</v>
      </c>
      <c r="G197" s="68" t="b">
        <f>IF('OTTV Calculation'!$E$6="Hanoi",'Beta Database'!I194,IF('OTTV Calculation'!$E$6="Da Nang",'Beta Database'!Z194,IF('OTTV Calculation'!$E$6="Buon Ma Thuot",'Beta Database'!AQ194,IF('OTTV Calculation'!$E$6="HCMC",'Beta Database'!BH194))))</f>
        <v>0</v>
      </c>
      <c r="H197" s="68" t="b">
        <f>IF('OTTV Calculation'!$E$6="Hanoi",'Beta Database'!J194,IF('OTTV Calculation'!$E$6="Da Nang",'Beta Database'!AA194,IF('OTTV Calculation'!$E$6="Buon Ma Thuot",'Beta Database'!AR194,IF('OTTV Calculation'!$E$6="HCMC",'Beta Database'!BI194))))</f>
        <v>0</v>
      </c>
      <c r="I197" s="68" t="b">
        <f>IF('OTTV Calculation'!$E$6="Hanoi",'Beta Database'!K194,IF('OTTV Calculation'!$E$6="Da Nang",'Beta Database'!AB194,IF('OTTV Calculation'!$E$6="Buon Ma Thuot",'Beta Database'!AS194,IF('OTTV Calculation'!$E$6="HCMC",'Beta Database'!BJ194))))</f>
        <v>0</v>
      </c>
      <c r="J197" s="68" t="b">
        <f>IF('OTTV Calculation'!$E$6="Hanoi",'Beta Database'!L194,IF('OTTV Calculation'!$E$6="Da Nang",'Beta Database'!AC194,IF('OTTV Calculation'!$E$6="Buon Ma Thuot",'Beta Database'!AT194,IF('OTTV Calculation'!$E$6="HCMC",'Beta Database'!BK194))))</f>
        <v>0</v>
      </c>
      <c r="K197" s="68" t="b">
        <f>IF('OTTV Calculation'!$E$6="Hanoi",'Beta Database'!M194,IF('OTTV Calculation'!$E$6="Da Nang",'Beta Database'!AD194,IF('OTTV Calculation'!$E$6="Buon Ma Thuot",'Beta Database'!AU194,IF('OTTV Calculation'!$E$6="HCMC",'Beta Database'!BL194))))</f>
        <v>0</v>
      </c>
      <c r="L197" s="68" t="b">
        <f>IF('OTTV Calculation'!$E$6="Hanoi",'Beta Database'!N194,IF('OTTV Calculation'!$E$6="Da Nang",'Beta Database'!AE194,IF('OTTV Calculation'!$E$6="Buon Ma Thuot",'Beta Database'!AV194,IF('OTTV Calculation'!$E$6="HCMC",'Beta Database'!BM194))))</f>
        <v>0</v>
      </c>
      <c r="M197" s="68" t="b">
        <f>IF('OTTV Calculation'!$E$6="Hanoi",'Beta Database'!O194,IF('OTTV Calculation'!$E$6="Da Nang",'Beta Database'!AF194,IF('OTTV Calculation'!$E$6="Buon Ma Thuot",'Beta Database'!AW194,IF('OTTV Calculation'!$E$6="HCMC",'Beta Database'!BN194))))</f>
        <v>0</v>
      </c>
      <c r="N197" s="68" t="b">
        <f>IF('OTTV Calculation'!$E$6="Hanoi",'Beta Database'!P194,IF('OTTV Calculation'!$E$6="Da Nang",'Beta Database'!AG194,IF('OTTV Calculation'!$E$6="Buon Ma Thuot",'Beta Database'!AX194,IF('OTTV Calculation'!$E$6="HCMC",'Beta Database'!BO194))))</f>
        <v>0</v>
      </c>
      <c r="O197" s="68" t="b">
        <f>IF('OTTV Calculation'!$E$6="Hanoi",'Beta Database'!Q194,IF('OTTV Calculation'!$E$6="Da Nang",'Beta Database'!AH194,IF('OTTV Calculation'!$E$6="Buon Ma Thuot",'Beta Database'!AY194,IF('OTTV Calculation'!$E$6="HCMC",'Beta Database'!BP194))))</f>
        <v>0</v>
      </c>
      <c r="P197" s="68" t="b">
        <f>IF('OTTV Calculation'!$E$6="Hanoi",'Beta Database'!R194,IF('OTTV Calculation'!$E$6="Da Nang",'Beta Database'!AI194,IF('OTTV Calculation'!$E$6="Buon Ma Thuot",'Beta Database'!AZ194,IF('OTTV Calculation'!$E$6="HCMC",'Beta Database'!BQ194))))</f>
        <v>0</v>
      </c>
      <c r="Q197" s="68" t="b">
        <f>IF('OTTV Calculation'!$E$6="Hanoi",'Beta Database'!S194,IF('OTTV Calculation'!$E$6="Da Nang",'Beta Database'!AJ194,IF('OTTV Calculation'!$E$6="Buon Ma Thuot",'Beta Database'!BA194,IF('OTTV Calculation'!$E$6="HCMC",'Beta Database'!BR194))))</f>
        <v>0</v>
      </c>
      <c r="R197" s="57">
        <v>2.8</v>
      </c>
      <c r="S197" s="57"/>
      <c r="T197" s="90" t="s">
        <v>114</v>
      </c>
      <c r="U197" s="370">
        <f>IFERROR(IF('Glazing information'!$I25/'Glazing information'!$J25&gt;3,INDEX($A$192:$Q$252,MATCH(3,'Window calculation'!$A$192:$A$252,1),MATCH(U$131,'Window calculation'!$A$192:$Q$192,0)),(INDEX($A$192:$Q$252,MATCH(IFERROR('Glazing information'!$I25/'Glazing information'!$J25,0),'Window calculation'!$A$192:$A$252,1),MATCH(U$131,'Window calculation'!$A$192:$Q$192,0))+(INDEX($A$192:$Q$252,MATCH(3-IFERROR('Glazing information'!$I25/'Glazing information'!$J25,0),$R$192:$R$252,-1),MATCH(U$131,'Window calculation'!$A$192:$Q$192,0))-INDEX($A$192:$Q$252,MATCH(IFERROR('Glazing information'!$I25/'Glazing information'!$J25,0),'Window calculation'!$A$192:$A$252,1),MATCH(U$131,'Window calculation'!$A$192:$Q$192,0)))*(IFERROR('Glazing information'!$I25/'Glazing information'!$J25,0)-INDEX($A$192:$A$252,MATCH(IFERROR('Glazing information'!$I25/'Glazing information'!$J25,0),'Window calculation'!$A$192:$A$252,1),1))/(INDEX($A$192:$A$252,MATCH(3-IFERROR('Glazing information'!$I25/'Glazing information'!$J25,0),$R$192:$R$252,-1),1)-INDEX(A192:A252,MATCH(IFERROR('Glazing information'!$I25/'Glazing information'!$J25,0),'Window calculation'!$A$192:$A$252,1),1)))),1)</f>
        <v>1</v>
      </c>
      <c r="V197" s="369">
        <f>IFERROR(IF('Glazing information'!$I25/('Glazing information'!$H25+'Glazing information'!$J25)&gt;3,INDEX($A$192:$Q$252,MATCH(3,'Window calculation'!$A$192:$A$252,1),MATCH(U$131,'Window calculation'!$A$192:$Q$192,0)),INDEX($A$192:$Q$252,MATCH(IFERROR('Glazing information'!$I25/('Glazing information'!$H25+'Glazing information'!$J25),0),$A$192:$A$252,1),MATCH(U$131,$A$192:$Q$192,0))+(INDEX($A$192:$Q$252,MATCH(3-IFERROR('Glazing information'!$I25/('Glazing information'!$H25+'Glazing information'!$J25),0),$R$192:$R$252,-1),MATCH(U$131,$A$192:$Q$192,0))-INDEX($A$192:$Q$252,MATCH(IFERROR('Glazing information'!$I25/('Glazing information'!$H25+'Glazing information'!$J25),0),$A$192:$A$252,1),MATCH(U$131,$A$192:$Q$192,0)))*(IFERROR('Glazing information'!$I25/('Glazing information'!$H25+'Glazing information'!$J25),0)-INDEX($A$192:$A$252,MATCH(IFERROR('Glazing information'!$I25/('Glazing information'!$H25+'Glazing information'!$J25),0),$A$192:$A$252,1),1))/(INDEX($A$192:$A$252,MATCH(3-IFERROR('Glazing information'!$I25/('Glazing information'!$H25+'Glazing information'!$J25),0),$R$192:$R$252,-1),1)-INDEX($A$192:$A$252,MATCH(IFERROR('Glazing information'!$I25/('Glazing information'!$H25+'Glazing information'!$J25),0),$A$192:$A$252,1),1))),1)</f>
        <v>1</v>
      </c>
      <c r="W197" s="416" t="str">
        <f>IFERROR(('Window calculation'!V197*('Glazing information'!$H25+'Glazing information'!$J25)-'Window calculation'!U197*'Glazing information'!$J25)/'Glazing information'!$H25,"")</f>
        <v/>
      </c>
      <c r="X197" s="370">
        <f>IFERROR(IF('Glazing information'!$I46/'Glazing information'!$J46&gt;3,INDEX($A$192:$Q$252,MATCH(3,'Window calculation'!$A$192:$A$252,1),MATCH(X$131,'Window calculation'!$A$192:$Q$192,0)),(INDEX($A$192:$Q$252,MATCH(IFERROR('Glazing information'!$I46/'Glazing information'!$J46,0),'Window calculation'!$A$192:$A$252,1),MATCH(X$131,'Window calculation'!$A$192:$Q$192,0))+(INDEX($A$192:$Q$252,MATCH(3-IFERROR('Glazing information'!$I46/'Glazing information'!$J46,0),$R$192:$R$252,-1),MATCH(X$131,'Window calculation'!$A$192:$Q$192,0))-INDEX($A$192:$Q$252,MATCH(IFERROR('Glazing information'!$I46/'Glazing information'!$J46,0),'Window calculation'!$A$192:$A$252,1),MATCH(X$131,'Window calculation'!$A$192:$Q$192,0)))*(IFERROR('Glazing information'!$I46/'Glazing information'!$J46,0)-INDEX($A$192:$A$252,MATCH(IFERROR('Glazing information'!$I46/'Glazing information'!$J46,0),'Window calculation'!$A$192:$A$252,1),1))/(INDEX($A$192:$A$252,MATCH(3-IFERROR('Glazing information'!$I46/'Glazing information'!$J46,0),$R$192:$R$252,-1),1)-INDEX(D192:D252,MATCH(IFERROR('Glazing information'!$I46/'Glazing information'!$J46,0),'Window calculation'!$A$192:$A$252,1),1)))),1)</f>
        <v>1</v>
      </c>
      <c r="Y197" s="369">
        <f>IFERROR(IF('Glazing information'!$I46/('Glazing information'!$H46+'Glazing information'!$J46)&gt;3,INDEX($A$192:$Q$252,MATCH(3,'Window calculation'!$A$192:$A$252,1),MATCH(X$131,'Window calculation'!$A$192:$Q$192,0)),INDEX($A$192:$Q$252,MATCH(IFERROR('Glazing information'!$I46/('Glazing information'!$H46+'Glazing information'!$J46),0),$A$192:$A$252,1),MATCH(X$131,$A$192:$Q$192,0))+(INDEX($A$192:$Q$252,MATCH(3-IFERROR('Glazing information'!$I46/('Glazing information'!$H46+'Glazing information'!$J46),0),$R$192:$R$252,-1),MATCH(X$131,$A$192:$Q$192,0))-INDEX($A$192:$Q$252,MATCH(IFERROR('Glazing information'!$I46/('Glazing information'!$H46+'Glazing information'!$J46),0),$A$192:$A$252,1),MATCH(X$131,$A$192:$Q$192,0)))*(IFERROR('Glazing information'!$I46/('Glazing information'!$H46+'Glazing information'!$J46),0)-INDEX($A$192:$A$252,MATCH(IFERROR('Glazing information'!$I46/('Glazing information'!$H46+'Glazing information'!$J46),0),$A$192:$A$252,1),1))/(INDEX($A$192:$A$252,MATCH(3-IFERROR('Glazing information'!$I46/('Glazing information'!$H46+'Glazing information'!$J46),0),$R$192:$R$252,-1),1)-INDEX($A$192:$A$252,MATCH(IFERROR('Glazing information'!$I46/('Glazing information'!$H46+'Glazing information'!$J46),0),$A$192:$A$252,1),1))),1)</f>
        <v>1</v>
      </c>
      <c r="Z197" s="416" t="str">
        <f>IFERROR(('Window calculation'!Y197*('Glazing information'!$H46+'Glazing information'!$J46)-'Window calculation'!X197*'Glazing information'!$J46)/'Glazing information'!$H46,"")</f>
        <v/>
      </c>
      <c r="AA197" s="370">
        <f>IFERROR(IF('Glazing information'!$I67/'Glazing information'!$J67&gt;3,INDEX($A$192:$Q$252,MATCH(3,'Window calculation'!$A$192:$A$252,1),MATCH(AA$131,'Window calculation'!$A$192:$Q$192,0)),(INDEX($A$192:$Q$252,MATCH(IFERROR('Glazing information'!$I67/'Glazing information'!$J67,0),'Window calculation'!$A$192:$A$252,1),MATCH(AA$131,'Window calculation'!$A$192:$Q$192,0))+(INDEX($A$192:$Q$252,MATCH(3-IFERROR('Glazing information'!$I67/'Glazing information'!$J67,0),$R$192:$R$252,-1),MATCH(AA$131,'Window calculation'!$A$192:$Q$192,0))-INDEX($A$192:$Q$252,MATCH(IFERROR('Glazing information'!$I67/'Glazing information'!$J67,0),'Window calculation'!$A$192:$A$252,1),MATCH(AA$131,'Window calculation'!$A$192:$Q$192,0)))*(IFERROR('Glazing information'!$I67/'Glazing information'!$J67,0)-INDEX($A$192:$A$252,MATCH(IFERROR('Glazing information'!$I67/'Glazing information'!$J67,0),'Window calculation'!$A$192:$A$252,1),1))/(INDEX($A$192:$A$252,MATCH(3-IFERROR('Glazing information'!$I67/'Glazing information'!$J67,0),$R$192:$R$252,-1),1)-INDEX(G192:G252,MATCH(IFERROR('Glazing information'!$I67/'Glazing information'!$J67,0),'Window calculation'!$A$192:$A$252,1),1)))),1)</f>
        <v>1</v>
      </c>
      <c r="AB197" s="369">
        <f>IFERROR(IF('Glazing information'!$I67/('Glazing information'!$H67+'Glazing information'!$J67)&gt;3,INDEX($A$192:$Q$252,MATCH(3,'Window calculation'!$A$192:$A$252,1),MATCH(AA$131,'Window calculation'!$A$192:$Q$192,0)),INDEX($A$192:$Q$252,MATCH(IFERROR('Glazing information'!$I67/('Glazing information'!$H67+'Glazing information'!$J67),0),$A$192:$A$252,1),MATCH(AA$131,$A$192:$Q$192,0))+(INDEX($A$192:$Q$252,MATCH(3-IFERROR('Glazing information'!$I67/('Glazing information'!$H67+'Glazing information'!$J67),0),$R$192:$R$252,-1),MATCH(AA$131,$A$192:$Q$192,0))-INDEX($A$192:$Q$252,MATCH(IFERROR('Glazing information'!$I67/('Glazing information'!$H67+'Glazing information'!$J67),0),$A$192:$A$252,1),MATCH(AA$131,$A$192:$Q$192,0)))*(IFERROR('Glazing information'!$I67/('Glazing information'!$H67+'Glazing information'!$J67),0)-INDEX($A$192:$A$252,MATCH(IFERROR('Glazing information'!$I67/('Glazing information'!$H67+'Glazing information'!$J67),0),$A$192:$A$252,1),1))/(INDEX($A$192:$A$252,MATCH(3-IFERROR('Glazing information'!$I67/('Glazing information'!$H67+'Glazing information'!$J67),0),$R$192:$R$252,-1),1)-INDEX($A$192:$A$252,MATCH(IFERROR('Glazing information'!$I67/('Glazing information'!$H67+'Glazing information'!$J67),0),$A$192:$A$252,1),1))),1)</f>
        <v>1</v>
      </c>
      <c r="AC197" s="416" t="str">
        <f>IFERROR(('Window calculation'!AB197*('Glazing information'!$H67+'Glazing information'!$J67)-'Window calculation'!AA197*'Glazing information'!$J67)/'Glazing information'!$H67,"")</f>
        <v/>
      </c>
      <c r="AD197" s="370">
        <f>IFERROR(IF('Glazing information'!$I88/'Glazing information'!$J88&gt;3,INDEX($A$192:$Q$252,MATCH(3,'Window calculation'!$A$192:$A$252,1),MATCH(AD$131,'Window calculation'!$A$192:$Q$192,0)),(INDEX($A$192:$Q$252,MATCH(IFERROR('Glazing information'!$I88/'Glazing information'!$J88,0),'Window calculation'!$A$192:$A$252,1),MATCH(AD$131,'Window calculation'!$A$192:$Q$192,0))+(INDEX($A$192:$Q$252,MATCH(3-IFERROR('Glazing information'!$I88/'Glazing information'!$J88,0),$R$192:$R$252,-1),MATCH(AD$131,'Window calculation'!$A$192:$Q$192,0))-INDEX($A$192:$Q$252,MATCH(IFERROR('Glazing information'!$I88/'Glazing information'!$J88,0),'Window calculation'!$A$192:$A$252,1),MATCH(AD$131,'Window calculation'!$A$192:$Q$192,0)))*(IFERROR('Glazing information'!$I88/'Glazing information'!$J88,0)-INDEX($A$192:$A$252,MATCH(IFERROR('Glazing information'!$I88/'Glazing information'!$J88,0),'Window calculation'!$A$192:$A$252,1),1))/(INDEX($A$192:$A$252,MATCH(3-IFERROR('Glazing information'!$I88/'Glazing information'!$J88,0),$R$192:$R$252,-1),1)-INDEX(J192:J252,MATCH(IFERROR('Glazing information'!$I88/'Glazing information'!$J88,0),'Window calculation'!$A$192:$A$252,1),1)))),1)</f>
        <v>1</v>
      </c>
      <c r="AE197" s="369">
        <f>IFERROR(IF('Glazing information'!$I88/('Glazing information'!$H88+'Glazing information'!$J88)&gt;3,INDEX($A$192:$Q$252,MATCH(3,'Window calculation'!$A$192:$A$252,1),MATCH(AD$131,'Window calculation'!$A$192:$Q$192,0)),INDEX($A$192:$Q$252,MATCH(IFERROR('Glazing information'!$I88/('Glazing information'!$H88+'Glazing information'!$J88),0),$A$192:$A$252,1),MATCH(AD$131,$A$192:$Q$192,0))+(INDEX($A$192:$Q$252,MATCH(3-IFERROR('Glazing information'!$I88/('Glazing information'!$H88+'Glazing information'!$J88),0),$R$192:$R$252,-1),MATCH(AD$131,$A$192:$Q$192,0))-INDEX($A$192:$Q$252,MATCH(IFERROR('Glazing information'!$I88/('Glazing information'!$H88+'Glazing information'!$J88),0),$A$192:$A$252,1),MATCH(AD$131,$A$192:$Q$192,0)))*(IFERROR('Glazing information'!$I88/('Glazing information'!$H88+'Glazing information'!$J88),0)-INDEX($A$192:$A$252,MATCH(IFERROR('Glazing information'!$I88/('Glazing information'!$H88+'Glazing information'!$J88),0),$A$192:$A$252,1),1))/(INDEX($A$192:$A$252,MATCH(3-IFERROR('Glazing information'!$I88/('Glazing information'!$H88+'Glazing information'!$J88),0),$R$192:$R$252,-1),1)-INDEX($A$192:$A$252,MATCH(IFERROR('Glazing information'!$I88/('Glazing information'!$H88+'Glazing information'!$J88),0),$A$192:$A$252,1),1))),1)</f>
        <v>1</v>
      </c>
      <c r="AF197" s="416" t="str">
        <f>IFERROR(('Window calculation'!AE197*('Glazing information'!$H88+'Glazing information'!$J88)-'Window calculation'!AD197*'Glazing information'!$J88)/'Glazing information'!$H88,"")</f>
        <v/>
      </c>
      <c r="AG197" s="370">
        <f>IFERROR(IF('Glazing information'!$I109/'Glazing information'!$J109&gt;3,INDEX($A$192:$Q$252,MATCH(3,'Window calculation'!$A$192:$A$252,1),MATCH(AG$131,'Window calculation'!$A$192:$Q$192,0)),(INDEX($A$192:$Q$252,MATCH(IFERROR('Glazing information'!$I109/'Glazing information'!$J109,0),'Window calculation'!$A$192:$A$252,1),MATCH(AG$131,'Window calculation'!$A$192:$Q$192,0))+(INDEX($A$192:$Q$252,MATCH(3-IFERROR('Glazing information'!$I109/'Glazing information'!$J109,0),$R$192:$R$252,-1),MATCH(AG$131,'Window calculation'!$A$192:$Q$192,0))-INDEX($A$192:$Q$252,MATCH(IFERROR('Glazing information'!$I109/'Glazing information'!$J109,0),'Window calculation'!$A$192:$A$252,1),MATCH(AG$131,'Window calculation'!$A$192:$Q$192,0)))*(IFERROR('Glazing information'!$I109/'Glazing information'!$J109,0)-INDEX($A$192:$A$252,MATCH(IFERROR('Glazing information'!$I109/'Glazing information'!$J109,0),'Window calculation'!$A$192:$A$252,1),1))/(INDEX($A$192:$A$252,MATCH(3-IFERROR('Glazing information'!$I109/'Glazing information'!$J109,0),$R$192:$R$252,-1),1)-INDEX(M192:M252,MATCH(IFERROR('Glazing information'!$I109/'Glazing information'!$J109,0),'Window calculation'!$A$192:$A$252,1),1)))),1)</f>
        <v>1</v>
      </c>
      <c r="AH197" s="369">
        <f>IFERROR(IF('Glazing information'!$I109/('Glazing information'!$H109+'Glazing information'!$J109)&gt;3,INDEX($A$192:$Q$252,MATCH(3,'Window calculation'!$A$192:$A$252,1),MATCH(AG$131,'Window calculation'!$A$192:$Q$192,0)),INDEX($A$192:$Q$252,MATCH(IFERROR('Glazing information'!$I109/('Glazing information'!$H109+'Glazing information'!$J109),0),$A$192:$A$252,1),MATCH(AG$131,$A$192:$Q$192,0))+(INDEX($A$192:$Q$252,MATCH(3-IFERROR('Glazing information'!$I109/('Glazing information'!$H109+'Glazing information'!$J109),0),$R$192:$R$252,-1),MATCH(AG$131,$A$192:$Q$192,0))-INDEX($A$192:$Q$252,MATCH(IFERROR('Glazing information'!$I109/('Glazing information'!$H109+'Glazing information'!$J109),0),$A$192:$A$252,1),MATCH(AG$131,$A$192:$Q$192,0)))*(IFERROR('Glazing information'!$I109/('Glazing information'!$H109+'Glazing information'!$J109),0)-INDEX($A$192:$A$252,MATCH(IFERROR('Glazing information'!$I109/('Glazing information'!$H109+'Glazing information'!$J109),0),$A$192:$A$252,1),1))/(INDEX($A$192:$A$252,MATCH(3-IFERROR('Glazing information'!$I109/('Glazing information'!$H109+'Glazing information'!$J109),0),$R$192:$R$252,-1),1)-INDEX($A$192:$A$252,MATCH(IFERROR('Glazing information'!$I109/('Glazing information'!$H109+'Glazing information'!$J109),0),$A$192:$A$252,1),1))),1)</f>
        <v>1</v>
      </c>
      <c r="AI197" s="416" t="str">
        <f>IFERROR(('Window calculation'!AH197*('Glazing information'!$H109+'Glazing information'!$J109)-'Window calculation'!AG197*'Glazing information'!$J109)/'Glazing information'!$H109,"")</f>
        <v/>
      </c>
      <c r="AJ197" s="370">
        <f>IFERROR(IF('Glazing information'!$I130/'Glazing information'!$J130&gt;3,INDEX($A$192:$Q$252,MATCH(3,'Window calculation'!$A$192:$A$252,1),MATCH(AJ$131,'Window calculation'!$A$192:$Q$192,0)),(INDEX($A$192:$Q$252,MATCH(IFERROR('Glazing information'!$I130/'Glazing information'!$J130,0),'Window calculation'!$A$192:$A$252,1),MATCH(AJ$131,'Window calculation'!$A$192:$Q$192,0))+(INDEX($A$192:$Q$252,MATCH(3-IFERROR('Glazing information'!$I130/'Glazing information'!$J130,0),$R$192:$R$252,-1),MATCH(AJ$131,'Window calculation'!$A$192:$Q$192,0))-INDEX($A$192:$Q$252,MATCH(IFERROR('Glazing information'!$I130/'Glazing information'!$J130,0),'Window calculation'!$A$192:$A$252,1),MATCH(AJ$131,'Window calculation'!$A$192:$Q$192,0)))*(IFERROR('Glazing information'!$I130/'Glazing information'!$J130,0)-INDEX($A$192:$A$252,MATCH(IFERROR('Glazing information'!$I130/'Glazing information'!$J130,0),'Window calculation'!$A$192:$A$252,1),1))/(INDEX($A$192:$A$252,MATCH(3-IFERROR('Glazing information'!$I130/'Glazing information'!$J130,0),$R$192:$R$252,-1),1)-INDEX(P192:P252,MATCH(IFERROR('Glazing information'!$I130/'Glazing information'!$J130,0),'Window calculation'!$A$192:$A$252,1),1)))),1)</f>
        <v>1</v>
      </c>
      <c r="AK197" s="369">
        <f>IFERROR(IF('Glazing information'!$I130/('Glazing information'!$H130+'Glazing information'!$J130)&gt;3,INDEX($A$192:$Q$252,MATCH(3,'Window calculation'!$A$192:$A$252,1),MATCH(AJ$131,'Window calculation'!$A$192:$Q$192,0)),INDEX($A$192:$Q$252,MATCH(IFERROR('Glazing information'!$I130/('Glazing information'!$H130+'Glazing information'!$J130),0),$A$192:$A$252,1),MATCH(AJ$131,$A$192:$Q$192,0))+(INDEX($A$192:$Q$252,MATCH(3-IFERROR('Glazing information'!$I130/('Glazing information'!$H130+'Glazing information'!$J130),0),$R$192:$R$252,-1),MATCH(AJ$131,$A$192:$Q$192,0))-INDEX($A$192:$Q$252,MATCH(IFERROR('Glazing information'!$I130/('Glazing information'!$H130+'Glazing information'!$J130),0),$A$192:$A$252,1),MATCH(AJ$131,$A$192:$Q$192,0)))*(IFERROR('Glazing information'!$I130/('Glazing information'!$H130+'Glazing information'!$J130),0)-INDEX($A$192:$A$252,MATCH(IFERROR('Glazing information'!$I130/('Glazing information'!$H130+'Glazing information'!$J130),0),$A$192:$A$252,1),1))/(INDEX($A$192:$A$252,MATCH(3-IFERROR('Glazing information'!$I130/('Glazing information'!$H130+'Glazing information'!$J130),0),$R$192:$R$252,-1),1)-INDEX($A$192:$A$252,MATCH(IFERROR('Glazing information'!$I130/('Glazing information'!$H130+'Glazing information'!$J130),0),$A$192:$A$252,1),1))),1)</f>
        <v>1</v>
      </c>
      <c r="AL197" s="416" t="str">
        <f>IFERROR(('Window calculation'!AK197*('Glazing information'!$H130+'Glazing information'!$J130)-'Window calculation'!AJ197*'Glazing information'!$J130)/'Glazing information'!$H130,"")</f>
        <v/>
      </c>
      <c r="AM197" s="370">
        <f>IFERROR(IF('Glazing information'!$I151/'Glazing information'!$J151&gt;3,INDEX($A$192:$Q$252,MATCH(3,'Window calculation'!$A$192:$A$252,1),MATCH(AM$131,'Window calculation'!$A$192:$Q$192,0)),(INDEX($A$192:$Q$252,MATCH(IFERROR('Glazing information'!$I151/'Glazing information'!$J151,0),'Window calculation'!$A$192:$A$252,1),MATCH(AM$131,'Window calculation'!$A$192:$Q$192,0))+(INDEX($A$192:$Q$252,MATCH(3-IFERROR('Glazing information'!$I151/'Glazing information'!$J151,0),$R$192:$R$252,-1),MATCH(AM$131,'Window calculation'!$A$192:$Q$192,0))-INDEX($A$192:$Q$252,MATCH(IFERROR('Glazing information'!$I151/'Glazing information'!$J151,0),'Window calculation'!$A$192:$A$252,1),MATCH(AM$131,'Window calculation'!$A$192:$Q$192,0)))*(IFERROR('Glazing information'!$I151/'Glazing information'!$J151,0)-INDEX($A$192:$A$252,MATCH(IFERROR('Glazing information'!$I151/'Glazing information'!$J151,0),'Window calculation'!$A$192:$A$252,1),1))/(INDEX($A$192:$A$252,MATCH(3-IFERROR('Glazing information'!$I151/'Glazing information'!$J151,0),$R$192:$R$252,-1),1)-INDEX(S192:S252,MATCH(IFERROR('Glazing information'!$I151/'Glazing information'!$J151,0),'Window calculation'!$A$192:$A$252,1),1)))),1)</f>
        <v>1</v>
      </c>
      <c r="AN197" s="369">
        <f>IFERROR(IF('Glazing information'!$I151/('Glazing information'!$H151+'Glazing information'!$J151)&gt;3,INDEX($A$192:$Q$252,MATCH(3,'Window calculation'!$A$192:$A$252,1),MATCH(AM$131,'Window calculation'!$A$192:$Q$192,0)),INDEX($A$192:$Q$252,MATCH(IFERROR('Glazing information'!$I151/('Glazing information'!$H151+'Glazing information'!$J151),0),$A$192:$A$252,1),MATCH(AM$131,$A$192:$Q$192,0))+(INDEX($A$192:$Q$252,MATCH(3-IFERROR('Glazing information'!$I151/('Glazing information'!$H151+'Glazing information'!$J151),0),$R$192:$R$252,-1),MATCH(AM$131,$A$192:$Q$192,0))-INDEX($A$192:$Q$252,MATCH(IFERROR('Glazing information'!$I151/('Glazing information'!$H151+'Glazing information'!$J151),0),$A$192:$A$252,1),MATCH(AM$131,$A$192:$Q$192,0)))*(IFERROR('Glazing information'!$I151/('Glazing information'!$H151+'Glazing information'!$J151),0)-INDEX($A$192:$A$252,MATCH(IFERROR('Glazing information'!$I151/('Glazing information'!$H151+'Glazing information'!$J151),0),$A$192:$A$252,1),1))/(INDEX($A$192:$A$252,MATCH(3-IFERROR('Glazing information'!$I151/('Glazing information'!$H151+'Glazing information'!$J151),0),$R$192:$R$252,-1),1)-INDEX($A$192:$A$252,MATCH(IFERROR('Glazing information'!$I151/('Glazing information'!$H151+'Glazing information'!$J151),0),$A$192:$A$252,1),1))),1)</f>
        <v>1</v>
      </c>
      <c r="AO197" s="416" t="str">
        <f>IFERROR(('Window calculation'!AN197*('Glazing information'!$H151+'Glazing information'!$J151)-'Window calculation'!AM197*'Glazing information'!$J151)/'Glazing information'!$H151,"")</f>
        <v/>
      </c>
      <c r="AP197" s="370">
        <f>IFERROR(IF('Glazing information'!$I172/'Glazing information'!$J172&gt;3,INDEX($A$192:$Q$252,MATCH(3,'Window calculation'!$A$192:$A$252,1),MATCH(AP$131,'Window calculation'!$A$192:$Q$192,0)),(INDEX($A$192:$Q$252,MATCH(IFERROR('Glazing information'!$I172/'Glazing information'!$J172,0),'Window calculation'!$A$192:$A$252,1),MATCH(AP$131,'Window calculation'!$A$192:$Q$192,0))+(INDEX($A$192:$Q$252,MATCH(3-IFERROR('Glazing information'!$I172/'Glazing information'!$J172,0),$R$192:$R$252,-1),MATCH(AP$131,'Window calculation'!$A$192:$Q$192,0))-INDEX($A$192:$Q$252,MATCH(IFERROR('Glazing information'!$I172/'Glazing information'!$J172,0),'Window calculation'!$A$192:$A$252,1),MATCH(AP$131,'Window calculation'!$A$192:$Q$192,0)))*(IFERROR('Glazing information'!$I172/'Glazing information'!$J172,0)-INDEX($A$192:$A$252,MATCH(IFERROR('Glazing information'!$I172/'Glazing information'!$J172,0),'Window calculation'!$A$192:$A$252,1),1))/(INDEX($A$192:$A$252,MATCH(3-IFERROR('Glazing information'!$I172/'Glazing information'!$J172,0),$R$192:$R$252,-1),1)-INDEX(V192:V252,MATCH(IFERROR('Glazing information'!$I172/'Glazing information'!$J172,0),'Window calculation'!$A$192:$A$252,1),1)))),1)</f>
        <v>1</v>
      </c>
      <c r="AQ197" s="369">
        <f>IFERROR(IF('Glazing information'!$I172/('Glazing information'!$H172+'Glazing information'!$J172)&gt;3,INDEX($A$192:$Q$252,MATCH(3,'Window calculation'!$A$192:$A$252,1),MATCH(AP$131,'Window calculation'!$A$192:$Q$192,0)),INDEX($A$192:$Q$252,MATCH(IFERROR('Glazing information'!$I172/('Glazing information'!$H172+'Glazing information'!$J172),0),$A$192:$A$252,1),MATCH(AP$131,$A$192:$Q$192,0))+(INDEX($A$192:$Q$252,MATCH(3-IFERROR('Glazing information'!$I172/('Glazing information'!$H172+'Glazing information'!$J172),0),$R$192:$R$252,-1),MATCH(AP$131,$A$192:$Q$192,0))-INDEX($A$192:$Q$252,MATCH(IFERROR('Glazing information'!$I172/('Glazing information'!$H172+'Glazing information'!$J172),0),$A$192:$A$252,1),MATCH(AP$131,$A$192:$Q$192,0)))*(IFERROR('Glazing information'!$I172/('Glazing information'!$H172+'Glazing information'!$J172),0)-INDEX($A$192:$A$252,MATCH(IFERROR('Glazing information'!$I172/('Glazing information'!$H172+'Glazing information'!$J172),0),$A$192:$A$252,1),1))/(INDEX($A$192:$A$252,MATCH(3-IFERROR('Glazing information'!$I172/('Glazing information'!$H172+'Glazing information'!$J172),0),$R$192:$R$252,-1),1)-INDEX($A$192:$A$252,MATCH(IFERROR('Glazing information'!$I172/('Glazing information'!$H172+'Glazing information'!$J172),0),$A$192:$A$252,1),1))),1)</f>
        <v>1</v>
      </c>
      <c r="AR197" s="416" t="str">
        <f>IFERROR(('Window calculation'!AQ197*('Glazing information'!$H172+'Glazing information'!$J172)-'Window calculation'!AP197*'Glazing information'!$J172)/'Glazing information'!$H172,"")</f>
        <v/>
      </c>
      <c r="AS197" s="57"/>
      <c r="AT197" s="57"/>
      <c r="AU197" s="57"/>
      <c r="AV197" s="57"/>
      <c r="AW197" s="57"/>
      <c r="AX197" s="57"/>
      <c r="AY197" s="57"/>
      <c r="AZ197" s="57"/>
      <c r="BA197" s="57"/>
      <c r="BB197" s="57"/>
      <c r="BC197" s="57"/>
      <c r="BD197" s="57"/>
      <c r="BE197" s="57"/>
      <c r="BF197" s="57"/>
      <c r="BG197" s="57"/>
      <c r="BH197" s="57"/>
      <c r="BI197" s="57"/>
      <c r="BJ197" s="57"/>
      <c r="BK197" s="57"/>
      <c r="BL197" s="57"/>
    </row>
    <row r="198" spans="1:64" x14ac:dyDescent="0.25">
      <c r="A198" s="67">
        <v>0.3</v>
      </c>
      <c r="B198" s="68" t="b">
        <f>IF('OTTV Calculation'!$E$6="Hanoi",'Beta Database'!D195,IF('OTTV Calculation'!$E$6="Da Nang",'Beta Database'!U195,IF('OTTV Calculation'!$E$6="Buon Ma Thuot",'Beta Database'!AL195,IF('OTTV Calculation'!$E$6="HCMC",'Beta Database'!BC195))))</f>
        <v>0</v>
      </c>
      <c r="C198" s="68" t="b">
        <f>IF('OTTV Calculation'!$E$6="Hanoi",'Beta Database'!E195,IF('OTTV Calculation'!$E$6="Da Nang",'Beta Database'!V195,IF('OTTV Calculation'!$E$6="Buon Ma Thuot",'Beta Database'!AM195,IF('OTTV Calculation'!$E$6="HCMC",'Beta Database'!BD195))))</f>
        <v>0</v>
      </c>
      <c r="D198" s="68" t="b">
        <f>IF('OTTV Calculation'!$E$6="Hanoi",'Beta Database'!F195,IF('OTTV Calculation'!$E$6="Da Nang",'Beta Database'!W195,IF('OTTV Calculation'!$E$6="Buon Ma Thuot",'Beta Database'!AN195,IF('OTTV Calculation'!$E$6="HCMC",'Beta Database'!BE195))))</f>
        <v>0</v>
      </c>
      <c r="E198" s="68" t="b">
        <f>IF('OTTV Calculation'!$E$6="Hanoi",'Beta Database'!G195,IF('OTTV Calculation'!$E$6="Da Nang",'Beta Database'!X195,IF('OTTV Calculation'!$E$6="Buon Ma Thuot",'Beta Database'!AO195,IF('OTTV Calculation'!$E$6="HCMC",'Beta Database'!BF195))))</f>
        <v>0</v>
      </c>
      <c r="F198" s="73" t="b">
        <f>IF('OTTV Calculation'!$E$6="Hanoi",'Beta Database'!H195,IF('OTTV Calculation'!$E$6="Da Nang",'Beta Database'!Y195,IF('OTTV Calculation'!$E$6="Buon Ma Thuot",'Beta Database'!AP195,IF('OTTV Calculation'!$E$6="HCMC",'Beta Database'!BG195))))</f>
        <v>0</v>
      </c>
      <c r="G198" s="68" t="b">
        <f>IF('OTTV Calculation'!$E$6="Hanoi",'Beta Database'!I195,IF('OTTV Calculation'!$E$6="Da Nang",'Beta Database'!Z195,IF('OTTV Calculation'!$E$6="Buon Ma Thuot",'Beta Database'!AQ195,IF('OTTV Calculation'!$E$6="HCMC",'Beta Database'!BH195))))</f>
        <v>0</v>
      </c>
      <c r="H198" s="68" t="b">
        <f>IF('OTTV Calculation'!$E$6="Hanoi",'Beta Database'!J195,IF('OTTV Calculation'!$E$6="Da Nang",'Beta Database'!AA195,IF('OTTV Calculation'!$E$6="Buon Ma Thuot",'Beta Database'!AR195,IF('OTTV Calculation'!$E$6="HCMC",'Beta Database'!BI195))))</f>
        <v>0</v>
      </c>
      <c r="I198" s="68" t="b">
        <f>IF('OTTV Calculation'!$E$6="Hanoi",'Beta Database'!K195,IF('OTTV Calculation'!$E$6="Da Nang",'Beta Database'!AB195,IF('OTTV Calculation'!$E$6="Buon Ma Thuot",'Beta Database'!AS195,IF('OTTV Calculation'!$E$6="HCMC",'Beta Database'!BJ195))))</f>
        <v>0</v>
      </c>
      <c r="J198" s="68" t="b">
        <f>IF('OTTV Calculation'!$E$6="Hanoi",'Beta Database'!L195,IF('OTTV Calculation'!$E$6="Da Nang",'Beta Database'!AC195,IF('OTTV Calculation'!$E$6="Buon Ma Thuot",'Beta Database'!AT195,IF('OTTV Calculation'!$E$6="HCMC",'Beta Database'!BK195))))</f>
        <v>0</v>
      </c>
      <c r="K198" s="68" t="b">
        <f>IF('OTTV Calculation'!$E$6="Hanoi",'Beta Database'!M195,IF('OTTV Calculation'!$E$6="Da Nang",'Beta Database'!AD195,IF('OTTV Calculation'!$E$6="Buon Ma Thuot",'Beta Database'!AU195,IF('OTTV Calculation'!$E$6="HCMC",'Beta Database'!BL195))))</f>
        <v>0</v>
      </c>
      <c r="L198" s="68" t="b">
        <f>IF('OTTV Calculation'!$E$6="Hanoi",'Beta Database'!N195,IF('OTTV Calculation'!$E$6="Da Nang",'Beta Database'!AE195,IF('OTTV Calculation'!$E$6="Buon Ma Thuot",'Beta Database'!AV195,IF('OTTV Calculation'!$E$6="HCMC",'Beta Database'!BM195))))</f>
        <v>0</v>
      </c>
      <c r="M198" s="68" t="b">
        <f>IF('OTTV Calculation'!$E$6="Hanoi",'Beta Database'!O195,IF('OTTV Calculation'!$E$6="Da Nang",'Beta Database'!AF195,IF('OTTV Calculation'!$E$6="Buon Ma Thuot",'Beta Database'!AW195,IF('OTTV Calculation'!$E$6="HCMC",'Beta Database'!BN195))))</f>
        <v>0</v>
      </c>
      <c r="N198" s="68" t="b">
        <f>IF('OTTV Calculation'!$E$6="Hanoi",'Beta Database'!P195,IF('OTTV Calculation'!$E$6="Da Nang",'Beta Database'!AG195,IF('OTTV Calculation'!$E$6="Buon Ma Thuot",'Beta Database'!AX195,IF('OTTV Calculation'!$E$6="HCMC",'Beta Database'!BO195))))</f>
        <v>0</v>
      </c>
      <c r="O198" s="68" t="b">
        <f>IF('OTTV Calculation'!$E$6="Hanoi",'Beta Database'!Q195,IF('OTTV Calculation'!$E$6="Da Nang",'Beta Database'!AH195,IF('OTTV Calculation'!$E$6="Buon Ma Thuot",'Beta Database'!AY195,IF('OTTV Calculation'!$E$6="HCMC",'Beta Database'!BP195))))</f>
        <v>0</v>
      </c>
      <c r="P198" s="68" t="b">
        <f>IF('OTTV Calculation'!$E$6="Hanoi",'Beta Database'!R195,IF('OTTV Calculation'!$E$6="Da Nang",'Beta Database'!AI195,IF('OTTV Calculation'!$E$6="Buon Ma Thuot",'Beta Database'!AZ195,IF('OTTV Calculation'!$E$6="HCMC",'Beta Database'!BQ195))))</f>
        <v>0</v>
      </c>
      <c r="Q198" s="68" t="b">
        <f>IF('OTTV Calculation'!$E$6="Hanoi",'Beta Database'!S195,IF('OTTV Calculation'!$E$6="Da Nang",'Beta Database'!AJ195,IF('OTTV Calculation'!$E$6="Buon Ma Thuot",'Beta Database'!BA195,IF('OTTV Calculation'!$E$6="HCMC",'Beta Database'!BR195))))</f>
        <v>0</v>
      </c>
      <c r="R198" s="57">
        <v>2.75</v>
      </c>
      <c r="S198" s="57"/>
      <c r="T198" s="90" t="s">
        <v>115</v>
      </c>
      <c r="U198" s="370">
        <f>IFERROR(IF('Glazing information'!$I26/'Glazing information'!$J26&gt;3,INDEX($A$192:$Q$252,MATCH(3,'Window calculation'!$A$192:$A$252,1),MATCH(U$131,'Window calculation'!$A$192:$Q$192,0)),(INDEX($A$192:$Q$252,MATCH(IFERROR('Glazing information'!$I26/'Glazing information'!$J26,0),'Window calculation'!$A$192:$A$252,1),MATCH(U$131,'Window calculation'!$A$192:$Q$192,0))+(INDEX($A$192:$Q$252,MATCH(3-IFERROR('Glazing information'!$I26/'Glazing information'!$J26,0),$R$192:$R$252,-1),MATCH(U$131,'Window calculation'!$A$192:$Q$192,0))-INDEX($A$192:$Q$252,MATCH(IFERROR('Glazing information'!$I26/'Glazing information'!$J26,0),'Window calculation'!$A$192:$A$252,1),MATCH(U$131,'Window calculation'!$A$192:$Q$192,0)))*(IFERROR('Glazing information'!$I26/'Glazing information'!$J26,0)-INDEX($A$192:$A$252,MATCH(IFERROR('Glazing information'!$I26/'Glazing information'!$J26,0),'Window calculation'!$A$192:$A$252,1),1))/(INDEX($A$192:$A$252,MATCH(3-IFERROR('Glazing information'!$I26/'Glazing information'!$J26,0),$R$192:$R$252,-1),1)-INDEX(A193:A253,MATCH(IFERROR('Glazing information'!$I26/'Glazing information'!$J26,0),'Window calculation'!$A$192:$A$252,1),1)))),1)</f>
        <v>1</v>
      </c>
      <c r="V198" s="369">
        <f>IFERROR(IF('Glazing information'!$I26/('Glazing information'!$H26+'Glazing information'!$J26)&gt;3,INDEX($A$192:$Q$252,MATCH(3,'Window calculation'!$A$192:$A$252,1),MATCH(U$131,'Window calculation'!$A$192:$Q$192,0)),INDEX($A$192:$Q$252,MATCH(IFERROR('Glazing information'!$I26/('Glazing information'!$H26+'Glazing information'!$J26),0),$A$192:$A$252,1),MATCH(U$131,$A$192:$Q$192,0))+(INDEX($A$192:$Q$252,MATCH(3-IFERROR('Glazing information'!$I26/('Glazing information'!$H26+'Glazing information'!$J26),0),$R$192:$R$252,-1),MATCH(U$131,$A$192:$Q$192,0))-INDEX($A$192:$Q$252,MATCH(IFERROR('Glazing information'!$I26/('Glazing information'!$H26+'Glazing information'!$J26),0),$A$192:$A$252,1),MATCH(U$131,$A$192:$Q$192,0)))*(IFERROR('Glazing information'!$I26/('Glazing information'!$H26+'Glazing information'!$J26),0)-INDEX($A$192:$A$252,MATCH(IFERROR('Glazing information'!$I26/('Glazing information'!$H26+'Glazing information'!$J26),0),$A$192:$A$252,1),1))/(INDEX($A$192:$A$252,MATCH(3-IFERROR('Glazing information'!$I26/('Glazing information'!$H26+'Glazing information'!$J26),0),$R$192:$R$252,-1),1)-INDEX($A$192:$A$252,MATCH(IFERROR('Glazing information'!$I26/('Glazing information'!$H26+'Glazing information'!$J26),0),$A$192:$A$252,1),1))),1)</f>
        <v>1</v>
      </c>
      <c r="W198" s="416" t="str">
        <f>IFERROR(('Window calculation'!V198*('Glazing information'!$H26+'Glazing information'!$J26)-'Window calculation'!U198*'Glazing information'!$J26)/'Glazing information'!$H26,"")</f>
        <v/>
      </c>
      <c r="X198" s="370">
        <f>IFERROR(IF('Glazing information'!$I47/'Glazing information'!$J47&gt;3,INDEX($A$192:$Q$252,MATCH(3,'Window calculation'!$A$192:$A$252,1),MATCH(X$131,'Window calculation'!$A$192:$Q$192,0)),(INDEX($A$192:$Q$252,MATCH(IFERROR('Glazing information'!$I47/'Glazing information'!$J47,0),'Window calculation'!$A$192:$A$252,1),MATCH(X$131,'Window calculation'!$A$192:$Q$192,0))+(INDEX($A$192:$Q$252,MATCH(3-IFERROR('Glazing information'!$I47/'Glazing information'!$J47,0),$R$192:$R$252,-1),MATCH(X$131,'Window calculation'!$A$192:$Q$192,0))-INDEX($A$192:$Q$252,MATCH(IFERROR('Glazing information'!$I47/'Glazing information'!$J47,0),'Window calculation'!$A$192:$A$252,1),MATCH(X$131,'Window calculation'!$A$192:$Q$192,0)))*(IFERROR('Glazing information'!$I47/'Glazing information'!$J47,0)-INDEX($A$192:$A$252,MATCH(IFERROR('Glazing information'!$I47/'Glazing information'!$J47,0),'Window calculation'!$A$192:$A$252,1),1))/(INDEX($A$192:$A$252,MATCH(3-IFERROR('Glazing information'!$I47/'Glazing information'!$J47,0),$R$192:$R$252,-1),1)-INDEX(D193:D253,MATCH(IFERROR('Glazing information'!$I47/'Glazing information'!$J47,0),'Window calculation'!$A$192:$A$252,1),1)))),1)</f>
        <v>1</v>
      </c>
      <c r="Y198" s="369">
        <f>IFERROR(IF('Glazing information'!$I47/('Glazing information'!$H47+'Glazing information'!$J47)&gt;3,INDEX($A$192:$Q$252,MATCH(3,'Window calculation'!$A$192:$A$252,1),MATCH(X$131,'Window calculation'!$A$192:$Q$192,0)),INDEX($A$192:$Q$252,MATCH(IFERROR('Glazing information'!$I47/('Glazing information'!$H47+'Glazing information'!$J47),0),$A$192:$A$252,1),MATCH(X$131,$A$192:$Q$192,0))+(INDEX($A$192:$Q$252,MATCH(3-IFERROR('Glazing information'!$I47/('Glazing information'!$H47+'Glazing information'!$J47),0),$R$192:$R$252,-1),MATCH(X$131,$A$192:$Q$192,0))-INDEX($A$192:$Q$252,MATCH(IFERROR('Glazing information'!$I47/('Glazing information'!$H47+'Glazing information'!$J47),0),$A$192:$A$252,1),MATCH(X$131,$A$192:$Q$192,0)))*(IFERROR('Glazing information'!$I47/('Glazing information'!$H47+'Glazing information'!$J47),0)-INDEX($A$192:$A$252,MATCH(IFERROR('Glazing information'!$I47/('Glazing information'!$H47+'Glazing information'!$J47),0),$A$192:$A$252,1),1))/(INDEX($A$192:$A$252,MATCH(3-IFERROR('Glazing information'!$I47/('Glazing information'!$H47+'Glazing information'!$J47),0),$R$192:$R$252,-1),1)-INDEX($A$192:$A$252,MATCH(IFERROR('Glazing information'!$I47/('Glazing information'!$H47+'Glazing information'!$J47),0),$A$192:$A$252,1),1))),1)</f>
        <v>1</v>
      </c>
      <c r="Z198" s="416" t="str">
        <f>IFERROR(('Window calculation'!Y198*('Glazing information'!$H47+'Glazing information'!$J47)-'Window calculation'!X198*'Glazing information'!$J47)/'Glazing information'!$H47,"")</f>
        <v/>
      </c>
      <c r="AA198" s="370">
        <f>IFERROR(IF('Glazing information'!$I68/'Glazing information'!$J68&gt;3,INDEX($A$192:$Q$252,MATCH(3,'Window calculation'!$A$192:$A$252,1),MATCH(AA$131,'Window calculation'!$A$192:$Q$192,0)),(INDEX($A$192:$Q$252,MATCH(IFERROR('Glazing information'!$I68/'Glazing information'!$J68,0),'Window calculation'!$A$192:$A$252,1),MATCH(AA$131,'Window calculation'!$A$192:$Q$192,0))+(INDEX($A$192:$Q$252,MATCH(3-IFERROR('Glazing information'!$I68/'Glazing information'!$J68,0),$R$192:$R$252,-1),MATCH(AA$131,'Window calculation'!$A$192:$Q$192,0))-INDEX($A$192:$Q$252,MATCH(IFERROR('Glazing information'!$I68/'Glazing information'!$J68,0),'Window calculation'!$A$192:$A$252,1),MATCH(AA$131,'Window calculation'!$A$192:$Q$192,0)))*(IFERROR('Glazing information'!$I68/'Glazing information'!$J68,0)-INDEX($A$192:$A$252,MATCH(IFERROR('Glazing information'!$I68/'Glazing information'!$J68,0),'Window calculation'!$A$192:$A$252,1),1))/(INDEX($A$192:$A$252,MATCH(3-IFERROR('Glazing information'!$I68/'Glazing information'!$J68,0),$R$192:$R$252,-1),1)-INDEX(G193:G253,MATCH(IFERROR('Glazing information'!$I68/'Glazing information'!$J68,0),'Window calculation'!$A$192:$A$252,1),1)))),1)</f>
        <v>1</v>
      </c>
      <c r="AB198" s="369">
        <f>IFERROR(IF('Glazing information'!$I68/('Glazing information'!$H68+'Glazing information'!$J68)&gt;3,INDEX($A$192:$Q$252,MATCH(3,'Window calculation'!$A$192:$A$252,1),MATCH(AA$131,'Window calculation'!$A$192:$Q$192,0)),INDEX($A$192:$Q$252,MATCH(IFERROR('Glazing information'!$I68/('Glazing information'!$H68+'Glazing information'!$J68),0),$A$192:$A$252,1),MATCH(AA$131,$A$192:$Q$192,0))+(INDEX($A$192:$Q$252,MATCH(3-IFERROR('Glazing information'!$I68/('Glazing information'!$H68+'Glazing information'!$J68),0),$R$192:$R$252,-1),MATCH(AA$131,$A$192:$Q$192,0))-INDEX($A$192:$Q$252,MATCH(IFERROR('Glazing information'!$I68/('Glazing information'!$H68+'Glazing information'!$J68),0),$A$192:$A$252,1),MATCH(AA$131,$A$192:$Q$192,0)))*(IFERROR('Glazing information'!$I68/('Glazing information'!$H68+'Glazing information'!$J68),0)-INDEX($A$192:$A$252,MATCH(IFERROR('Glazing information'!$I68/('Glazing information'!$H68+'Glazing information'!$J68),0),$A$192:$A$252,1),1))/(INDEX($A$192:$A$252,MATCH(3-IFERROR('Glazing information'!$I68/('Glazing information'!$H68+'Glazing information'!$J68),0),$R$192:$R$252,-1),1)-INDEX($A$192:$A$252,MATCH(IFERROR('Glazing information'!$I68/('Glazing information'!$H68+'Glazing information'!$J68),0),$A$192:$A$252,1),1))),1)</f>
        <v>1</v>
      </c>
      <c r="AC198" s="416" t="str">
        <f>IFERROR(('Window calculation'!AB198*('Glazing information'!$H68+'Glazing information'!$J68)-'Window calculation'!AA198*'Glazing information'!$J68)/'Glazing information'!$H68,"")</f>
        <v/>
      </c>
      <c r="AD198" s="370">
        <f>IFERROR(IF('Glazing information'!$I89/'Glazing information'!$J89&gt;3,INDEX($A$192:$Q$252,MATCH(3,'Window calculation'!$A$192:$A$252,1),MATCH(AD$131,'Window calculation'!$A$192:$Q$192,0)),(INDEX($A$192:$Q$252,MATCH(IFERROR('Glazing information'!$I89/'Glazing information'!$J89,0),'Window calculation'!$A$192:$A$252,1),MATCH(AD$131,'Window calculation'!$A$192:$Q$192,0))+(INDEX($A$192:$Q$252,MATCH(3-IFERROR('Glazing information'!$I89/'Glazing information'!$J89,0),$R$192:$R$252,-1),MATCH(AD$131,'Window calculation'!$A$192:$Q$192,0))-INDEX($A$192:$Q$252,MATCH(IFERROR('Glazing information'!$I89/'Glazing information'!$J89,0),'Window calculation'!$A$192:$A$252,1),MATCH(AD$131,'Window calculation'!$A$192:$Q$192,0)))*(IFERROR('Glazing information'!$I89/'Glazing information'!$J89,0)-INDEX($A$192:$A$252,MATCH(IFERROR('Glazing information'!$I89/'Glazing information'!$J89,0),'Window calculation'!$A$192:$A$252,1),1))/(INDEX($A$192:$A$252,MATCH(3-IFERROR('Glazing information'!$I89/'Glazing information'!$J89,0),$R$192:$R$252,-1),1)-INDEX(J193:J253,MATCH(IFERROR('Glazing information'!$I89/'Glazing information'!$J89,0),'Window calculation'!$A$192:$A$252,1),1)))),1)</f>
        <v>1</v>
      </c>
      <c r="AE198" s="369">
        <f>IFERROR(IF('Glazing information'!$I89/('Glazing information'!$H89+'Glazing information'!$J89)&gt;3,INDEX($A$192:$Q$252,MATCH(3,'Window calculation'!$A$192:$A$252,1),MATCH(AD$131,'Window calculation'!$A$192:$Q$192,0)),INDEX($A$192:$Q$252,MATCH(IFERROR('Glazing information'!$I89/('Glazing information'!$H89+'Glazing information'!$J89),0),$A$192:$A$252,1),MATCH(AD$131,$A$192:$Q$192,0))+(INDEX($A$192:$Q$252,MATCH(3-IFERROR('Glazing information'!$I89/('Glazing information'!$H89+'Glazing information'!$J89),0),$R$192:$R$252,-1),MATCH(AD$131,$A$192:$Q$192,0))-INDEX($A$192:$Q$252,MATCH(IFERROR('Glazing information'!$I89/('Glazing information'!$H89+'Glazing information'!$J89),0),$A$192:$A$252,1),MATCH(AD$131,$A$192:$Q$192,0)))*(IFERROR('Glazing information'!$I89/('Glazing information'!$H89+'Glazing information'!$J89),0)-INDEX($A$192:$A$252,MATCH(IFERROR('Glazing information'!$I89/('Glazing information'!$H89+'Glazing information'!$J89),0),$A$192:$A$252,1),1))/(INDEX($A$192:$A$252,MATCH(3-IFERROR('Glazing information'!$I89/('Glazing information'!$H89+'Glazing information'!$J89),0),$R$192:$R$252,-1),1)-INDEX($A$192:$A$252,MATCH(IFERROR('Glazing information'!$I89/('Glazing information'!$H89+'Glazing information'!$J89),0),$A$192:$A$252,1),1))),1)</f>
        <v>1</v>
      </c>
      <c r="AF198" s="416" t="str">
        <f>IFERROR(('Window calculation'!AE198*('Glazing information'!$H89+'Glazing information'!$J89)-'Window calculation'!AD198*'Glazing information'!$J89)/'Glazing information'!$H89,"")</f>
        <v/>
      </c>
      <c r="AG198" s="370">
        <f>IFERROR(IF('Glazing information'!$I110/'Glazing information'!$J110&gt;3,INDEX($A$192:$Q$252,MATCH(3,'Window calculation'!$A$192:$A$252,1),MATCH(AG$131,'Window calculation'!$A$192:$Q$192,0)),(INDEX($A$192:$Q$252,MATCH(IFERROR('Glazing information'!$I110/'Glazing information'!$J110,0),'Window calculation'!$A$192:$A$252,1),MATCH(AG$131,'Window calculation'!$A$192:$Q$192,0))+(INDEX($A$192:$Q$252,MATCH(3-IFERROR('Glazing information'!$I110/'Glazing information'!$J110,0),$R$192:$R$252,-1),MATCH(AG$131,'Window calculation'!$A$192:$Q$192,0))-INDEX($A$192:$Q$252,MATCH(IFERROR('Glazing information'!$I110/'Glazing information'!$J110,0),'Window calculation'!$A$192:$A$252,1),MATCH(AG$131,'Window calculation'!$A$192:$Q$192,0)))*(IFERROR('Glazing information'!$I110/'Glazing information'!$J110,0)-INDEX($A$192:$A$252,MATCH(IFERROR('Glazing information'!$I110/'Glazing information'!$J110,0),'Window calculation'!$A$192:$A$252,1),1))/(INDEX($A$192:$A$252,MATCH(3-IFERROR('Glazing information'!$I110/'Glazing information'!$J110,0),$R$192:$R$252,-1),1)-INDEX(M193:M253,MATCH(IFERROR('Glazing information'!$I110/'Glazing information'!$J110,0),'Window calculation'!$A$192:$A$252,1),1)))),1)</f>
        <v>1</v>
      </c>
      <c r="AH198" s="369">
        <f>IFERROR(IF('Glazing information'!$I110/('Glazing information'!$H110+'Glazing information'!$J110)&gt;3,INDEX($A$192:$Q$252,MATCH(3,'Window calculation'!$A$192:$A$252,1),MATCH(AG$131,'Window calculation'!$A$192:$Q$192,0)),INDEX($A$192:$Q$252,MATCH(IFERROR('Glazing information'!$I110/('Glazing information'!$H110+'Glazing information'!$J110),0),$A$192:$A$252,1),MATCH(AG$131,$A$192:$Q$192,0))+(INDEX($A$192:$Q$252,MATCH(3-IFERROR('Glazing information'!$I110/('Glazing information'!$H110+'Glazing information'!$J110),0),$R$192:$R$252,-1),MATCH(AG$131,$A$192:$Q$192,0))-INDEX($A$192:$Q$252,MATCH(IFERROR('Glazing information'!$I110/('Glazing information'!$H110+'Glazing information'!$J110),0),$A$192:$A$252,1),MATCH(AG$131,$A$192:$Q$192,0)))*(IFERROR('Glazing information'!$I110/('Glazing information'!$H110+'Glazing information'!$J110),0)-INDEX($A$192:$A$252,MATCH(IFERROR('Glazing information'!$I110/('Glazing information'!$H110+'Glazing information'!$J110),0),$A$192:$A$252,1),1))/(INDEX($A$192:$A$252,MATCH(3-IFERROR('Glazing information'!$I110/('Glazing information'!$H110+'Glazing information'!$J110),0),$R$192:$R$252,-1),1)-INDEX($A$192:$A$252,MATCH(IFERROR('Glazing information'!$I110/('Glazing information'!$H110+'Glazing information'!$J110),0),$A$192:$A$252,1),1))),1)</f>
        <v>1</v>
      </c>
      <c r="AI198" s="416" t="str">
        <f>IFERROR(('Window calculation'!AH198*('Glazing information'!$H110+'Glazing information'!$J110)-'Window calculation'!AG198*'Glazing information'!$J110)/'Glazing information'!$H110,"")</f>
        <v/>
      </c>
      <c r="AJ198" s="370">
        <f>IFERROR(IF('Glazing information'!$I131/'Glazing information'!$J131&gt;3,INDEX($A$192:$Q$252,MATCH(3,'Window calculation'!$A$192:$A$252,1),MATCH(AJ$131,'Window calculation'!$A$192:$Q$192,0)),(INDEX($A$192:$Q$252,MATCH(IFERROR('Glazing information'!$I131/'Glazing information'!$J131,0),'Window calculation'!$A$192:$A$252,1),MATCH(AJ$131,'Window calculation'!$A$192:$Q$192,0))+(INDEX($A$192:$Q$252,MATCH(3-IFERROR('Glazing information'!$I131/'Glazing information'!$J131,0),$R$192:$R$252,-1),MATCH(AJ$131,'Window calculation'!$A$192:$Q$192,0))-INDEX($A$192:$Q$252,MATCH(IFERROR('Glazing information'!$I131/'Glazing information'!$J131,0),'Window calculation'!$A$192:$A$252,1),MATCH(AJ$131,'Window calculation'!$A$192:$Q$192,0)))*(IFERROR('Glazing information'!$I131/'Glazing information'!$J131,0)-INDEX($A$192:$A$252,MATCH(IFERROR('Glazing information'!$I131/'Glazing information'!$J131,0),'Window calculation'!$A$192:$A$252,1),1))/(INDEX($A$192:$A$252,MATCH(3-IFERROR('Glazing information'!$I131/'Glazing information'!$J131,0),$R$192:$R$252,-1),1)-INDEX(P193:P253,MATCH(IFERROR('Glazing information'!$I131/'Glazing information'!$J131,0),'Window calculation'!$A$192:$A$252,1),1)))),1)</f>
        <v>1</v>
      </c>
      <c r="AK198" s="369">
        <f>IFERROR(IF('Glazing information'!$I131/('Glazing information'!$H131+'Glazing information'!$J131)&gt;3,INDEX($A$192:$Q$252,MATCH(3,'Window calculation'!$A$192:$A$252,1),MATCH(AJ$131,'Window calculation'!$A$192:$Q$192,0)),INDEX($A$192:$Q$252,MATCH(IFERROR('Glazing information'!$I131/('Glazing information'!$H131+'Glazing information'!$J131),0),$A$192:$A$252,1),MATCH(AJ$131,$A$192:$Q$192,0))+(INDEX($A$192:$Q$252,MATCH(3-IFERROR('Glazing information'!$I131/('Glazing information'!$H131+'Glazing information'!$J131),0),$R$192:$R$252,-1),MATCH(AJ$131,$A$192:$Q$192,0))-INDEX($A$192:$Q$252,MATCH(IFERROR('Glazing information'!$I131/('Glazing information'!$H131+'Glazing information'!$J131),0),$A$192:$A$252,1),MATCH(AJ$131,$A$192:$Q$192,0)))*(IFERROR('Glazing information'!$I131/('Glazing information'!$H131+'Glazing information'!$J131),0)-INDEX($A$192:$A$252,MATCH(IFERROR('Glazing information'!$I131/('Glazing information'!$H131+'Glazing information'!$J131),0),$A$192:$A$252,1),1))/(INDEX($A$192:$A$252,MATCH(3-IFERROR('Glazing information'!$I131/('Glazing information'!$H131+'Glazing information'!$J131),0),$R$192:$R$252,-1),1)-INDEX($A$192:$A$252,MATCH(IFERROR('Glazing information'!$I131/('Glazing information'!$H131+'Glazing information'!$J131),0),$A$192:$A$252,1),1))),1)</f>
        <v>1</v>
      </c>
      <c r="AL198" s="416" t="str">
        <f>IFERROR(('Window calculation'!AK198*('Glazing information'!$H131+'Glazing information'!$J131)-'Window calculation'!AJ198*'Glazing information'!$J131)/'Glazing information'!$H131,"")</f>
        <v/>
      </c>
      <c r="AM198" s="370">
        <f>IFERROR(IF('Glazing information'!$I152/'Glazing information'!$J152&gt;3,INDEX($A$192:$Q$252,MATCH(3,'Window calculation'!$A$192:$A$252,1),MATCH(AM$131,'Window calculation'!$A$192:$Q$192,0)),(INDEX($A$192:$Q$252,MATCH(IFERROR('Glazing information'!$I152/'Glazing information'!$J152,0),'Window calculation'!$A$192:$A$252,1),MATCH(AM$131,'Window calculation'!$A$192:$Q$192,0))+(INDEX($A$192:$Q$252,MATCH(3-IFERROR('Glazing information'!$I152/'Glazing information'!$J152,0),$R$192:$R$252,-1),MATCH(AM$131,'Window calculation'!$A$192:$Q$192,0))-INDEX($A$192:$Q$252,MATCH(IFERROR('Glazing information'!$I152/'Glazing information'!$J152,0),'Window calculation'!$A$192:$A$252,1),MATCH(AM$131,'Window calculation'!$A$192:$Q$192,0)))*(IFERROR('Glazing information'!$I152/'Glazing information'!$J152,0)-INDEX($A$192:$A$252,MATCH(IFERROR('Glazing information'!$I152/'Glazing information'!$J152,0),'Window calculation'!$A$192:$A$252,1),1))/(INDEX($A$192:$A$252,MATCH(3-IFERROR('Glazing information'!$I152/'Glazing information'!$J152,0),$R$192:$R$252,-1),1)-INDEX(S193:S253,MATCH(IFERROR('Glazing information'!$I152/'Glazing information'!$J152,0),'Window calculation'!$A$192:$A$252,1),1)))),1)</f>
        <v>1</v>
      </c>
      <c r="AN198" s="369">
        <f>IFERROR(IF('Glazing information'!$I152/('Glazing information'!$H152+'Glazing information'!$J152)&gt;3,INDEX($A$192:$Q$252,MATCH(3,'Window calculation'!$A$192:$A$252,1),MATCH(AM$131,'Window calculation'!$A$192:$Q$192,0)),INDEX($A$192:$Q$252,MATCH(IFERROR('Glazing information'!$I152/('Glazing information'!$H152+'Glazing information'!$J152),0),$A$192:$A$252,1),MATCH(AM$131,$A$192:$Q$192,0))+(INDEX($A$192:$Q$252,MATCH(3-IFERROR('Glazing information'!$I152/('Glazing information'!$H152+'Glazing information'!$J152),0),$R$192:$R$252,-1),MATCH(AM$131,$A$192:$Q$192,0))-INDEX($A$192:$Q$252,MATCH(IFERROR('Glazing information'!$I152/('Glazing information'!$H152+'Glazing information'!$J152),0),$A$192:$A$252,1),MATCH(AM$131,$A$192:$Q$192,0)))*(IFERROR('Glazing information'!$I152/('Glazing information'!$H152+'Glazing information'!$J152),0)-INDEX($A$192:$A$252,MATCH(IFERROR('Glazing information'!$I152/('Glazing information'!$H152+'Glazing information'!$J152),0),$A$192:$A$252,1),1))/(INDEX($A$192:$A$252,MATCH(3-IFERROR('Glazing information'!$I152/('Glazing information'!$H152+'Glazing information'!$J152),0),$R$192:$R$252,-1),1)-INDEX($A$192:$A$252,MATCH(IFERROR('Glazing information'!$I152/('Glazing information'!$H152+'Glazing information'!$J152),0),$A$192:$A$252,1),1))),1)</f>
        <v>1</v>
      </c>
      <c r="AO198" s="416" t="str">
        <f>IFERROR(('Window calculation'!AN198*('Glazing information'!$H152+'Glazing information'!$J152)-'Window calculation'!AM198*'Glazing information'!$J152)/'Glazing information'!$H152,"")</f>
        <v/>
      </c>
      <c r="AP198" s="370">
        <f>IFERROR(IF('Glazing information'!$I173/'Glazing information'!$J173&gt;3,INDEX($A$192:$Q$252,MATCH(3,'Window calculation'!$A$192:$A$252,1),MATCH(AP$131,'Window calculation'!$A$192:$Q$192,0)),(INDEX($A$192:$Q$252,MATCH(IFERROR('Glazing information'!$I173/'Glazing information'!$J173,0),'Window calculation'!$A$192:$A$252,1),MATCH(AP$131,'Window calculation'!$A$192:$Q$192,0))+(INDEX($A$192:$Q$252,MATCH(3-IFERROR('Glazing information'!$I173/'Glazing information'!$J173,0),$R$192:$R$252,-1),MATCH(AP$131,'Window calculation'!$A$192:$Q$192,0))-INDEX($A$192:$Q$252,MATCH(IFERROR('Glazing information'!$I173/'Glazing information'!$J173,0),'Window calculation'!$A$192:$A$252,1),MATCH(AP$131,'Window calculation'!$A$192:$Q$192,0)))*(IFERROR('Glazing information'!$I173/'Glazing information'!$J173,0)-INDEX($A$192:$A$252,MATCH(IFERROR('Glazing information'!$I173/'Glazing information'!$J173,0),'Window calculation'!$A$192:$A$252,1),1))/(INDEX($A$192:$A$252,MATCH(3-IFERROR('Glazing information'!$I173/'Glazing information'!$J173,0),$R$192:$R$252,-1),1)-INDEX(V193:V253,MATCH(IFERROR('Glazing information'!$I173/'Glazing information'!$J173,0),'Window calculation'!$A$192:$A$252,1),1)))),1)</f>
        <v>1</v>
      </c>
      <c r="AQ198" s="369">
        <f>IFERROR(IF('Glazing information'!$I173/('Glazing information'!$H173+'Glazing information'!$J173)&gt;3,INDEX($A$192:$Q$252,MATCH(3,'Window calculation'!$A$192:$A$252,1),MATCH(AP$131,'Window calculation'!$A$192:$Q$192,0)),INDEX($A$192:$Q$252,MATCH(IFERROR('Glazing information'!$I173/('Glazing information'!$H173+'Glazing information'!$J173),0),$A$192:$A$252,1),MATCH(AP$131,$A$192:$Q$192,0))+(INDEX($A$192:$Q$252,MATCH(3-IFERROR('Glazing information'!$I173/('Glazing information'!$H173+'Glazing information'!$J173),0),$R$192:$R$252,-1),MATCH(AP$131,$A$192:$Q$192,0))-INDEX($A$192:$Q$252,MATCH(IFERROR('Glazing information'!$I173/('Glazing information'!$H173+'Glazing information'!$J173),0),$A$192:$A$252,1),MATCH(AP$131,$A$192:$Q$192,0)))*(IFERROR('Glazing information'!$I173/('Glazing information'!$H173+'Glazing information'!$J173),0)-INDEX($A$192:$A$252,MATCH(IFERROR('Glazing information'!$I173/('Glazing information'!$H173+'Glazing information'!$J173),0),$A$192:$A$252,1),1))/(INDEX($A$192:$A$252,MATCH(3-IFERROR('Glazing information'!$I173/('Glazing information'!$H173+'Glazing information'!$J173),0),$R$192:$R$252,-1),1)-INDEX($A$192:$A$252,MATCH(IFERROR('Glazing information'!$I173/('Glazing information'!$H173+'Glazing information'!$J173),0),$A$192:$A$252,1),1))),1)</f>
        <v>1</v>
      </c>
      <c r="AR198" s="416" t="str">
        <f>IFERROR(('Window calculation'!AQ198*('Glazing information'!$H173+'Glazing information'!$J173)-'Window calculation'!AP198*'Glazing information'!$J173)/'Glazing information'!$H173,"")</f>
        <v/>
      </c>
      <c r="AS198" s="57"/>
      <c r="AT198" s="57"/>
      <c r="AU198" s="57"/>
      <c r="AV198" s="57"/>
      <c r="AW198" s="57"/>
      <c r="AX198" s="57"/>
      <c r="AY198" s="57"/>
      <c r="AZ198" s="57"/>
      <c r="BA198" s="57"/>
      <c r="BB198" s="57"/>
      <c r="BC198" s="57"/>
      <c r="BD198" s="57"/>
      <c r="BE198" s="57"/>
      <c r="BF198" s="57"/>
      <c r="BG198" s="57"/>
      <c r="BH198" s="57"/>
      <c r="BI198" s="57"/>
      <c r="BJ198" s="57"/>
      <c r="BK198" s="57"/>
      <c r="BL198" s="57"/>
    </row>
    <row r="199" spans="1:64" x14ac:dyDescent="0.25">
      <c r="A199" s="67">
        <v>0.35</v>
      </c>
      <c r="B199" s="68" t="b">
        <f>IF('OTTV Calculation'!$E$6="Hanoi",'Beta Database'!D196,IF('OTTV Calculation'!$E$6="Da Nang",'Beta Database'!U196,IF('OTTV Calculation'!$E$6="Buon Ma Thuot",'Beta Database'!AL196,IF('OTTV Calculation'!$E$6="HCMC",'Beta Database'!BC196))))</f>
        <v>0</v>
      </c>
      <c r="C199" s="68" t="b">
        <f>IF('OTTV Calculation'!$E$6="Hanoi",'Beta Database'!E196,IF('OTTV Calculation'!$E$6="Da Nang",'Beta Database'!V196,IF('OTTV Calculation'!$E$6="Buon Ma Thuot",'Beta Database'!AM196,IF('OTTV Calculation'!$E$6="HCMC",'Beta Database'!BD196))))</f>
        <v>0</v>
      </c>
      <c r="D199" s="68" t="b">
        <f>IF('OTTV Calculation'!$E$6="Hanoi",'Beta Database'!F196,IF('OTTV Calculation'!$E$6="Da Nang",'Beta Database'!W196,IF('OTTV Calculation'!$E$6="Buon Ma Thuot",'Beta Database'!AN196,IF('OTTV Calculation'!$E$6="HCMC",'Beta Database'!BE196))))</f>
        <v>0</v>
      </c>
      <c r="E199" s="68" t="b">
        <f>IF('OTTV Calculation'!$E$6="Hanoi",'Beta Database'!G196,IF('OTTV Calculation'!$E$6="Da Nang",'Beta Database'!X196,IF('OTTV Calculation'!$E$6="Buon Ma Thuot",'Beta Database'!AO196,IF('OTTV Calculation'!$E$6="HCMC",'Beta Database'!BF196))))</f>
        <v>0</v>
      </c>
      <c r="F199" s="73" t="b">
        <f>IF('OTTV Calculation'!$E$6="Hanoi",'Beta Database'!H196,IF('OTTV Calculation'!$E$6="Da Nang",'Beta Database'!Y196,IF('OTTV Calculation'!$E$6="Buon Ma Thuot",'Beta Database'!AP196,IF('OTTV Calculation'!$E$6="HCMC",'Beta Database'!BG196))))</f>
        <v>0</v>
      </c>
      <c r="G199" s="68" t="b">
        <f>IF('OTTV Calculation'!$E$6="Hanoi",'Beta Database'!I196,IF('OTTV Calculation'!$E$6="Da Nang",'Beta Database'!Z196,IF('OTTV Calculation'!$E$6="Buon Ma Thuot",'Beta Database'!AQ196,IF('OTTV Calculation'!$E$6="HCMC",'Beta Database'!BH196))))</f>
        <v>0</v>
      </c>
      <c r="H199" s="68" t="b">
        <f>IF('OTTV Calculation'!$E$6="Hanoi",'Beta Database'!J196,IF('OTTV Calculation'!$E$6="Da Nang",'Beta Database'!AA196,IF('OTTV Calculation'!$E$6="Buon Ma Thuot",'Beta Database'!AR196,IF('OTTV Calculation'!$E$6="HCMC",'Beta Database'!BI196))))</f>
        <v>0</v>
      </c>
      <c r="I199" s="68" t="b">
        <f>IF('OTTV Calculation'!$E$6="Hanoi",'Beta Database'!K196,IF('OTTV Calculation'!$E$6="Da Nang",'Beta Database'!AB196,IF('OTTV Calculation'!$E$6="Buon Ma Thuot",'Beta Database'!AS196,IF('OTTV Calculation'!$E$6="HCMC",'Beta Database'!BJ196))))</f>
        <v>0</v>
      </c>
      <c r="J199" s="68" t="b">
        <f>IF('OTTV Calculation'!$E$6="Hanoi",'Beta Database'!L196,IF('OTTV Calculation'!$E$6="Da Nang",'Beta Database'!AC196,IF('OTTV Calculation'!$E$6="Buon Ma Thuot",'Beta Database'!AT196,IF('OTTV Calculation'!$E$6="HCMC",'Beta Database'!BK196))))</f>
        <v>0</v>
      </c>
      <c r="K199" s="68" t="b">
        <f>IF('OTTV Calculation'!$E$6="Hanoi",'Beta Database'!M196,IF('OTTV Calculation'!$E$6="Da Nang",'Beta Database'!AD196,IF('OTTV Calculation'!$E$6="Buon Ma Thuot",'Beta Database'!AU196,IF('OTTV Calculation'!$E$6="HCMC",'Beta Database'!BL196))))</f>
        <v>0</v>
      </c>
      <c r="L199" s="68" t="b">
        <f>IF('OTTV Calculation'!$E$6="Hanoi",'Beta Database'!N196,IF('OTTV Calculation'!$E$6="Da Nang",'Beta Database'!AE196,IF('OTTV Calculation'!$E$6="Buon Ma Thuot",'Beta Database'!AV196,IF('OTTV Calculation'!$E$6="HCMC",'Beta Database'!BM196))))</f>
        <v>0</v>
      </c>
      <c r="M199" s="68" t="b">
        <f>IF('OTTV Calculation'!$E$6="Hanoi",'Beta Database'!O196,IF('OTTV Calculation'!$E$6="Da Nang",'Beta Database'!AF196,IF('OTTV Calculation'!$E$6="Buon Ma Thuot",'Beta Database'!AW196,IF('OTTV Calculation'!$E$6="HCMC",'Beta Database'!BN196))))</f>
        <v>0</v>
      </c>
      <c r="N199" s="68" t="b">
        <f>IF('OTTV Calculation'!$E$6="Hanoi",'Beta Database'!P196,IF('OTTV Calculation'!$E$6="Da Nang",'Beta Database'!AG196,IF('OTTV Calculation'!$E$6="Buon Ma Thuot",'Beta Database'!AX196,IF('OTTV Calculation'!$E$6="HCMC",'Beta Database'!BO196))))</f>
        <v>0</v>
      </c>
      <c r="O199" s="68" t="b">
        <f>IF('OTTV Calculation'!$E$6="Hanoi",'Beta Database'!Q196,IF('OTTV Calculation'!$E$6="Da Nang",'Beta Database'!AH196,IF('OTTV Calculation'!$E$6="Buon Ma Thuot",'Beta Database'!AY196,IF('OTTV Calculation'!$E$6="HCMC",'Beta Database'!BP196))))</f>
        <v>0</v>
      </c>
      <c r="P199" s="68" t="b">
        <f>IF('OTTV Calculation'!$E$6="Hanoi",'Beta Database'!R196,IF('OTTV Calculation'!$E$6="Da Nang",'Beta Database'!AI196,IF('OTTV Calculation'!$E$6="Buon Ma Thuot",'Beta Database'!AZ196,IF('OTTV Calculation'!$E$6="HCMC",'Beta Database'!BQ196))))</f>
        <v>0</v>
      </c>
      <c r="Q199" s="68" t="b">
        <f>IF('OTTV Calculation'!$E$6="Hanoi",'Beta Database'!S196,IF('OTTV Calculation'!$E$6="Da Nang",'Beta Database'!AJ196,IF('OTTV Calculation'!$E$6="Buon Ma Thuot",'Beta Database'!BA196,IF('OTTV Calculation'!$E$6="HCMC",'Beta Database'!BR196))))</f>
        <v>0</v>
      </c>
      <c r="R199" s="57">
        <v>2.7</v>
      </c>
      <c r="S199" s="57"/>
      <c r="T199" s="90" t="s">
        <v>116</v>
      </c>
      <c r="U199" s="370">
        <f>IFERROR(IF('Glazing information'!$I27/'Glazing information'!$J27&gt;3,INDEX($A$192:$Q$252,MATCH(3,'Window calculation'!$A$192:$A$252,1),MATCH(U$131,'Window calculation'!$A$192:$Q$192,0)),(INDEX($A$192:$Q$252,MATCH(IFERROR('Glazing information'!$I27/'Glazing information'!$J27,0),'Window calculation'!$A$192:$A$252,1),MATCH(U$131,'Window calculation'!$A$192:$Q$192,0))+(INDEX($A$192:$Q$252,MATCH(3-IFERROR('Glazing information'!$I27/'Glazing information'!$J27,0),$R$192:$R$252,-1),MATCH(U$131,'Window calculation'!$A$192:$Q$192,0))-INDEX($A$192:$Q$252,MATCH(IFERROR('Glazing information'!$I27/'Glazing information'!$J27,0),'Window calculation'!$A$192:$A$252,1),MATCH(U$131,'Window calculation'!$A$192:$Q$192,0)))*(IFERROR('Glazing information'!$I27/'Glazing information'!$J27,0)-INDEX($A$192:$A$252,MATCH(IFERROR('Glazing information'!$I27/'Glazing information'!$J27,0),'Window calculation'!$A$192:$A$252,1),1))/(INDEX($A$192:$A$252,MATCH(3-IFERROR('Glazing information'!$I27/'Glazing information'!$J27,0),$R$192:$R$252,-1),1)-INDEX(A194:A254,MATCH(IFERROR('Glazing information'!$I27/'Glazing information'!$J27,0),'Window calculation'!$A$192:$A$252,1),1)))),1)</f>
        <v>1</v>
      </c>
      <c r="V199" s="369">
        <f>IFERROR(IF('Glazing information'!$I27/('Glazing information'!$H27+'Glazing information'!$J27)&gt;3,INDEX($A$192:$Q$252,MATCH(3,'Window calculation'!$A$192:$A$252,1),MATCH(U$131,'Window calculation'!$A$192:$Q$192,0)),INDEX($A$192:$Q$252,MATCH(IFERROR('Glazing information'!$I27/('Glazing information'!$H27+'Glazing information'!$J27),0),$A$192:$A$252,1),MATCH(U$131,$A$192:$Q$192,0))+(INDEX($A$192:$Q$252,MATCH(3-IFERROR('Glazing information'!$I27/('Glazing information'!$H27+'Glazing information'!$J27),0),$R$192:$R$252,-1),MATCH(U$131,$A$192:$Q$192,0))-INDEX($A$192:$Q$252,MATCH(IFERROR('Glazing information'!$I27/('Glazing information'!$H27+'Glazing information'!$J27),0),$A$192:$A$252,1),MATCH(U$131,$A$192:$Q$192,0)))*(IFERROR('Glazing information'!$I27/('Glazing information'!$H27+'Glazing information'!$J27),0)-INDEX($A$192:$A$252,MATCH(IFERROR('Glazing information'!$I27/('Glazing information'!$H27+'Glazing information'!$J27),0),$A$192:$A$252,1),1))/(INDEX($A$192:$A$252,MATCH(3-IFERROR('Glazing information'!$I27/('Glazing information'!$H27+'Glazing information'!$J27),0),$R$192:$R$252,-1),1)-INDEX($A$192:$A$252,MATCH(IFERROR('Glazing information'!$I27/('Glazing information'!$H27+'Glazing information'!$J27),0),$A$192:$A$252,1),1))),1)</f>
        <v>1</v>
      </c>
      <c r="W199" s="416" t="str">
        <f>IFERROR(('Window calculation'!V199*('Glazing information'!$H27+'Glazing information'!$J27)-'Window calculation'!U199*'Glazing information'!$J27)/'Glazing information'!$H27,"")</f>
        <v/>
      </c>
      <c r="X199" s="370">
        <f>IFERROR(IF('Glazing information'!$I48/'Glazing information'!$J48&gt;3,INDEX($A$192:$Q$252,MATCH(3,'Window calculation'!$A$192:$A$252,1),MATCH(X$131,'Window calculation'!$A$192:$Q$192,0)),(INDEX($A$192:$Q$252,MATCH(IFERROR('Glazing information'!$I48/'Glazing information'!$J48,0),'Window calculation'!$A$192:$A$252,1),MATCH(X$131,'Window calculation'!$A$192:$Q$192,0))+(INDEX($A$192:$Q$252,MATCH(3-IFERROR('Glazing information'!$I48/'Glazing information'!$J48,0),$R$192:$R$252,-1),MATCH(X$131,'Window calculation'!$A$192:$Q$192,0))-INDEX($A$192:$Q$252,MATCH(IFERROR('Glazing information'!$I48/'Glazing information'!$J48,0),'Window calculation'!$A$192:$A$252,1),MATCH(X$131,'Window calculation'!$A$192:$Q$192,0)))*(IFERROR('Glazing information'!$I48/'Glazing information'!$J48,0)-INDEX($A$192:$A$252,MATCH(IFERROR('Glazing information'!$I48/'Glazing information'!$J48,0),'Window calculation'!$A$192:$A$252,1),1))/(INDEX($A$192:$A$252,MATCH(3-IFERROR('Glazing information'!$I48/'Glazing information'!$J48,0),$R$192:$R$252,-1),1)-INDEX(D194:D254,MATCH(IFERROR('Glazing information'!$I48/'Glazing information'!$J48,0),'Window calculation'!$A$192:$A$252,1),1)))),1)</f>
        <v>1</v>
      </c>
      <c r="Y199" s="369">
        <f>IFERROR(IF('Glazing information'!$I48/('Glazing information'!$H48+'Glazing information'!$J48)&gt;3,INDEX($A$192:$Q$252,MATCH(3,'Window calculation'!$A$192:$A$252,1),MATCH(X$131,'Window calculation'!$A$192:$Q$192,0)),INDEX($A$192:$Q$252,MATCH(IFERROR('Glazing information'!$I48/('Glazing information'!$H48+'Glazing information'!$J48),0),$A$192:$A$252,1),MATCH(X$131,$A$192:$Q$192,0))+(INDEX($A$192:$Q$252,MATCH(3-IFERROR('Glazing information'!$I48/('Glazing information'!$H48+'Glazing information'!$J48),0),$R$192:$R$252,-1),MATCH(X$131,$A$192:$Q$192,0))-INDEX($A$192:$Q$252,MATCH(IFERROR('Glazing information'!$I48/('Glazing information'!$H48+'Glazing information'!$J48),0),$A$192:$A$252,1),MATCH(X$131,$A$192:$Q$192,0)))*(IFERROR('Glazing information'!$I48/('Glazing information'!$H48+'Glazing information'!$J48),0)-INDEX($A$192:$A$252,MATCH(IFERROR('Glazing information'!$I48/('Glazing information'!$H48+'Glazing information'!$J48),0),$A$192:$A$252,1),1))/(INDEX($A$192:$A$252,MATCH(3-IFERROR('Glazing information'!$I48/('Glazing information'!$H48+'Glazing information'!$J48),0),$R$192:$R$252,-1),1)-INDEX($A$192:$A$252,MATCH(IFERROR('Glazing information'!$I48/('Glazing information'!$H48+'Glazing information'!$J48),0),$A$192:$A$252,1),1))),1)</f>
        <v>1</v>
      </c>
      <c r="Z199" s="416" t="str">
        <f>IFERROR(('Window calculation'!Y199*('Glazing information'!$H48+'Glazing information'!$J48)-'Window calculation'!X199*'Glazing information'!$J48)/'Glazing information'!$H48,"")</f>
        <v/>
      </c>
      <c r="AA199" s="370">
        <f>IFERROR(IF('Glazing information'!$I69/'Glazing information'!$J69&gt;3,INDEX($A$192:$Q$252,MATCH(3,'Window calculation'!$A$192:$A$252,1),MATCH(AA$131,'Window calculation'!$A$192:$Q$192,0)),(INDEX($A$192:$Q$252,MATCH(IFERROR('Glazing information'!$I69/'Glazing information'!$J69,0),'Window calculation'!$A$192:$A$252,1),MATCH(AA$131,'Window calculation'!$A$192:$Q$192,0))+(INDEX($A$192:$Q$252,MATCH(3-IFERROR('Glazing information'!$I69/'Glazing information'!$J69,0),$R$192:$R$252,-1),MATCH(AA$131,'Window calculation'!$A$192:$Q$192,0))-INDEX($A$192:$Q$252,MATCH(IFERROR('Glazing information'!$I69/'Glazing information'!$J69,0),'Window calculation'!$A$192:$A$252,1),MATCH(AA$131,'Window calculation'!$A$192:$Q$192,0)))*(IFERROR('Glazing information'!$I69/'Glazing information'!$J69,0)-INDEX($A$192:$A$252,MATCH(IFERROR('Glazing information'!$I69/'Glazing information'!$J69,0),'Window calculation'!$A$192:$A$252,1),1))/(INDEX($A$192:$A$252,MATCH(3-IFERROR('Glazing information'!$I69/'Glazing information'!$J69,0),$R$192:$R$252,-1),1)-INDEX(G194:G254,MATCH(IFERROR('Glazing information'!$I69/'Glazing information'!$J69,0),'Window calculation'!$A$192:$A$252,1),1)))),1)</f>
        <v>1</v>
      </c>
      <c r="AB199" s="369">
        <f>IFERROR(IF('Glazing information'!$I69/('Glazing information'!$H69+'Glazing information'!$J69)&gt;3,INDEX($A$192:$Q$252,MATCH(3,'Window calculation'!$A$192:$A$252,1),MATCH(AA$131,'Window calculation'!$A$192:$Q$192,0)),INDEX($A$192:$Q$252,MATCH(IFERROR('Glazing information'!$I69/('Glazing information'!$H69+'Glazing information'!$J69),0),$A$192:$A$252,1),MATCH(AA$131,$A$192:$Q$192,0))+(INDEX($A$192:$Q$252,MATCH(3-IFERROR('Glazing information'!$I69/('Glazing information'!$H69+'Glazing information'!$J69),0),$R$192:$R$252,-1),MATCH(AA$131,$A$192:$Q$192,0))-INDEX($A$192:$Q$252,MATCH(IFERROR('Glazing information'!$I69/('Glazing information'!$H69+'Glazing information'!$J69),0),$A$192:$A$252,1),MATCH(AA$131,$A$192:$Q$192,0)))*(IFERROR('Glazing information'!$I69/('Glazing information'!$H69+'Glazing information'!$J69),0)-INDEX($A$192:$A$252,MATCH(IFERROR('Glazing information'!$I69/('Glazing information'!$H69+'Glazing information'!$J69),0),$A$192:$A$252,1),1))/(INDEX($A$192:$A$252,MATCH(3-IFERROR('Glazing information'!$I69/('Glazing information'!$H69+'Glazing information'!$J69),0),$R$192:$R$252,-1),1)-INDEX($A$192:$A$252,MATCH(IFERROR('Glazing information'!$I69/('Glazing information'!$H69+'Glazing information'!$J69),0),$A$192:$A$252,1),1))),1)</f>
        <v>1</v>
      </c>
      <c r="AC199" s="416" t="str">
        <f>IFERROR(('Window calculation'!AB199*('Glazing information'!$H69+'Glazing information'!$J69)-'Window calculation'!AA199*'Glazing information'!$J69)/'Glazing information'!$H69,"")</f>
        <v/>
      </c>
      <c r="AD199" s="370">
        <f>IFERROR(IF('Glazing information'!$I90/'Glazing information'!$J90&gt;3,INDEX($A$192:$Q$252,MATCH(3,'Window calculation'!$A$192:$A$252,1),MATCH(AD$131,'Window calculation'!$A$192:$Q$192,0)),(INDEX($A$192:$Q$252,MATCH(IFERROR('Glazing information'!$I90/'Glazing information'!$J90,0),'Window calculation'!$A$192:$A$252,1),MATCH(AD$131,'Window calculation'!$A$192:$Q$192,0))+(INDEX($A$192:$Q$252,MATCH(3-IFERROR('Glazing information'!$I90/'Glazing information'!$J90,0),$R$192:$R$252,-1),MATCH(AD$131,'Window calculation'!$A$192:$Q$192,0))-INDEX($A$192:$Q$252,MATCH(IFERROR('Glazing information'!$I90/'Glazing information'!$J90,0),'Window calculation'!$A$192:$A$252,1),MATCH(AD$131,'Window calculation'!$A$192:$Q$192,0)))*(IFERROR('Glazing information'!$I90/'Glazing information'!$J90,0)-INDEX($A$192:$A$252,MATCH(IFERROR('Glazing information'!$I90/'Glazing information'!$J90,0),'Window calculation'!$A$192:$A$252,1),1))/(INDEX($A$192:$A$252,MATCH(3-IFERROR('Glazing information'!$I90/'Glazing information'!$J90,0),$R$192:$R$252,-1),1)-INDEX(J194:J254,MATCH(IFERROR('Glazing information'!$I90/'Glazing information'!$J90,0),'Window calculation'!$A$192:$A$252,1),1)))),1)</f>
        <v>1</v>
      </c>
      <c r="AE199" s="369">
        <f>IFERROR(IF('Glazing information'!$I90/('Glazing information'!$H90+'Glazing information'!$J90)&gt;3,INDEX($A$192:$Q$252,MATCH(3,'Window calculation'!$A$192:$A$252,1),MATCH(AD$131,'Window calculation'!$A$192:$Q$192,0)),INDEX($A$192:$Q$252,MATCH(IFERROR('Glazing information'!$I90/('Glazing information'!$H90+'Glazing information'!$J90),0),$A$192:$A$252,1),MATCH(AD$131,$A$192:$Q$192,0))+(INDEX($A$192:$Q$252,MATCH(3-IFERROR('Glazing information'!$I90/('Glazing information'!$H90+'Glazing information'!$J90),0),$R$192:$R$252,-1),MATCH(AD$131,$A$192:$Q$192,0))-INDEX($A$192:$Q$252,MATCH(IFERROR('Glazing information'!$I90/('Glazing information'!$H90+'Glazing information'!$J90),0),$A$192:$A$252,1),MATCH(AD$131,$A$192:$Q$192,0)))*(IFERROR('Glazing information'!$I90/('Glazing information'!$H90+'Glazing information'!$J90),0)-INDEX($A$192:$A$252,MATCH(IFERROR('Glazing information'!$I90/('Glazing information'!$H90+'Glazing information'!$J90),0),$A$192:$A$252,1),1))/(INDEX($A$192:$A$252,MATCH(3-IFERROR('Glazing information'!$I90/('Glazing information'!$H90+'Glazing information'!$J90),0),$R$192:$R$252,-1),1)-INDEX($A$192:$A$252,MATCH(IFERROR('Glazing information'!$I90/('Glazing information'!$H90+'Glazing information'!$J90),0),$A$192:$A$252,1),1))),1)</f>
        <v>1</v>
      </c>
      <c r="AF199" s="416" t="str">
        <f>IFERROR(('Window calculation'!AE199*('Glazing information'!$H90+'Glazing information'!$J90)-'Window calculation'!AD199*'Glazing information'!$J90)/'Glazing information'!$H90,"")</f>
        <v/>
      </c>
      <c r="AG199" s="370">
        <f>IFERROR(IF('Glazing information'!$I111/'Glazing information'!$J111&gt;3,INDEX($A$192:$Q$252,MATCH(3,'Window calculation'!$A$192:$A$252,1),MATCH(AG$131,'Window calculation'!$A$192:$Q$192,0)),(INDEX($A$192:$Q$252,MATCH(IFERROR('Glazing information'!$I111/'Glazing information'!$J111,0),'Window calculation'!$A$192:$A$252,1),MATCH(AG$131,'Window calculation'!$A$192:$Q$192,0))+(INDEX($A$192:$Q$252,MATCH(3-IFERROR('Glazing information'!$I111/'Glazing information'!$J111,0),$R$192:$R$252,-1),MATCH(AG$131,'Window calculation'!$A$192:$Q$192,0))-INDEX($A$192:$Q$252,MATCH(IFERROR('Glazing information'!$I111/'Glazing information'!$J111,0),'Window calculation'!$A$192:$A$252,1),MATCH(AG$131,'Window calculation'!$A$192:$Q$192,0)))*(IFERROR('Glazing information'!$I111/'Glazing information'!$J111,0)-INDEX($A$192:$A$252,MATCH(IFERROR('Glazing information'!$I111/'Glazing information'!$J111,0),'Window calculation'!$A$192:$A$252,1),1))/(INDEX($A$192:$A$252,MATCH(3-IFERROR('Glazing information'!$I111/'Glazing information'!$J111,0),$R$192:$R$252,-1),1)-INDEX(M194:M254,MATCH(IFERROR('Glazing information'!$I111/'Glazing information'!$J111,0),'Window calculation'!$A$192:$A$252,1),1)))),1)</f>
        <v>1</v>
      </c>
      <c r="AH199" s="369">
        <f>IFERROR(IF('Glazing information'!$I111/('Glazing information'!$H111+'Glazing information'!$J111)&gt;3,INDEX($A$192:$Q$252,MATCH(3,'Window calculation'!$A$192:$A$252,1),MATCH(AG$131,'Window calculation'!$A$192:$Q$192,0)),INDEX($A$192:$Q$252,MATCH(IFERROR('Glazing information'!$I111/('Glazing information'!$H111+'Glazing information'!$J111),0),$A$192:$A$252,1),MATCH(AG$131,$A$192:$Q$192,0))+(INDEX($A$192:$Q$252,MATCH(3-IFERROR('Glazing information'!$I111/('Glazing information'!$H111+'Glazing information'!$J111),0),$R$192:$R$252,-1),MATCH(AG$131,$A$192:$Q$192,0))-INDEX($A$192:$Q$252,MATCH(IFERROR('Glazing information'!$I111/('Glazing information'!$H111+'Glazing information'!$J111),0),$A$192:$A$252,1),MATCH(AG$131,$A$192:$Q$192,0)))*(IFERROR('Glazing information'!$I111/('Glazing information'!$H111+'Glazing information'!$J111),0)-INDEX($A$192:$A$252,MATCH(IFERROR('Glazing information'!$I111/('Glazing information'!$H111+'Glazing information'!$J111),0),$A$192:$A$252,1),1))/(INDEX($A$192:$A$252,MATCH(3-IFERROR('Glazing information'!$I111/('Glazing information'!$H111+'Glazing information'!$J111),0),$R$192:$R$252,-1),1)-INDEX($A$192:$A$252,MATCH(IFERROR('Glazing information'!$I111/('Glazing information'!$H111+'Glazing information'!$J111),0),$A$192:$A$252,1),1))),1)</f>
        <v>1</v>
      </c>
      <c r="AI199" s="416" t="str">
        <f>IFERROR(('Window calculation'!AH199*('Glazing information'!$H111+'Glazing information'!$J111)-'Window calculation'!AG199*'Glazing information'!$J111)/'Glazing information'!$H111,"")</f>
        <v/>
      </c>
      <c r="AJ199" s="370">
        <f>IFERROR(IF('Glazing information'!$I132/'Glazing information'!$J132&gt;3,INDEX($A$192:$Q$252,MATCH(3,'Window calculation'!$A$192:$A$252,1),MATCH(AJ$131,'Window calculation'!$A$192:$Q$192,0)),(INDEX($A$192:$Q$252,MATCH(IFERROR('Glazing information'!$I132/'Glazing information'!$J132,0),'Window calculation'!$A$192:$A$252,1),MATCH(AJ$131,'Window calculation'!$A$192:$Q$192,0))+(INDEX($A$192:$Q$252,MATCH(3-IFERROR('Glazing information'!$I132/'Glazing information'!$J132,0),$R$192:$R$252,-1),MATCH(AJ$131,'Window calculation'!$A$192:$Q$192,0))-INDEX($A$192:$Q$252,MATCH(IFERROR('Glazing information'!$I132/'Glazing information'!$J132,0),'Window calculation'!$A$192:$A$252,1),MATCH(AJ$131,'Window calculation'!$A$192:$Q$192,0)))*(IFERROR('Glazing information'!$I132/'Glazing information'!$J132,0)-INDEX($A$192:$A$252,MATCH(IFERROR('Glazing information'!$I132/'Glazing information'!$J132,0),'Window calculation'!$A$192:$A$252,1),1))/(INDEX($A$192:$A$252,MATCH(3-IFERROR('Glazing information'!$I132/'Glazing information'!$J132,0),$R$192:$R$252,-1),1)-INDEX(P194:P254,MATCH(IFERROR('Glazing information'!$I132/'Glazing information'!$J132,0),'Window calculation'!$A$192:$A$252,1),1)))),1)</f>
        <v>1</v>
      </c>
      <c r="AK199" s="369">
        <f>IFERROR(IF('Glazing information'!$I132/('Glazing information'!$H132+'Glazing information'!$J132)&gt;3,INDEX($A$192:$Q$252,MATCH(3,'Window calculation'!$A$192:$A$252,1),MATCH(AJ$131,'Window calculation'!$A$192:$Q$192,0)),INDEX($A$192:$Q$252,MATCH(IFERROR('Glazing information'!$I132/('Glazing information'!$H132+'Glazing information'!$J132),0),$A$192:$A$252,1),MATCH(AJ$131,$A$192:$Q$192,0))+(INDEX($A$192:$Q$252,MATCH(3-IFERROR('Glazing information'!$I132/('Glazing information'!$H132+'Glazing information'!$J132),0),$R$192:$R$252,-1),MATCH(AJ$131,$A$192:$Q$192,0))-INDEX($A$192:$Q$252,MATCH(IFERROR('Glazing information'!$I132/('Glazing information'!$H132+'Glazing information'!$J132),0),$A$192:$A$252,1),MATCH(AJ$131,$A$192:$Q$192,0)))*(IFERROR('Glazing information'!$I132/('Glazing information'!$H132+'Glazing information'!$J132),0)-INDEX($A$192:$A$252,MATCH(IFERROR('Glazing information'!$I132/('Glazing information'!$H132+'Glazing information'!$J132),0),$A$192:$A$252,1),1))/(INDEX($A$192:$A$252,MATCH(3-IFERROR('Glazing information'!$I132/('Glazing information'!$H132+'Glazing information'!$J132),0),$R$192:$R$252,-1),1)-INDEX($A$192:$A$252,MATCH(IFERROR('Glazing information'!$I132/('Glazing information'!$H132+'Glazing information'!$J132),0),$A$192:$A$252,1),1))),1)</f>
        <v>1</v>
      </c>
      <c r="AL199" s="416" t="str">
        <f>IFERROR(('Window calculation'!AK199*('Glazing information'!$H132+'Glazing information'!$J132)-'Window calculation'!AJ199*'Glazing information'!$J132)/'Glazing information'!$H132,"")</f>
        <v/>
      </c>
      <c r="AM199" s="370">
        <f>IFERROR(IF('Glazing information'!$I153/'Glazing information'!$J153&gt;3,INDEX($A$192:$Q$252,MATCH(3,'Window calculation'!$A$192:$A$252,1),MATCH(AM$131,'Window calculation'!$A$192:$Q$192,0)),(INDEX($A$192:$Q$252,MATCH(IFERROR('Glazing information'!$I153/'Glazing information'!$J153,0),'Window calculation'!$A$192:$A$252,1),MATCH(AM$131,'Window calculation'!$A$192:$Q$192,0))+(INDEX($A$192:$Q$252,MATCH(3-IFERROR('Glazing information'!$I153/'Glazing information'!$J153,0),$R$192:$R$252,-1),MATCH(AM$131,'Window calculation'!$A$192:$Q$192,0))-INDEX($A$192:$Q$252,MATCH(IFERROR('Glazing information'!$I153/'Glazing information'!$J153,0),'Window calculation'!$A$192:$A$252,1),MATCH(AM$131,'Window calculation'!$A$192:$Q$192,0)))*(IFERROR('Glazing information'!$I153/'Glazing information'!$J153,0)-INDEX($A$192:$A$252,MATCH(IFERROR('Glazing information'!$I153/'Glazing information'!$J153,0),'Window calculation'!$A$192:$A$252,1),1))/(INDEX($A$192:$A$252,MATCH(3-IFERROR('Glazing information'!$I153/'Glazing information'!$J153,0),$R$192:$R$252,-1),1)-INDEX(S194:S254,MATCH(IFERROR('Glazing information'!$I153/'Glazing information'!$J153,0),'Window calculation'!$A$192:$A$252,1),1)))),1)</f>
        <v>1</v>
      </c>
      <c r="AN199" s="369">
        <f>IFERROR(IF('Glazing information'!$I153/('Glazing information'!$H153+'Glazing information'!$J153)&gt;3,INDEX($A$192:$Q$252,MATCH(3,'Window calculation'!$A$192:$A$252,1),MATCH(AM$131,'Window calculation'!$A$192:$Q$192,0)),INDEX($A$192:$Q$252,MATCH(IFERROR('Glazing information'!$I153/('Glazing information'!$H153+'Glazing information'!$J153),0),$A$192:$A$252,1),MATCH(AM$131,$A$192:$Q$192,0))+(INDEX($A$192:$Q$252,MATCH(3-IFERROR('Glazing information'!$I153/('Glazing information'!$H153+'Glazing information'!$J153),0),$R$192:$R$252,-1),MATCH(AM$131,$A$192:$Q$192,0))-INDEX($A$192:$Q$252,MATCH(IFERROR('Glazing information'!$I153/('Glazing information'!$H153+'Glazing information'!$J153),0),$A$192:$A$252,1),MATCH(AM$131,$A$192:$Q$192,0)))*(IFERROR('Glazing information'!$I153/('Glazing information'!$H153+'Glazing information'!$J153),0)-INDEX($A$192:$A$252,MATCH(IFERROR('Glazing information'!$I153/('Glazing information'!$H153+'Glazing information'!$J153),0),$A$192:$A$252,1),1))/(INDEX($A$192:$A$252,MATCH(3-IFERROR('Glazing information'!$I153/('Glazing information'!$H153+'Glazing information'!$J153),0),$R$192:$R$252,-1),1)-INDEX($A$192:$A$252,MATCH(IFERROR('Glazing information'!$I153/('Glazing information'!$H153+'Glazing information'!$J153),0),$A$192:$A$252,1),1))),1)</f>
        <v>1</v>
      </c>
      <c r="AO199" s="416" t="str">
        <f>IFERROR(('Window calculation'!AN199*('Glazing information'!$H153+'Glazing information'!$J153)-'Window calculation'!AM199*'Glazing information'!$J153)/'Glazing information'!$H153,"")</f>
        <v/>
      </c>
      <c r="AP199" s="370">
        <f>IFERROR(IF('Glazing information'!$I174/'Glazing information'!$J174&gt;3,INDEX($A$192:$Q$252,MATCH(3,'Window calculation'!$A$192:$A$252,1),MATCH(AP$131,'Window calculation'!$A$192:$Q$192,0)),(INDEX($A$192:$Q$252,MATCH(IFERROR('Glazing information'!$I174/'Glazing information'!$J174,0),'Window calculation'!$A$192:$A$252,1),MATCH(AP$131,'Window calculation'!$A$192:$Q$192,0))+(INDEX($A$192:$Q$252,MATCH(3-IFERROR('Glazing information'!$I174/'Glazing information'!$J174,0),$R$192:$R$252,-1),MATCH(AP$131,'Window calculation'!$A$192:$Q$192,0))-INDEX($A$192:$Q$252,MATCH(IFERROR('Glazing information'!$I174/'Glazing information'!$J174,0),'Window calculation'!$A$192:$A$252,1),MATCH(AP$131,'Window calculation'!$A$192:$Q$192,0)))*(IFERROR('Glazing information'!$I174/'Glazing information'!$J174,0)-INDEX($A$192:$A$252,MATCH(IFERROR('Glazing information'!$I174/'Glazing information'!$J174,0),'Window calculation'!$A$192:$A$252,1),1))/(INDEX($A$192:$A$252,MATCH(3-IFERROR('Glazing information'!$I174/'Glazing information'!$J174,0),$R$192:$R$252,-1),1)-INDEX(V194:V254,MATCH(IFERROR('Glazing information'!$I174/'Glazing information'!$J174,0),'Window calculation'!$A$192:$A$252,1),1)))),1)</f>
        <v>1</v>
      </c>
      <c r="AQ199" s="369">
        <f>IFERROR(IF('Glazing information'!$I174/('Glazing information'!$H174+'Glazing information'!$J174)&gt;3,INDEX($A$192:$Q$252,MATCH(3,'Window calculation'!$A$192:$A$252,1),MATCH(AP$131,'Window calculation'!$A$192:$Q$192,0)),INDEX($A$192:$Q$252,MATCH(IFERROR('Glazing information'!$I174/('Glazing information'!$H174+'Glazing information'!$J174),0),$A$192:$A$252,1),MATCH(AP$131,$A$192:$Q$192,0))+(INDEX($A$192:$Q$252,MATCH(3-IFERROR('Glazing information'!$I174/('Glazing information'!$H174+'Glazing information'!$J174),0),$R$192:$R$252,-1),MATCH(AP$131,$A$192:$Q$192,0))-INDEX($A$192:$Q$252,MATCH(IFERROR('Glazing information'!$I174/('Glazing information'!$H174+'Glazing information'!$J174),0),$A$192:$A$252,1),MATCH(AP$131,$A$192:$Q$192,0)))*(IFERROR('Glazing information'!$I174/('Glazing information'!$H174+'Glazing information'!$J174),0)-INDEX($A$192:$A$252,MATCH(IFERROR('Glazing information'!$I174/('Glazing information'!$H174+'Glazing information'!$J174),0),$A$192:$A$252,1),1))/(INDEX($A$192:$A$252,MATCH(3-IFERROR('Glazing information'!$I174/('Glazing information'!$H174+'Glazing information'!$J174),0),$R$192:$R$252,-1),1)-INDEX($A$192:$A$252,MATCH(IFERROR('Glazing information'!$I174/('Glazing information'!$H174+'Glazing information'!$J174),0),$A$192:$A$252,1),1))),1)</f>
        <v>1</v>
      </c>
      <c r="AR199" s="416" t="str">
        <f>IFERROR(('Window calculation'!AQ199*('Glazing information'!$H174+'Glazing information'!$J174)-'Window calculation'!AP199*'Glazing information'!$J174)/'Glazing information'!$H174,"")</f>
        <v/>
      </c>
      <c r="AS199" s="57"/>
      <c r="AT199" s="57"/>
      <c r="AU199" s="57"/>
      <c r="AV199" s="57"/>
      <c r="AW199" s="57"/>
      <c r="AX199" s="57"/>
      <c r="AY199" s="57"/>
      <c r="AZ199" s="57"/>
      <c r="BA199" s="57"/>
      <c r="BB199" s="57"/>
      <c r="BC199" s="57"/>
      <c r="BD199" s="57"/>
      <c r="BE199" s="57"/>
      <c r="BF199" s="57"/>
      <c r="BG199" s="57"/>
      <c r="BH199" s="57"/>
      <c r="BI199" s="57"/>
      <c r="BJ199" s="57"/>
      <c r="BK199" s="57"/>
      <c r="BL199" s="57"/>
    </row>
    <row r="200" spans="1:64" x14ac:dyDescent="0.25">
      <c r="A200" s="67">
        <v>0.4</v>
      </c>
      <c r="B200" s="68" t="b">
        <f>IF('OTTV Calculation'!$E$6="Hanoi",'Beta Database'!D197,IF('OTTV Calculation'!$E$6="Da Nang",'Beta Database'!U197,IF('OTTV Calculation'!$E$6="Buon Ma Thuot",'Beta Database'!AL197,IF('OTTV Calculation'!$E$6="HCMC",'Beta Database'!BC197))))</f>
        <v>0</v>
      </c>
      <c r="C200" s="68" t="b">
        <f>IF('OTTV Calculation'!$E$6="Hanoi",'Beta Database'!E197,IF('OTTV Calculation'!$E$6="Da Nang",'Beta Database'!V197,IF('OTTV Calculation'!$E$6="Buon Ma Thuot",'Beta Database'!AM197,IF('OTTV Calculation'!$E$6="HCMC",'Beta Database'!BD197))))</f>
        <v>0</v>
      </c>
      <c r="D200" s="68" t="b">
        <f>IF('OTTV Calculation'!$E$6="Hanoi",'Beta Database'!F197,IF('OTTV Calculation'!$E$6="Da Nang",'Beta Database'!W197,IF('OTTV Calculation'!$E$6="Buon Ma Thuot",'Beta Database'!AN197,IF('OTTV Calculation'!$E$6="HCMC",'Beta Database'!BE197))))</f>
        <v>0</v>
      </c>
      <c r="E200" s="68" t="b">
        <f>IF('OTTV Calculation'!$E$6="Hanoi",'Beta Database'!G197,IF('OTTV Calculation'!$E$6="Da Nang",'Beta Database'!X197,IF('OTTV Calculation'!$E$6="Buon Ma Thuot",'Beta Database'!AO197,IF('OTTV Calculation'!$E$6="HCMC",'Beta Database'!BF197))))</f>
        <v>0</v>
      </c>
      <c r="F200" s="73" t="b">
        <f>IF('OTTV Calculation'!$E$6="Hanoi",'Beta Database'!H197,IF('OTTV Calculation'!$E$6="Da Nang",'Beta Database'!Y197,IF('OTTV Calculation'!$E$6="Buon Ma Thuot",'Beta Database'!AP197,IF('OTTV Calculation'!$E$6="HCMC",'Beta Database'!BG197))))</f>
        <v>0</v>
      </c>
      <c r="G200" s="68" t="b">
        <f>IF('OTTV Calculation'!$E$6="Hanoi",'Beta Database'!I197,IF('OTTV Calculation'!$E$6="Da Nang",'Beta Database'!Z197,IF('OTTV Calculation'!$E$6="Buon Ma Thuot",'Beta Database'!AQ197,IF('OTTV Calculation'!$E$6="HCMC",'Beta Database'!BH197))))</f>
        <v>0</v>
      </c>
      <c r="H200" s="68" t="b">
        <f>IF('OTTV Calculation'!$E$6="Hanoi",'Beta Database'!J197,IF('OTTV Calculation'!$E$6="Da Nang",'Beta Database'!AA197,IF('OTTV Calculation'!$E$6="Buon Ma Thuot",'Beta Database'!AR197,IF('OTTV Calculation'!$E$6="HCMC",'Beta Database'!BI197))))</f>
        <v>0</v>
      </c>
      <c r="I200" s="68" t="b">
        <f>IF('OTTV Calculation'!$E$6="Hanoi",'Beta Database'!K197,IF('OTTV Calculation'!$E$6="Da Nang",'Beta Database'!AB197,IF('OTTV Calculation'!$E$6="Buon Ma Thuot",'Beta Database'!AS197,IF('OTTV Calculation'!$E$6="HCMC",'Beta Database'!BJ197))))</f>
        <v>0</v>
      </c>
      <c r="J200" s="68" t="b">
        <f>IF('OTTV Calculation'!$E$6="Hanoi",'Beta Database'!L197,IF('OTTV Calculation'!$E$6="Da Nang",'Beta Database'!AC197,IF('OTTV Calculation'!$E$6="Buon Ma Thuot",'Beta Database'!AT197,IF('OTTV Calculation'!$E$6="HCMC",'Beta Database'!BK197))))</f>
        <v>0</v>
      </c>
      <c r="K200" s="68" t="b">
        <f>IF('OTTV Calculation'!$E$6="Hanoi",'Beta Database'!M197,IF('OTTV Calculation'!$E$6="Da Nang",'Beta Database'!AD197,IF('OTTV Calculation'!$E$6="Buon Ma Thuot",'Beta Database'!AU197,IF('OTTV Calculation'!$E$6="HCMC",'Beta Database'!BL197))))</f>
        <v>0</v>
      </c>
      <c r="L200" s="68" t="b">
        <f>IF('OTTV Calculation'!$E$6="Hanoi",'Beta Database'!N197,IF('OTTV Calculation'!$E$6="Da Nang",'Beta Database'!AE197,IF('OTTV Calculation'!$E$6="Buon Ma Thuot",'Beta Database'!AV197,IF('OTTV Calculation'!$E$6="HCMC",'Beta Database'!BM197))))</f>
        <v>0</v>
      </c>
      <c r="M200" s="68" t="b">
        <f>IF('OTTV Calculation'!$E$6="Hanoi",'Beta Database'!O197,IF('OTTV Calculation'!$E$6="Da Nang",'Beta Database'!AF197,IF('OTTV Calculation'!$E$6="Buon Ma Thuot",'Beta Database'!AW197,IF('OTTV Calculation'!$E$6="HCMC",'Beta Database'!BN197))))</f>
        <v>0</v>
      </c>
      <c r="N200" s="68" t="b">
        <f>IF('OTTV Calculation'!$E$6="Hanoi",'Beta Database'!P197,IF('OTTV Calculation'!$E$6="Da Nang",'Beta Database'!AG197,IF('OTTV Calculation'!$E$6="Buon Ma Thuot",'Beta Database'!AX197,IF('OTTV Calculation'!$E$6="HCMC",'Beta Database'!BO197))))</f>
        <v>0</v>
      </c>
      <c r="O200" s="68" t="b">
        <f>IF('OTTV Calculation'!$E$6="Hanoi",'Beta Database'!Q197,IF('OTTV Calculation'!$E$6="Da Nang",'Beta Database'!AH197,IF('OTTV Calculation'!$E$6="Buon Ma Thuot",'Beta Database'!AY197,IF('OTTV Calculation'!$E$6="HCMC",'Beta Database'!BP197))))</f>
        <v>0</v>
      </c>
      <c r="P200" s="68" t="b">
        <f>IF('OTTV Calculation'!$E$6="Hanoi",'Beta Database'!R197,IF('OTTV Calculation'!$E$6="Da Nang",'Beta Database'!AI197,IF('OTTV Calculation'!$E$6="Buon Ma Thuot",'Beta Database'!AZ197,IF('OTTV Calculation'!$E$6="HCMC",'Beta Database'!BQ197))))</f>
        <v>0</v>
      </c>
      <c r="Q200" s="68" t="b">
        <f>IF('OTTV Calculation'!$E$6="Hanoi",'Beta Database'!S197,IF('OTTV Calculation'!$E$6="Da Nang",'Beta Database'!AJ197,IF('OTTV Calculation'!$E$6="Buon Ma Thuot",'Beta Database'!BA197,IF('OTTV Calculation'!$E$6="HCMC",'Beta Database'!BR197))))</f>
        <v>0</v>
      </c>
      <c r="R200" s="57">
        <v>2.65</v>
      </c>
      <c r="S200" s="57"/>
      <c r="T200" s="90" t="s">
        <v>117</v>
      </c>
      <c r="U200" s="370">
        <f>IFERROR(IF('Glazing information'!$I28/'Glazing information'!$J28&gt;3,INDEX($A$192:$Q$252,MATCH(3,'Window calculation'!$A$192:$A$252,1),MATCH(U$131,'Window calculation'!$A$192:$Q$192,0)),(INDEX($A$192:$Q$252,MATCH(IFERROR('Glazing information'!$I28/'Glazing information'!$J28,0),'Window calculation'!$A$192:$A$252,1),MATCH(U$131,'Window calculation'!$A$192:$Q$192,0))+(INDEX($A$192:$Q$252,MATCH(3-IFERROR('Glazing information'!$I28/'Glazing information'!$J28,0),$R$192:$R$252,-1),MATCH(U$131,'Window calculation'!$A$192:$Q$192,0))-INDEX($A$192:$Q$252,MATCH(IFERROR('Glazing information'!$I28/'Glazing information'!$J28,0),'Window calculation'!$A$192:$A$252,1),MATCH(U$131,'Window calculation'!$A$192:$Q$192,0)))*(IFERROR('Glazing information'!$I28/'Glazing information'!$J28,0)-INDEX($A$192:$A$252,MATCH(IFERROR('Glazing information'!$I28/'Glazing information'!$J28,0),'Window calculation'!$A$192:$A$252,1),1))/(INDEX($A$192:$A$252,MATCH(3-IFERROR('Glazing information'!$I28/'Glazing information'!$J28,0),$R$192:$R$252,-1),1)-INDEX(A195:A255,MATCH(IFERROR('Glazing information'!$I28/'Glazing information'!$J28,0),'Window calculation'!$A$192:$A$252,1),1)))),1)</f>
        <v>1</v>
      </c>
      <c r="V200" s="369">
        <f>IFERROR(IF('Glazing information'!$I28/('Glazing information'!$H28+'Glazing information'!$J28)&gt;3,INDEX($A$192:$Q$252,MATCH(3,'Window calculation'!$A$192:$A$252,1),MATCH(U$131,'Window calculation'!$A$192:$Q$192,0)),INDEX($A$192:$Q$252,MATCH(IFERROR('Glazing information'!$I28/('Glazing information'!$H28+'Glazing information'!$J28),0),$A$192:$A$252,1),MATCH(U$131,$A$192:$Q$192,0))+(INDEX($A$192:$Q$252,MATCH(3-IFERROR('Glazing information'!$I28/('Glazing information'!$H28+'Glazing information'!$J28),0),$R$192:$R$252,-1),MATCH(U$131,$A$192:$Q$192,0))-INDEX($A$192:$Q$252,MATCH(IFERROR('Glazing information'!$I28/('Glazing information'!$H28+'Glazing information'!$J28),0),$A$192:$A$252,1),MATCH(U$131,$A$192:$Q$192,0)))*(IFERROR('Glazing information'!$I28/('Glazing information'!$H28+'Glazing information'!$J28),0)-INDEX($A$192:$A$252,MATCH(IFERROR('Glazing information'!$I28/('Glazing information'!$H28+'Glazing information'!$J28),0),$A$192:$A$252,1),1))/(INDEX($A$192:$A$252,MATCH(3-IFERROR('Glazing information'!$I28/('Glazing information'!$H28+'Glazing information'!$J28),0),$R$192:$R$252,-1),1)-INDEX($A$192:$A$252,MATCH(IFERROR('Glazing information'!$I28/('Glazing information'!$H28+'Glazing information'!$J28),0),$A$192:$A$252,1),1))),1)</f>
        <v>1</v>
      </c>
      <c r="W200" s="416" t="str">
        <f>IFERROR(('Window calculation'!V200*('Glazing information'!$H28+'Glazing information'!$J28)-'Window calculation'!U200*'Glazing information'!$J28)/'Glazing information'!$H28,"")</f>
        <v/>
      </c>
      <c r="X200" s="370">
        <f>IFERROR(IF('Glazing information'!$I49/'Glazing information'!$J49&gt;3,INDEX($A$192:$Q$252,MATCH(3,'Window calculation'!$A$192:$A$252,1),MATCH(X$131,'Window calculation'!$A$192:$Q$192,0)),(INDEX($A$192:$Q$252,MATCH(IFERROR('Glazing information'!$I49/'Glazing information'!$J49,0),'Window calculation'!$A$192:$A$252,1),MATCH(X$131,'Window calculation'!$A$192:$Q$192,0))+(INDEX($A$192:$Q$252,MATCH(3-IFERROR('Glazing information'!$I49/'Glazing information'!$J49,0),$R$192:$R$252,-1),MATCH(X$131,'Window calculation'!$A$192:$Q$192,0))-INDEX($A$192:$Q$252,MATCH(IFERROR('Glazing information'!$I49/'Glazing information'!$J49,0),'Window calculation'!$A$192:$A$252,1),MATCH(X$131,'Window calculation'!$A$192:$Q$192,0)))*(IFERROR('Glazing information'!$I49/'Glazing information'!$J49,0)-INDEX($A$192:$A$252,MATCH(IFERROR('Glazing information'!$I49/'Glazing information'!$J49,0),'Window calculation'!$A$192:$A$252,1),1))/(INDEX($A$192:$A$252,MATCH(3-IFERROR('Glazing information'!$I49/'Glazing information'!$J49,0),$R$192:$R$252,-1),1)-INDEX(D195:D255,MATCH(IFERROR('Glazing information'!$I49/'Glazing information'!$J49,0),'Window calculation'!$A$192:$A$252,1),1)))),1)</f>
        <v>1</v>
      </c>
      <c r="Y200" s="369">
        <f>IFERROR(IF('Glazing information'!$I49/('Glazing information'!$H49+'Glazing information'!$J49)&gt;3,INDEX($A$192:$Q$252,MATCH(3,'Window calculation'!$A$192:$A$252,1),MATCH(X$131,'Window calculation'!$A$192:$Q$192,0)),INDEX($A$192:$Q$252,MATCH(IFERROR('Glazing information'!$I49/('Glazing information'!$H49+'Glazing information'!$J49),0),$A$192:$A$252,1),MATCH(X$131,$A$192:$Q$192,0))+(INDEX($A$192:$Q$252,MATCH(3-IFERROR('Glazing information'!$I49/('Glazing information'!$H49+'Glazing information'!$J49),0),$R$192:$R$252,-1),MATCH(X$131,$A$192:$Q$192,0))-INDEX($A$192:$Q$252,MATCH(IFERROR('Glazing information'!$I49/('Glazing information'!$H49+'Glazing information'!$J49),0),$A$192:$A$252,1),MATCH(X$131,$A$192:$Q$192,0)))*(IFERROR('Glazing information'!$I49/('Glazing information'!$H49+'Glazing information'!$J49),0)-INDEX($A$192:$A$252,MATCH(IFERROR('Glazing information'!$I49/('Glazing information'!$H49+'Glazing information'!$J49),0),$A$192:$A$252,1),1))/(INDEX($A$192:$A$252,MATCH(3-IFERROR('Glazing information'!$I49/('Glazing information'!$H49+'Glazing information'!$J49),0),$R$192:$R$252,-1),1)-INDEX($A$192:$A$252,MATCH(IFERROR('Glazing information'!$I49/('Glazing information'!$H49+'Glazing information'!$J49),0),$A$192:$A$252,1),1))),1)</f>
        <v>1</v>
      </c>
      <c r="Z200" s="416" t="str">
        <f>IFERROR(('Window calculation'!Y200*('Glazing information'!$H49+'Glazing information'!$J49)-'Window calculation'!X200*'Glazing information'!$J49)/'Glazing information'!$H49,"")</f>
        <v/>
      </c>
      <c r="AA200" s="370">
        <f>IFERROR(IF('Glazing information'!$I70/'Glazing information'!$J70&gt;3,INDEX($A$192:$Q$252,MATCH(3,'Window calculation'!$A$192:$A$252,1),MATCH(AA$131,'Window calculation'!$A$192:$Q$192,0)),(INDEX($A$192:$Q$252,MATCH(IFERROR('Glazing information'!$I70/'Glazing information'!$J70,0),'Window calculation'!$A$192:$A$252,1),MATCH(AA$131,'Window calculation'!$A$192:$Q$192,0))+(INDEX($A$192:$Q$252,MATCH(3-IFERROR('Glazing information'!$I70/'Glazing information'!$J70,0),$R$192:$R$252,-1),MATCH(AA$131,'Window calculation'!$A$192:$Q$192,0))-INDEX($A$192:$Q$252,MATCH(IFERROR('Glazing information'!$I70/'Glazing information'!$J70,0),'Window calculation'!$A$192:$A$252,1),MATCH(AA$131,'Window calculation'!$A$192:$Q$192,0)))*(IFERROR('Glazing information'!$I70/'Glazing information'!$J70,0)-INDEX($A$192:$A$252,MATCH(IFERROR('Glazing information'!$I70/'Glazing information'!$J70,0),'Window calculation'!$A$192:$A$252,1),1))/(INDEX($A$192:$A$252,MATCH(3-IFERROR('Glazing information'!$I70/'Glazing information'!$J70,0),$R$192:$R$252,-1),1)-INDEX(G195:G255,MATCH(IFERROR('Glazing information'!$I70/'Glazing information'!$J70,0),'Window calculation'!$A$192:$A$252,1),1)))),1)</f>
        <v>1</v>
      </c>
      <c r="AB200" s="369">
        <f>IFERROR(IF('Glazing information'!$I70/('Glazing information'!$H70+'Glazing information'!$J70)&gt;3,INDEX($A$192:$Q$252,MATCH(3,'Window calculation'!$A$192:$A$252,1),MATCH(AA$131,'Window calculation'!$A$192:$Q$192,0)),INDEX($A$192:$Q$252,MATCH(IFERROR('Glazing information'!$I70/('Glazing information'!$H70+'Glazing information'!$J70),0),$A$192:$A$252,1),MATCH(AA$131,$A$192:$Q$192,0))+(INDEX($A$192:$Q$252,MATCH(3-IFERROR('Glazing information'!$I70/('Glazing information'!$H70+'Glazing information'!$J70),0),$R$192:$R$252,-1),MATCH(AA$131,$A$192:$Q$192,0))-INDEX($A$192:$Q$252,MATCH(IFERROR('Glazing information'!$I70/('Glazing information'!$H70+'Glazing information'!$J70),0),$A$192:$A$252,1),MATCH(AA$131,$A$192:$Q$192,0)))*(IFERROR('Glazing information'!$I70/('Glazing information'!$H70+'Glazing information'!$J70),0)-INDEX($A$192:$A$252,MATCH(IFERROR('Glazing information'!$I70/('Glazing information'!$H70+'Glazing information'!$J70),0),$A$192:$A$252,1),1))/(INDEX($A$192:$A$252,MATCH(3-IFERROR('Glazing information'!$I70/('Glazing information'!$H70+'Glazing information'!$J70),0),$R$192:$R$252,-1),1)-INDEX($A$192:$A$252,MATCH(IFERROR('Glazing information'!$I70/('Glazing information'!$H70+'Glazing information'!$J70),0),$A$192:$A$252,1),1))),1)</f>
        <v>1</v>
      </c>
      <c r="AC200" s="416" t="str">
        <f>IFERROR(('Window calculation'!AB200*('Glazing information'!$H70+'Glazing information'!$J70)-'Window calculation'!AA200*'Glazing information'!$J70)/'Glazing information'!$H70,"")</f>
        <v/>
      </c>
      <c r="AD200" s="370">
        <f>IFERROR(IF('Glazing information'!$I91/'Glazing information'!$J91&gt;3,INDEX($A$192:$Q$252,MATCH(3,'Window calculation'!$A$192:$A$252,1),MATCH(AD$131,'Window calculation'!$A$192:$Q$192,0)),(INDEX($A$192:$Q$252,MATCH(IFERROR('Glazing information'!$I91/'Glazing information'!$J91,0),'Window calculation'!$A$192:$A$252,1),MATCH(AD$131,'Window calculation'!$A$192:$Q$192,0))+(INDEX($A$192:$Q$252,MATCH(3-IFERROR('Glazing information'!$I91/'Glazing information'!$J91,0),$R$192:$R$252,-1),MATCH(AD$131,'Window calculation'!$A$192:$Q$192,0))-INDEX($A$192:$Q$252,MATCH(IFERROR('Glazing information'!$I91/'Glazing information'!$J91,0),'Window calculation'!$A$192:$A$252,1),MATCH(AD$131,'Window calculation'!$A$192:$Q$192,0)))*(IFERROR('Glazing information'!$I91/'Glazing information'!$J91,0)-INDEX($A$192:$A$252,MATCH(IFERROR('Glazing information'!$I91/'Glazing information'!$J91,0),'Window calculation'!$A$192:$A$252,1),1))/(INDEX($A$192:$A$252,MATCH(3-IFERROR('Glazing information'!$I91/'Glazing information'!$J91,0),$R$192:$R$252,-1),1)-INDEX(J195:J255,MATCH(IFERROR('Glazing information'!$I91/'Glazing information'!$J91,0),'Window calculation'!$A$192:$A$252,1),1)))),1)</f>
        <v>1</v>
      </c>
      <c r="AE200" s="369">
        <f>IFERROR(IF('Glazing information'!$I91/('Glazing information'!$H91+'Glazing information'!$J91)&gt;3,INDEX($A$192:$Q$252,MATCH(3,'Window calculation'!$A$192:$A$252,1),MATCH(AD$131,'Window calculation'!$A$192:$Q$192,0)),INDEX($A$192:$Q$252,MATCH(IFERROR('Glazing information'!$I91/('Glazing information'!$H91+'Glazing information'!$J91),0),$A$192:$A$252,1),MATCH(AD$131,$A$192:$Q$192,0))+(INDEX($A$192:$Q$252,MATCH(3-IFERROR('Glazing information'!$I91/('Glazing information'!$H91+'Glazing information'!$J91),0),$R$192:$R$252,-1),MATCH(AD$131,$A$192:$Q$192,0))-INDEX($A$192:$Q$252,MATCH(IFERROR('Glazing information'!$I91/('Glazing information'!$H91+'Glazing information'!$J91),0),$A$192:$A$252,1),MATCH(AD$131,$A$192:$Q$192,0)))*(IFERROR('Glazing information'!$I91/('Glazing information'!$H91+'Glazing information'!$J91),0)-INDEX($A$192:$A$252,MATCH(IFERROR('Glazing information'!$I91/('Glazing information'!$H91+'Glazing information'!$J91),0),$A$192:$A$252,1),1))/(INDEX($A$192:$A$252,MATCH(3-IFERROR('Glazing information'!$I91/('Glazing information'!$H91+'Glazing information'!$J91),0),$R$192:$R$252,-1),1)-INDEX($A$192:$A$252,MATCH(IFERROR('Glazing information'!$I91/('Glazing information'!$H91+'Glazing information'!$J91),0),$A$192:$A$252,1),1))),1)</f>
        <v>1</v>
      </c>
      <c r="AF200" s="416" t="str">
        <f>IFERROR(('Window calculation'!AE200*('Glazing information'!$H91+'Glazing information'!$J91)-'Window calculation'!AD200*'Glazing information'!$J91)/'Glazing information'!$H91,"")</f>
        <v/>
      </c>
      <c r="AG200" s="370">
        <f>IFERROR(IF('Glazing information'!$I112/'Glazing information'!$J112&gt;3,INDEX($A$192:$Q$252,MATCH(3,'Window calculation'!$A$192:$A$252,1),MATCH(AG$131,'Window calculation'!$A$192:$Q$192,0)),(INDEX($A$192:$Q$252,MATCH(IFERROR('Glazing information'!$I112/'Glazing information'!$J112,0),'Window calculation'!$A$192:$A$252,1),MATCH(AG$131,'Window calculation'!$A$192:$Q$192,0))+(INDEX($A$192:$Q$252,MATCH(3-IFERROR('Glazing information'!$I112/'Glazing information'!$J112,0),$R$192:$R$252,-1),MATCH(AG$131,'Window calculation'!$A$192:$Q$192,0))-INDEX($A$192:$Q$252,MATCH(IFERROR('Glazing information'!$I112/'Glazing information'!$J112,0),'Window calculation'!$A$192:$A$252,1),MATCH(AG$131,'Window calculation'!$A$192:$Q$192,0)))*(IFERROR('Glazing information'!$I112/'Glazing information'!$J112,0)-INDEX($A$192:$A$252,MATCH(IFERROR('Glazing information'!$I112/'Glazing information'!$J112,0),'Window calculation'!$A$192:$A$252,1),1))/(INDEX($A$192:$A$252,MATCH(3-IFERROR('Glazing information'!$I112/'Glazing information'!$J112,0),$R$192:$R$252,-1),1)-INDEX(M195:M255,MATCH(IFERROR('Glazing information'!$I112/'Glazing information'!$J112,0),'Window calculation'!$A$192:$A$252,1),1)))),1)</f>
        <v>1</v>
      </c>
      <c r="AH200" s="369">
        <f>IFERROR(IF('Glazing information'!$I112/('Glazing information'!$H112+'Glazing information'!$J112)&gt;3,INDEX($A$192:$Q$252,MATCH(3,'Window calculation'!$A$192:$A$252,1),MATCH(AG$131,'Window calculation'!$A$192:$Q$192,0)),INDEX($A$192:$Q$252,MATCH(IFERROR('Glazing information'!$I112/('Glazing information'!$H112+'Glazing information'!$J112),0),$A$192:$A$252,1),MATCH(AG$131,$A$192:$Q$192,0))+(INDEX($A$192:$Q$252,MATCH(3-IFERROR('Glazing information'!$I112/('Glazing information'!$H112+'Glazing information'!$J112),0),$R$192:$R$252,-1),MATCH(AG$131,$A$192:$Q$192,0))-INDEX($A$192:$Q$252,MATCH(IFERROR('Glazing information'!$I112/('Glazing information'!$H112+'Glazing information'!$J112),0),$A$192:$A$252,1),MATCH(AG$131,$A$192:$Q$192,0)))*(IFERROR('Glazing information'!$I112/('Glazing information'!$H112+'Glazing information'!$J112),0)-INDEX($A$192:$A$252,MATCH(IFERROR('Glazing information'!$I112/('Glazing information'!$H112+'Glazing information'!$J112),0),$A$192:$A$252,1),1))/(INDEX($A$192:$A$252,MATCH(3-IFERROR('Glazing information'!$I112/('Glazing information'!$H112+'Glazing information'!$J112),0),$R$192:$R$252,-1),1)-INDEX($A$192:$A$252,MATCH(IFERROR('Glazing information'!$I112/('Glazing information'!$H112+'Glazing information'!$J112),0),$A$192:$A$252,1),1))),1)</f>
        <v>1</v>
      </c>
      <c r="AI200" s="416" t="str">
        <f>IFERROR(('Window calculation'!AH200*('Glazing information'!$H112+'Glazing information'!$J112)-'Window calculation'!AG200*'Glazing information'!$J112)/'Glazing information'!$H112,"")</f>
        <v/>
      </c>
      <c r="AJ200" s="370">
        <f>IFERROR(IF('Glazing information'!$I133/'Glazing information'!$J133&gt;3,INDEX($A$192:$Q$252,MATCH(3,'Window calculation'!$A$192:$A$252,1),MATCH(AJ$131,'Window calculation'!$A$192:$Q$192,0)),(INDEX($A$192:$Q$252,MATCH(IFERROR('Glazing information'!$I133/'Glazing information'!$J133,0),'Window calculation'!$A$192:$A$252,1),MATCH(AJ$131,'Window calculation'!$A$192:$Q$192,0))+(INDEX($A$192:$Q$252,MATCH(3-IFERROR('Glazing information'!$I133/'Glazing information'!$J133,0),$R$192:$R$252,-1),MATCH(AJ$131,'Window calculation'!$A$192:$Q$192,0))-INDEX($A$192:$Q$252,MATCH(IFERROR('Glazing information'!$I133/'Glazing information'!$J133,0),'Window calculation'!$A$192:$A$252,1),MATCH(AJ$131,'Window calculation'!$A$192:$Q$192,0)))*(IFERROR('Glazing information'!$I133/'Glazing information'!$J133,0)-INDEX($A$192:$A$252,MATCH(IFERROR('Glazing information'!$I133/'Glazing information'!$J133,0),'Window calculation'!$A$192:$A$252,1),1))/(INDEX($A$192:$A$252,MATCH(3-IFERROR('Glazing information'!$I133/'Glazing information'!$J133,0),$R$192:$R$252,-1),1)-INDEX(P195:P255,MATCH(IFERROR('Glazing information'!$I133/'Glazing information'!$J133,0),'Window calculation'!$A$192:$A$252,1),1)))),1)</f>
        <v>1</v>
      </c>
      <c r="AK200" s="369">
        <f>IFERROR(IF('Glazing information'!$I133/('Glazing information'!$H133+'Glazing information'!$J133)&gt;3,INDEX($A$192:$Q$252,MATCH(3,'Window calculation'!$A$192:$A$252,1),MATCH(AJ$131,'Window calculation'!$A$192:$Q$192,0)),INDEX($A$192:$Q$252,MATCH(IFERROR('Glazing information'!$I133/('Glazing information'!$H133+'Glazing information'!$J133),0),$A$192:$A$252,1),MATCH(AJ$131,$A$192:$Q$192,0))+(INDEX($A$192:$Q$252,MATCH(3-IFERROR('Glazing information'!$I133/('Glazing information'!$H133+'Glazing information'!$J133),0),$R$192:$R$252,-1),MATCH(AJ$131,$A$192:$Q$192,0))-INDEX($A$192:$Q$252,MATCH(IFERROR('Glazing information'!$I133/('Glazing information'!$H133+'Glazing information'!$J133),0),$A$192:$A$252,1),MATCH(AJ$131,$A$192:$Q$192,0)))*(IFERROR('Glazing information'!$I133/('Glazing information'!$H133+'Glazing information'!$J133),0)-INDEX($A$192:$A$252,MATCH(IFERROR('Glazing information'!$I133/('Glazing information'!$H133+'Glazing information'!$J133),0),$A$192:$A$252,1),1))/(INDEX($A$192:$A$252,MATCH(3-IFERROR('Glazing information'!$I133/('Glazing information'!$H133+'Glazing information'!$J133),0),$R$192:$R$252,-1),1)-INDEX($A$192:$A$252,MATCH(IFERROR('Glazing information'!$I133/('Glazing information'!$H133+'Glazing information'!$J133),0),$A$192:$A$252,1),1))),1)</f>
        <v>1</v>
      </c>
      <c r="AL200" s="416" t="str">
        <f>IFERROR(('Window calculation'!AK200*('Glazing information'!$H133+'Glazing information'!$J133)-'Window calculation'!AJ200*'Glazing information'!$J133)/'Glazing information'!$H133,"")</f>
        <v/>
      </c>
      <c r="AM200" s="370">
        <f>IFERROR(IF('Glazing information'!$I154/'Glazing information'!$J154&gt;3,INDEX($A$192:$Q$252,MATCH(3,'Window calculation'!$A$192:$A$252,1),MATCH(AM$131,'Window calculation'!$A$192:$Q$192,0)),(INDEX($A$192:$Q$252,MATCH(IFERROR('Glazing information'!$I154/'Glazing information'!$J154,0),'Window calculation'!$A$192:$A$252,1),MATCH(AM$131,'Window calculation'!$A$192:$Q$192,0))+(INDEX($A$192:$Q$252,MATCH(3-IFERROR('Glazing information'!$I154/'Glazing information'!$J154,0),$R$192:$R$252,-1),MATCH(AM$131,'Window calculation'!$A$192:$Q$192,0))-INDEX($A$192:$Q$252,MATCH(IFERROR('Glazing information'!$I154/'Glazing information'!$J154,0),'Window calculation'!$A$192:$A$252,1),MATCH(AM$131,'Window calculation'!$A$192:$Q$192,0)))*(IFERROR('Glazing information'!$I154/'Glazing information'!$J154,0)-INDEX($A$192:$A$252,MATCH(IFERROR('Glazing information'!$I154/'Glazing information'!$J154,0),'Window calculation'!$A$192:$A$252,1),1))/(INDEX($A$192:$A$252,MATCH(3-IFERROR('Glazing information'!$I154/'Glazing information'!$J154,0),$R$192:$R$252,-1),1)-INDEX(S195:S255,MATCH(IFERROR('Glazing information'!$I154/'Glazing information'!$J154,0),'Window calculation'!$A$192:$A$252,1),1)))),1)</f>
        <v>1</v>
      </c>
      <c r="AN200" s="369">
        <f>IFERROR(IF('Glazing information'!$I154/('Glazing information'!$H154+'Glazing information'!$J154)&gt;3,INDEX($A$192:$Q$252,MATCH(3,'Window calculation'!$A$192:$A$252,1),MATCH(AM$131,'Window calculation'!$A$192:$Q$192,0)),INDEX($A$192:$Q$252,MATCH(IFERROR('Glazing information'!$I154/('Glazing information'!$H154+'Glazing information'!$J154),0),$A$192:$A$252,1),MATCH(AM$131,$A$192:$Q$192,0))+(INDEX($A$192:$Q$252,MATCH(3-IFERROR('Glazing information'!$I154/('Glazing information'!$H154+'Glazing information'!$J154),0),$R$192:$R$252,-1),MATCH(AM$131,$A$192:$Q$192,0))-INDEX($A$192:$Q$252,MATCH(IFERROR('Glazing information'!$I154/('Glazing information'!$H154+'Glazing information'!$J154),0),$A$192:$A$252,1),MATCH(AM$131,$A$192:$Q$192,0)))*(IFERROR('Glazing information'!$I154/('Glazing information'!$H154+'Glazing information'!$J154),0)-INDEX($A$192:$A$252,MATCH(IFERROR('Glazing information'!$I154/('Glazing information'!$H154+'Glazing information'!$J154),0),$A$192:$A$252,1),1))/(INDEX($A$192:$A$252,MATCH(3-IFERROR('Glazing information'!$I154/('Glazing information'!$H154+'Glazing information'!$J154),0),$R$192:$R$252,-1),1)-INDEX($A$192:$A$252,MATCH(IFERROR('Glazing information'!$I154/('Glazing information'!$H154+'Glazing information'!$J154),0),$A$192:$A$252,1),1))),1)</f>
        <v>1</v>
      </c>
      <c r="AO200" s="416" t="str">
        <f>IFERROR(('Window calculation'!AN200*('Glazing information'!$H154+'Glazing information'!$J154)-'Window calculation'!AM200*'Glazing information'!$J154)/'Glazing information'!$H154,"")</f>
        <v/>
      </c>
      <c r="AP200" s="370">
        <f>IFERROR(IF('Glazing information'!$I175/'Glazing information'!$J175&gt;3,INDEX($A$192:$Q$252,MATCH(3,'Window calculation'!$A$192:$A$252,1),MATCH(AP$131,'Window calculation'!$A$192:$Q$192,0)),(INDEX($A$192:$Q$252,MATCH(IFERROR('Glazing information'!$I175/'Glazing information'!$J175,0),'Window calculation'!$A$192:$A$252,1),MATCH(AP$131,'Window calculation'!$A$192:$Q$192,0))+(INDEX($A$192:$Q$252,MATCH(3-IFERROR('Glazing information'!$I175/'Glazing information'!$J175,0),$R$192:$R$252,-1),MATCH(AP$131,'Window calculation'!$A$192:$Q$192,0))-INDEX($A$192:$Q$252,MATCH(IFERROR('Glazing information'!$I175/'Glazing information'!$J175,0),'Window calculation'!$A$192:$A$252,1),MATCH(AP$131,'Window calculation'!$A$192:$Q$192,0)))*(IFERROR('Glazing information'!$I175/'Glazing information'!$J175,0)-INDEX($A$192:$A$252,MATCH(IFERROR('Glazing information'!$I175/'Glazing information'!$J175,0),'Window calculation'!$A$192:$A$252,1),1))/(INDEX($A$192:$A$252,MATCH(3-IFERROR('Glazing information'!$I175/'Glazing information'!$J175,0),$R$192:$R$252,-1),1)-INDEX(V195:V255,MATCH(IFERROR('Glazing information'!$I175/'Glazing information'!$J175,0),'Window calculation'!$A$192:$A$252,1),1)))),1)</f>
        <v>1</v>
      </c>
      <c r="AQ200" s="369">
        <f>IFERROR(IF('Glazing information'!$I175/('Glazing information'!$H175+'Glazing information'!$J175)&gt;3,INDEX($A$192:$Q$252,MATCH(3,'Window calculation'!$A$192:$A$252,1),MATCH(AP$131,'Window calculation'!$A$192:$Q$192,0)),INDEX($A$192:$Q$252,MATCH(IFERROR('Glazing information'!$I175/('Glazing information'!$H175+'Glazing information'!$J175),0),$A$192:$A$252,1),MATCH(AP$131,$A$192:$Q$192,0))+(INDEX($A$192:$Q$252,MATCH(3-IFERROR('Glazing information'!$I175/('Glazing information'!$H175+'Glazing information'!$J175),0),$R$192:$R$252,-1),MATCH(AP$131,$A$192:$Q$192,0))-INDEX($A$192:$Q$252,MATCH(IFERROR('Glazing information'!$I175/('Glazing information'!$H175+'Glazing information'!$J175),0),$A$192:$A$252,1),MATCH(AP$131,$A$192:$Q$192,0)))*(IFERROR('Glazing information'!$I175/('Glazing information'!$H175+'Glazing information'!$J175),0)-INDEX($A$192:$A$252,MATCH(IFERROR('Glazing information'!$I175/('Glazing information'!$H175+'Glazing information'!$J175),0),$A$192:$A$252,1),1))/(INDEX($A$192:$A$252,MATCH(3-IFERROR('Glazing information'!$I175/('Glazing information'!$H175+'Glazing information'!$J175),0),$R$192:$R$252,-1),1)-INDEX($A$192:$A$252,MATCH(IFERROR('Glazing information'!$I175/('Glazing information'!$H175+'Glazing information'!$J175),0),$A$192:$A$252,1),1))),1)</f>
        <v>1</v>
      </c>
      <c r="AR200" s="416" t="str">
        <f>IFERROR(('Window calculation'!AQ200*('Glazing information'!$H175+'Glazing information'!$J175)-'Window calculation'!AP200*'Glazing information'!$J175)/'Glazing information'!$H175,"")</f>
        <v/>
      </c>
      <c r="AS200" s="57"/>
      <c r="AT200" s="57"/>
      <c r="AU200" s="57"/>
      <c r="AV200" s="57"/>
      <c r="AW200" s="57"/>
      <c r="AX200" s="57"/>
      <c r="AY200" s="57"/>
      <c r="AZ200" s="57"/>
      <c r="BA200" s="57"/>
      <c r="BB200" s="57"/>
      <c r="BC200" s="57"/>
      <c r="BD200" s="57"/>
      <c r="BE200" s="57"/>
      <c r="BF200" s="57"/>
      <c r="BG200" s="57"/>
      <c r="BH200" s="57"/>
      <c r="BI200" s="57"/>
      <c r="BJ200" s="57"/>
      <c r="BK200" s="57"/>
      <c r="BL200" s="57"/>
    </row>
    <row r="201" spans="1:64" x14ac:dyDescent="0.25">
      <c r="A201" s="67">
        <v>0.45</v>
      </c>
      <c r="B201" s="68" t="b">
        <f>IF('OTTV Calculation'!$E$6="Hanoi",'Beta Database'!D198,IF('OTTV Calculation'!$E$6="Da Nang",'Beta Database'!U198,IF('OTTV Calculation'!$E$6="Buon Ma Thuot",'Beta Database'!AL198,IF('OTTV Calculation'!$E$6="HCMC",'Beta Database'!BC198))))</f>
        <v>0</v>
      </c>
      <c r="C201" s="68" t="b">
        <f>IF('OTTV Calculation'!$E$6="Hanoi",'Beta Database'!E198,IF('OTTV Calculation'!$E$6="Da Nang",'Beta Database'!V198,IF('OTTV Calculation'!$E$6="Buon Ma Thuot",'Beta Database'!AM198,IF('OTTV Calculation'!$E$6="HCMC",'Beta Database'!BD198))))</f>
        <v>0</v>
      </c>
      <c r="D201" s="68" t="b">
        <f>IF('OTTV Calculation'!$E$6="Hanoi",'Beta Database'!F198,IF('OTTV Calculation'!$E$6="Da Nang",'Beta Database'!W198,IF('OTTV Calculation'!$E$6="Buon Ma Thuot",'Beta Database'!AN198,IF('OTTV Calculation'!$E$6="HCMC",'Beta Database'!BE198))))</f>
        <v>0</v>
      </c>
      <c r="E201" s="68" t="b">
        <f>IF('OTTV Calculation'!$E$6="Hanoi",'Beta Database'!G198,IF('OTTV Calculation'!$E$6="Da Nang",'Beta Database'!X198,IF('OTTV Calculation'!$E$6="Buon Ma Thuot",'Beta Database'!AO198,IF('OTTV Calculation'!$E$6="HCMC",'Beta Database'!BF198))))</f>
        <v>0</v>
      </c>
      <c r="F201" s="73" t="b">
        <f>IF('OTTV Calculation'!$E$6="Hanoi",'Beta Database'!H198,IF('OTTV Calculation'!$E$6="Da Nang",'Beta Database'!Y198,IF('OTTV Calculation'!$E$6="Buon Ma Thuot",'Beta Database'!AP198,IF('OTTV Calculation'!$E$6="HCMC",'Beta Database'!BG198))))</f>
        <v>0</v>
      </c>
      <c r="G201" s="68" t="b">
        <f>IF('OTTV Calculation'!$E$6="Hanoi",'Beta Database'!I198,IF('OTTV Calculation'!$E$6="Da Nang",'Beta Database'!Z198,IF('OTTV Calculation'!$E$6="Buon Ma Thuot",'Beta Database'!AQ198,IF('OTTV Calculation'!$E$6="HCMC",'Beta Database'!BH198))))</f>
        <v>0</v>
      </c>
      <c r="H201" s="68" t="b">
        <f>IF('OTTV Calculation'!$E$6="Hanoi",'Beta Database'!J198,IF('OTTV Calculation'!$E$6="Da Nang",'Beta Database'!AA198,IF('OTTV Calculation'!$E$6="Buon Ma Thuot",'Beta Database'!AR198,IF('OTTV Calculation'!$E$6="HCMC",'Beta Database'!BI198))))</f>
        <v>0</v>
      </c>
      <c r="I201" s="68" t="b">
        <f>IF('OTTV Calculation'!$E$6="Hanoi",'Beta Database'!K198,IF('OTTV Calculation'!$E$6="Da Nang",'Beta Database'!AB198,IF('OTTV Calculation'!$E$6="Buon Ma Thuot",'Beta Database'!AS198,IF('OTTV Calculation'!$E$6="HCMC",'Beta Database'!BJ198))))</f>
        <v>0</v>
      </c>
      <c r="J201" s="68" t="b">
        <f>IF('OTTV Calculation'!$E$6="Hanoi",'Beta Database'!L198,IF('OTTV Calculation'!$E$6="Da Nang",'Beta Database'!AC198,IF('OTTV Calculation'!$E$6="Buon Ma Thuot",'Beta Database'!AT198,IF('OTTV Calculation'!$E$6="HCMC",'Beta Database'!BK198))))</f>
        <v>0</v>
      </c>
      <c r="K201" s="68" t="b">
        <f>IF('OTTV Calculation'!$E$6="Hanoi",'Beta Database'!M198,IF('OTTV Calculation'!$E$6="Da Nang",'Beta Database'!AD198,IF('OTTV Calculation'!$E$6="Buon Ma Thuot",'Beta Database'!AU198,IF('OTTV Calculation'!$E$6="HCMC",'Beta Database'!BL198))))</f>
        <v>0</v>
      </c>
      <c r="L201" s="68" t="b">
        <f>IF('OTTV Calculation'!$E$6="Hanoi",'Beta Database'!N198,IF('OTTV Calculation'!$E$6="Da Nang",'Beta Database'!AE198,IF('OTTV Calculation'!$E$6="Buon Ma Thuot",'Beta Database'!AV198,IF('OTTV Calculation'!$E$6="HCMC",'Beta Database'!BM198))))</f>
        <v>0</v>
      </c>
      <c r="M201" s="68" t="b">
        <f>IF('OTTV Calculation'!$E$6="Hanoi",'Beta Database'!O198,IF('OTTV Calculation'!$E$6="Da Nang",'Beta Database'!AF198,IF('OTTV Calculation'!$E$6="Buon Ma Thuot",'Beta Database'!AW198,IF('OTTV Calculation'!$E$6="HCMC",'Beta Database'!BN198))))</f>
        <v>0</v>
      </c>
      <c r="N201" s="68" t="b">
        <f>IF('OTTV Calculation'!$E$6="Hanoi",'Beta Database'!P198,IF('OTTV Calculation'!$E$6="Da Nang",'Beta Database'!AG198,IF('OTTV Calculation'!$E$6="Buon Ma Thuot",'Beta Database'!AX198,IF('OTTV Calculation'!$E$6="HCMC",'Beta Database'!BO198))))</f>
        <v>0</v>
      </c>
      <c r="O201" s="68" t="b">
        <f>IF('OTTV Calculation'!$E$6="Hanoi",'Beta Database'!Q198,IF('OTTV Calculation'!$E$6="Da Nang",'Beta Database'!AH198,IF('OTTV Calculation'!$E$6="Buon Ma Thuot",'Beta Database'!AY198,IF('OTTV Calculation'!$E$6="HCMC",'Beta Database'!BP198))))</f>
        <v>0</v>
      </c>
      <c r="P201" s="68" t="b">
        <f>IF('OTTV Calculation'!$E$6="Hanoi",'Beta Database'!R198,IF('OTTV Calculation'!$E$6="Da Nang",'Beta Database'!AI198,IF('OTTV Calculation'!$E$6="Buon Ma Thuot",'Beta Database'!AZ198,IF('OTTV Calculation'!$E$6="HCMC",'Beta Database'!BQ198))))</f>
        <v>0</v>
      </c>
      <c r="Q201" s="68" t="b">
        <f>IF('OTTV Calculation'!$E$6="Hanoi",'Beta Database'!S198,IF('OTTV Calculation'!$E$6="Da Nang",'Beta Database'!AJ198,IF('OTTV Calculation'!$E$6="Buon Ma Thuot",'Beta Database'!BA198,IF('OTTV Calculation'!$E$6="HCMC",'Beta Database'!BR198))))</f>
        <v>0</v>
      </c>
      <c r="R201" s="57">
        <v>2.6</v>
      </c>
      <c r="S201" s="57"/>
      <c r="T201" s="90" t="s">
        <v>212</v>
      </c>
      <c r="U201" s="370">
        <f>IFERROR(IF('Glazing information'!$I29/'Glazing information'!$J29&gt;3,INDEX($A$192:$Q$252,MATCH(3,'Window calculation'!$A$192:$A$252,1),MATCH(U$131,'Window calculation'!$A$192:$Q$192,0)),(INDEX($A$192:$Q$252,MATCH(IFERROR('Glazing information'!$I29/'Glazing information'!$J29,0),'Window calculation'!$A$192:$A$252,1),MATCH(U$131,'Window calculation'!$A$192:$Q$192,0))+(INDEX($A$192:$Q$252,MATCH(3-IFERROR('Glazing information'!$I29/'Glazing information'!$J29,0),$R$192:$R$252,-1),MATCH(U$131,'Window calculation'!$A$192:$Q$192,0))-INDEX($A$192:$Q$252,MATCH(IFERROR('Glazing information'!$I29/'Glazing information'!$J29,0),'Window calculation'!$A$192:$A$252,1),MATCH(U$131,'Window calculation'!$A$192:$Q$192,0)))*(IFERROR('Glazing information'!$I29/'Glazing information'!$J29,0)-INDEX($A$192:$A$252,MATCH(IFERROR('Glazing information'!$I29/'Glazing information'!$J29,0),'Window calculation'!$A$192:$A$252,1),1))/(INDEX($A$192:$A$252,MATCH(3-IFERROR('Glazing information'!$I29/'Glazing information'!$J29,0),$R$192:$R$252,-1),1)-INDEX(A196:A256,MATCH(IFERROR('Glazing information'!$I29/'Glazing information'!$J29,0),'Window calculation'!$A$192:$A$252,1),1)))),1)</f>
        <v>1</v>
      </c>
      <c r="V201" s="369">
        <f>IFERROR(IF('Glazing information'!$I29/('Glazing information'!$H29+'Glazing information'!$J29)&gt;3,INDEX($A$192:$Q$252,MATCH(3,'Window calculation'!$A$192:$A$252,1),MATCH(U$131,'Window calculation'!$A$192:$Q$192,0)),INDEX($A$192:$Q$252,MATCH(IFERROR('Glazing information'!$I29/('Glazing information'!$H29+'Glazing information'!$J29),0),$A$192:$A$252,1),MATCH(U$131,$A$192:$Q$192,0))+(INDEX($A$192:$Q$252,MATCH(3-IFERROR('Glazing information'!$I29/('Glazing information'!$H29+'Glazing information'!$J29),0),$R$192:$R$252,-1),MATCH(U$131,$A$192:$Q$192,0))-INDEX($A$192:$Q$252,MATCH(IFERROR('Glazing information'!$I29/('Glazing information'!$H29+'Glazing information'!$J29),0),$A$192:$A$252,1),MATCH(U$131,$A$192:$Q$192,0)))*(IFERROR('Glazing information'!$I29/('Glazing information'!$H29+'Glazing information'!$J29),0)-INDEX($A$192:$A$252,MATCH(IFERROR('Glazing information'!$I29/('Glazing information'!$H29+'Glazing information'!$J29),0),$A$192:$A$252,1),1))/(INDEX($A$192:$A$252,MATCH(3-IFERROR('Glazing information'!$I29/('Glazing information'!$H29+'Glazing information'!$J29),0),$R$192:$R$252,-1),1)-INDEX($A$192:$A$252,MATCH(IFERROR('Glazing information'!$I29/('Glazing information'!$H29+'Glazing information'!$J29),0),$A$192:$A$252,1),1))),1)</f>
        <v>1</v>
      </c>
      <c r="W201" s="416" t="str">
        <f>IFERROR(('Window calculation'!V201*('Glazing information'!$H29+'Glazing information'!$J29)-'Window calculation'!U201*'Glazing information'!$J29)/'Glazing information'!$H29,"")</f>
        <v/>
      </c>
      <c r="X201" s="370">
        <f>IFERROR(IF('Glazing information'!$I50/'Glazing information'!$J50&gt;3,INDEX($A$192:$Q$252,MATCH(3,'Window calculation'!$A$192:$A$252,1),MATCH(X$131,'Window calculation'!$A$192:$Q$192,0)),(INDEX($A$192:$Q$252,MATCH(IFERROR('Glazing information'!$I50/'Glazing information'!$J50,0),'Window calculation'!$A$192:$A$252,1),MATCH(X$131,'Window calculation'!$A$192:$Q$192,0))+(INDEX($A$192:$Q$252,MATCH(3-IFERROR('Glazing information'!$I50/'Glazing information'!$J50,0),$R$192:$R$252,-1),MATCH(X$131,'Window calculation'!$A$192:$Q$192,0))-INDEX($A$192:$Q$252,MATCH(IFERROR('Glazing information'!$I50/'Glazing information'!$J50,0),'Window calculation'!$A$192:$A$252,1),MATCH(X$131,'Window calculation'!$A$192:$Q$192,0)))*(IFERROR('Glazing information'!$I50/'Glazing information'!$J50,0)-INDEX($A$192:$A$252,MATCH(IFERROR('Glazing information'!$I50/'Glazing information'!$J50,0),'Window calculation'!$A$192:$A$252,1),1))/(INDEX($A$192:$A$252,MATCH(3-IFERROR('Glazing information'!$I50/'Glazing information'!$J50,0),$R$192:$R$252,-1),1)-INDEX(D196:D256,MATCH(IFERROR('Glazing information'!$I50/'Glazing information'!$J50,0),'Window calculation'!$A$192:$A$252,1),1)))),1)</f>
        <v>1</v>
      </c>
      <c r="Y201" s="369">
        <f>IFERROR(IF('Glazing information'!$I50/('Glazing information'!$H50+'Glazing information'!$J50)&gt;3,INDEX($A$192:$Q$252,MATCH(3,'Window calculation'!$A$192:$A$252,1),MATCH(X$131,'Window calculation'!$A$192:$Q$192,0)),INDEX($A$192:$Q$252,MATCH(IFERROR('Glazing information'!$I50/('Glazing information'!$H50+'Glazing information'!$J50),0),$A$192:$A$252,1),MATCH(X$131,$A$192:$Q$192,0))+(INDEX($A$192:$Q$252,MATCH(3-IFERROR('Glazing information'!$I50/('Glazing information'!$H50+'Glazing information'!$J50),0),$R$192:$R$252,-1),MATCH(X$131,$A$192:$Q$192,0))-INDEX($A$192:$Q$252,MATCH(IFERROR('Glazing information'!$I50/('Glazing information'!$H50+'Glazing information'!$J50),0),$A$192:$A$252,1),MATCH(X$131,$A$192:$Q$192,0)))*(IFERROR('Glazing information'!$I50/('Glazing information'!$H50+'Glazing information'!$J50),0)-INDEX($A$192:$A$252,MATCH(IFERROR('Glazing information'!$I50/('Glazing information'!$H50+'Glazing information'!$J50),0),$A$192:$A$252,1),1))/(INDEX($A$192:$A$252,MATCH(3-IFERROR('Glazing information'!$I50/('Glazing information'!$H50+'Glazing information'!$J50),0),$R$192:$R$252,-1),1)-INDEX($A$192:$A$252,MATCH(IFERROR('Glazing information'!$I50/('Glazing information'!$H50+'Glazing information'!$J50),0),$A$192:$A$252,1),1))),1)</f>
        <v>1</v>
      </c>
      <c r="Z201" s="416" t="str">
        <f>IFERROR(('Window calculation'!Y201*('Glazing information'!$H50+'Glazing information'!$J50)-'Window calculation'!X201*'Glazing information'!$J50)/'Glazing information'!$H50,"")</f>
        <v/>
      </c>
      <c r="AA201" s="370">
        <f>IFERROR(IF('Glazing information'!$I71/'Glazing information'!$J71&gt;3,INDEX($A$192:$Q$252,MATCH(3,'Window calculation'!$A$192:$A$252,1),MATCH(AA$131,'Window calculation'!$A$192:$Q$192,0)),(INDEX($A$192:$Q$252,MATCH(IFERROR('Glazing information'!$I71/'Glazing information'!$J71,0),'Window calculation'!$A$192:$A$252,1),MATCH(AA$131,'Window calculation'!$A$192:$Q$192,0))+(INDEX($A$192:$Q$252,MATCH(3-IFERROR('Glazing information'!$I71/'Glazing information'!$J71,0),$R$192:$R$252,-1),MATCH(AA$131,'Window calculation'!$A$192:$Q$192,0))-INDEX($A$192:$Q$252,MATCH(IFERROR('Glazing information'!$I71/'Glazing information'!$J71,0),'Window calculation'!$A$192:$A$252,1),MATCH(AA$131,'Window calculation'!$A$192:$Q$192,0)))*(IFERROR('Glazing information'!$I71/'Glazing information'!$J71,0)-INDEX($A$192:$A$252,MATCH(IFERROR('Glazing information'!$I71/'Glazing information'!$J71,0),'Window calculation'!$A$192:$A$252,1),1))/(INDEX($A$192:$A$252,MATCH(3-IFERROR('Glazing information'!$I71/'Glazing information'!$J71,0),$R$192:$R$252,-1),1)-INDEX(G196:G256,MATCH(IFERROR('Glazing information'!$I71/'Glazing information'!$J71,0),'Window calculation'!$A$192:$A$252,1),1)))),1)</f>
        <v>1</v>
      </c>
      <c r="AB201" s="369">
        <f>IFERROR(IF('Glazing information'!$I71/('Glazing information'!$H71+'Glazing information'!$J71)&gt;3,INDEX($A$192:$Q$252,MATCH(3,'Window calculation'!$A$192:$A$252,1),MATCH(AA$131,'Window calculation'!$A$192:$Q$192,0)),INDEX($A$192:$Q$252,MATCH(IFERROR('Glazing information'!$I71/('Glazing information'!$H71+'Glazing information'!$J71),0),$A$192:$A$252,1),MATCH(AA$131,$A$192:$Q$192,0))+(INDEX($A$192:$Q$252,MATCH(3-IFERROR('Glazing information'!$I71/('Glazing information'!$H71+'Glazing information'!$J71),0),$R$192:$R$252,-1),MATCH(AA$131,$A$192:$Q$192,0))-INDEX($A$192:$Q$252,MATCH(IFERROR('Glazing information'!$I71/('Glazing information'!$H71+'Glazing information'!$J71),0),$A$192:$A$252,1),MATCH(AA$131,$A$192:$Q$192,0)))*(IFERROR('Glazing information'!$I71/('Glazing information'!$H71+'Glazing information'!$J71),0)-INDEX($A$192:$A$252,MATCH(IFERROR('Glazing information'!$I71/('Glazing information'!$H71+'Glazing information'!$J71),0),$A$192:$A$252,1),1))/(INDEX($A$192:$A$252,MATCH(3-IFERROR('Glazing information'!$I71/('Glazing information'!$H71+'Glazing information'!$J71),0),$R$192:$R$252,-1),1)-INDEX($A$192:$A$252,MATCH(IFERROR('Glazing information'!$I71/('Glazing information'!$H71+'Glazing information'!$J71),0),$A$192:$A$252,1),1))),1)</f>
        <v>1</v>
      </c>
      <c r="AC201" s="416" t="str">
        <f>IFERROR(('Window calculation'!AB201*('Glazing information'!$H71+'Glazing information'!$J71)-'Window calculation'!AA201*'Glazing information'!$J71)/'Glazing information'!$H71,"")</f>
        <v/>
      </c>
      <c r="AD201" s="370">
        <f>IFERROR(IF('Glazing information'!$I92/'Glazing information'!$J92&gt;3,INDEX($A$192:$Q$252,MATCH(3,'Window calculation'!$A$192:$A$252,1),MATCH(AD$131,'Window calculation'!$A$192:$Q$192,0)),(INDEX($A$192:$Q$252,MATCH(IFERROR('Glazing information'!$I92/'Glazing information'!$J92,0),'Window calculation'!$A$192:$A$252,1),MATCH(AD$131,'Window calculation'!$A$192:$Q$192,0))+(INDEX($A$192:$Q$252,MATCH(3-IFERROR('Glazing information'!$I92/'Glazing information'!$J92,0),$R$192:$R$252,-1),MATCH(AD$131,'Window calculation'!$A$192:$Q$192,0))-INDEX($A$192:$Q$252,MATCH(IFERROR('Glazing information'!$I92/'Glazing information'!$J92,0),'Window calculation'!$A$192:$A$252,1),MATCH(AD$131,'Window calculation'!$A$192:$Q$192,0)))*(IFERROR('Glazing information'!$I92/'Glazing information'!$J92,0)-INDEX($A$192:$A$252,MATCH(IFERROR('Glazing information'!$I92/'Glazing information'!$J92,0),'Window calculation'!$A$192:$A$252,1),1))/(INDEX($A$192:$A$252,MATCH(3-IFERROR('Glazing information'!$I92/'Glazing information'!$J92,0),$R$192:$R$252,-1),1)-INDEX(J196:J256,MATCH(IFERROR('Glazing information'!$I92/'Glazing information'!$J92,0),'Window calculation'!$A$192:$A$252,1),1)))),1)</f>
        <v>1</v>
      </c>
      <c r="AE201" s="369">
        <f>IFERROR(IF('Glazing information'!$I92/('Glazing information'!$H92+'Glazing information'!$J92)&gt;3,INDEX($A$192:$Q$252,MATCH(3,'Window calculation'!$A$192:$A$252,1),MATCH(AD$131,'Window calculation'!$A$192:$Q$192,0)),INDEX($A$192:$Q$252,MATCH(IFERROR('Glazing information'!$I92/('Glazing information'!$H92+'Glazing information'!$J92),0),$A$192:$A$252,1),MATCH(AD$131,$A$192:$Q$192,0))+(INDEX($A$192:$Q$252,MATCH(3-IFERROR('Glazing information'!$I92/('Glazing information'!$H92+'Glazing information'!$J92),0),$R$192:$R$252,-1),MATCH(AD$131,$A$192:$Q$192,0))-INDEX($A$192:$Q$252,MATCH(IFERROR('Glazing information'!$I92/('Glazing information'!$H92+'Glazing information'!$J92),0),$A$192:$A$252,1),MATCH(AD$131,$A$192:$Q$192,0)))*(IFERROR('Glazing information'!$I92/('Glazing information'!$H92+'Glazing information'!$J92),0)-INDEX($A$192:$A$252,MATCH(IFERROR('Glazing information'!$I92/('Glazing information'!$H92+'Glazing information'!$J92),0),$A$192:$A$252,1),1))/(INDEX($A$192:$A$252,MATCH(3-IFERROR('Glazing information'!$I92/('Glazing information'!$H92+'Glazing information'!$J92),0),$R$192:$R$252,-1),1)-INDEX($A$192:$A$252,MATCH(IFERROR('Glazing information'!$I92/('Glazing information'!$H92+'Glazing information'!$J92),0),$A$192:$A$252,1),1))),1)</f>
        <v>1</v>
      </c>
      <c r="AF201" s="416" t="str">
        <f>IFERROR(('Window calculation'!AE201*('Glazing information'!$H92+'Glazing information'!$J92)-'Window calculation'!AD201*'Glazing information'!$J92)/'Glazing information'!$H92,"")</f>
        <v/>
      </c>
      <c r="AG201" s="370">
        <f>IFERROR(IF('Glazing information'!$I113/'Glazing information'!$J113&gt;3,INDEX($A$192:$Q$252,MATCH(3,'Window calculation'!$A$192:$A$252,1),MATCH(AG$131,'Window calculation'!$A$192:$Q$192,0)),(INDEX($A$192:$Q$252,MATCH(IFERROR('Glazing information'!$I113/'Glazing information'!$J113,0),'Window calculation'!$A$192:$A$252,1),MATCH(AG$131,'Window calculation'!$A$192:$Q$192,0))+(INDEX($A$192:$Q$252,MATCH(3-IFERROR('Glazing information'!$I113/'Glazing information'!$J113,0),$R$192:$R$252,-1),MATCH(AG$131,'Window calculation'!$A$192:$Q$192,0))-INDEX($A$192:$Q$252,MATCH(IFERROR('Glazing information'!$I113/'Glazing information'!$J113,0),'Window calculation'!$A$192:$A$252,1),MATCH(AG$131,'Window calculation'!$A$192:$Q$192,0)))*(IFERROR('Glazing information'!$I113/'Glazing information'!$J113,0)-INDEX($A$192:$A$252,MATCH(IFERROR('Glazing information'!$I113/'Glazing information'!$J113,0),'Window calculation'!$A$192:$A$252,1),1))/(INDEX($A$192:$A$252,MATCH(3-IFERROR('Glazing information'!$I113/'Glazing information'!$J113,0),$R$192:$R$252,-1),1)-INDEX(M196:M256,MATCH(IFERROR('Glazing information'!$I113/'Glazing information'!$J113,0),'Window calculation'!$A$192:$A$252,1),1)))),1)</f>
        <v>1</v>
      </c>
      <c r="AH201" s="369">
        <f>IFERROR(IF('Glazing information'!$I113/('Glazing information'!$H113+'Glazing information'!$J113)&gt;3,INDEX($A$192:$Q$252,MATCH(3,'Window calculation'!$A$192:$A$252,1),MATCH(AG$131,'Window calculation'!$A$192:$Q$192,0)),INDEX($A$192:$Q$252,MATCH(IFERROR('Glazing information'!$I113/('Glazing information'!$H113+'Glazing information'!$J113),0),$A$192:$A$252,1),MATCH(AG$131,$A$192:$Q$192,0))+(INDEX($A$192:$Q$252,MATCH(3-IFERROR('Glazing information'!$I113/('Glazing information'!$H113+'Glazing information'!$J113),0),$R$192:$R$252,-1),MATCH(AG$131,$A$192:$Q$192,0))-INDEX($A$192:$Q$252,MATCH(IFERROR('Glazing information'!$I113/('Glazing information'!$H113+'Glazing information'!$J113),0),$A$192:$A$252,1),MATCH(AG$131,$A$192:$Q$192,0)))*(IFERROR('Glazing information'!$I113/('Glazing information'!$H113+'Glazing information'!$J113),0)-INDEX($A$192:$A$252,MATCH(IFERROR('Glazing information'!$I113/('Glazing information'!$H113+'Glazing information'!$J113),0),$A$192:$A$252,1),1))/(INDEX($A$192:$A$252,MATCH(3-IFERROR('Glazing information'!$I113/('Glazing information'!$H113+'Glazing information'!$J113),0),$R$192:$R$252,-1),1)-INDEX($A$192:$A$252,MATCH(IFERROR('Glazing information'!$I113/('Glazing information'!$H113+'Glazing information'!$J113),0),$A$192:$A$252,1),1))),1)</f>
        <v>1</v>
      </c>
      <c r="AI201" s="416" t="str">
        <f>IFERROR(('Window calculation'!AH201*('Glazing information'!$H113+'Glazing information'!$J113)-'Window calculation'!AG201*'Glazing information'!$J113)/'Glazing information'!$H113,"")</f>
        <v/>
      </c>
      <c r="AJ201" s="370">
        <f>IFERROR(IF('Glazing information'!$I134/'Glazing information'!$J134&gt;3,INDEX($A$192:$Q$252,MATCH(3,'Window calculation'!$A$192:$A$252,1),MATCH(AJ$131,'Window calculation'!$A$192:$Q$192,0)),(INDEX($A$192:$Q$252,MATCH(IFERROR('Glazing information'!$I134/'Glazing information'!$J134,0),'Window calculation'!$A$192:$A$252,1),MATCH(AJ$131,'Window calculation'!$A$192:$Q$192,0))+(INDEX($A$192:$Q$252,MATCH(3-IFERROR('Glazing information'!$I134/'Glazing information'!$J134,0),$R$192:$R$252,-1),MATCH(AJ$131,'Window calculation'!$A$192:$Q$192,0))-INDEX($A$192:$Q$252,MATCH(IFERROR('Glazing information'!$I134/'Glazing information'!$J134,0),'Window calculation'!$A$192:$A$252,1),MATCH(AJ$131,'Window calculation'!$A$192:$Q$192,0)))*(IFERROR('Glazing information'!$I134/'Glazing information'!$J134,0)-INDEX($A$192:$A$252,MATCH(IFERROR('Glazing information'!$I134/'Glazing information'!$J134,0),'Window calculation'!$A$192:$A$252,1),1))/(INDEX($A$192:$A$252,MATCH(3-IFERROR('Glazing information'!$I134/'Glazing information'!$J134,0),$R$192:$R$252,-1),1)-INDEX(P196:P256,MATCH(IFERROR('Glazing information'!$I134/'Glazing information'!$J134,0),'Window calculation'!$A$192:$A$252,1),1)))),1)</f>
        <v>1</v>
      </c>
      <c r="AK201" s="369">
        <f>IFERROR(IF('Glazing information'!$I134/('Glazing information'!$H134+'Glazing information'!$J134)&gt;3,INDEX($A$192:$Q$252,MATCH(3,'Window calculation'!$A$192:$A$252,1),MATCH(AJ$131,'Window calculation'!$A$192:$Q$192,0)),INDEX($A$192:$Q$252,MATCH(IFERROR('Glazing information'!$I134/('Glazing information'!$H134+'Glazing information'!$J134),0),$A$192:$A$252,1),MATCH(AJ$131,$A$192:$Q$192,0))+(INDEX($A$192:$Q$252,MATCH(3-IFERROR('Glazing information'!$I134/('Glazing information'!$H134+'Glazing information'!$J134),0),$R$192:$R$252,-1),MATCH(AJ$131,$A$192:$Q$192,0))-INDEX($A$192:$Q$252,MATCH(IFERROR('Glazing information'!$I134/('Glazing information'!$H134+'Glazing information'!$J134),0),$A$192:$A$252,1),MATCH(AJ$131,$A$192:$Q$192,0)))*(IFERROR('Glazing information'!$I134/('Glazing information'!$H134+'Glazing information'!$J134),0)-INDEX($A$192:$A$252,MATCH(IFERROR('Glazing information'!$I134/('Glazing information'!$H134+'Glazing information'!$J134),0),$A$192:$A$252,1),1))/(INDEX($A$192:$A$252,MATCH(3-IFERROR('Glazing information'!$I134/('Glazing information'!$H134+'Glazing information'!$J134),0),$R$192:$R$252,-1),1)-INDEX($A$192:$A$252,MATCH(IFERROR('Glazing information'!$I134/('Glazing information'!$H134+'Glazing information'!$J134),0),$A$192:$A$252,1),1))),1)</f>
        <v>1</v>
      </c>
      <c r="AL201" s="416" t="str">
        <f>IFERROR(('Window calculation'!AK201*('Glazing information'!$H134+'Glazing information'!$J134)-'Window calculation'!AJ201*'Glazing information'!$J134)/'Glazing information'!$H134,"")</f>
        <v/>
      </c>
      <c r="AM201" s="370">
        <f>IFERROR(IF('Glazing information'!$I155/'Glazing information'!$J155&gt;3,INDEX($A$192:$Q$252,MATCH(3,'Window calculation'!$A$192:$A$252,1),MATCH(AM$131,'Window calculation'!$A$192:$Q$192,0)),(INDEX($A$192:$Q$252,MATCH(IFERROR('Glazing information'!$I155/'Glazing information'!$J155,0),'Window calculation'!$A$192:$A$252,1),MATCH(AM$131,'Window calculation'!$A$192:$Q$192,0))+(INDEX($A$192:$Q$252,MATCH(3-IFERROR('Glazing information'!$I155/'Glazing information'!$J155,0),$R$192:$R$252,-1),MATCH(AM$131,'Window calculation'!$A$192:$Q$192,0))-INDEX($A$192:$Q$252,MATCH(IFERROR('Glazing information'!$I155/'Glazing information'!$J155,0),'Window calculation'!$A$192:$A$252,1),MATCH(AM$131,'Window calculation'!$A$192:$Q$192,0)))*(IFERROR('Glazing information'!$I155/'Glazing information'!$J155,0)-INDEX($A$192:$A$252,MATCH(IFERROR('Glazing information'!$I155/'Glazing information'!$J155,0),'Window calculation'!$A$192:$A$252,1),1))/(INDEX($A$192:$A$252,MATCH(3-IFERROR('Glazing information'!$I155/'Glazing information'!$J155,0),$R$192:$R$252,-1),1)-INDEX(S196:S256,MATCH(IFERROR('Glazing information'!$I155/'Glazing information'!$J155,0),'Window calculation'!$A$192:$A$252,1),1)))),1)</f>
        <v>1</v>
      </c>
      <c r="AN201" s="369">
        <f>IFERROR(IF('Glazing information'!$I155/('Glazing information'!$H155+'Glazing information'!$J155)&gt;3,INDEX($A$192:$Q$252,MATCH(3,'Window calculation'!$A$192:$A$252,1),MATCH(AM$131,'Window calculation'!$A$192:$Q$192,0)),INDEX($A$192:$Q$252,MATCH(IFERROR('Glazing information'!$I155/('Glazing information'!$H155+'Glazing information'!$J155),0),$A$192:$A$252,1),MATCH(AM$131,$A$192:$Q$192,0))+(INDEX($A$192:$Q$252,MATCH(3-IFERROR('Glazing information'!$I155/('Glazing information'!$H155+'Glazing information'!$J155),0),$R$192:$R$252,-1),MATCH(AM$131,$A$192:$Q$192,0))-INDEX($A$192:$Q$252,MATCH(IFERROR('Glazing information'!$I155/('Glazing information'!$H155+'Glazing information'!$J155),0),$A$192:$A$252,1),MATCH(AM$131,$A$192:$Q$192,0)))*(IFERROR('Glazing information'!$I155/('Glazing information'!$H155+'Glazing information'!$J155),0)-INDEX($A$192:$A$252,MATCH(IFERROR('Glazing information'!$I155/('Glazing information'!$H155+'Glazing information'!$J155),0),$A$192:$A$252,1),1))/(INDEX($A$192:$A$252,MATCH(3-IFERROR('Glazing information'!$I155/('Glazing information'!$H155+'Glazing information'!$J155),0),$R$192:$R$252,-1),1)-INDEX($A$192:$A$252,MATCH(IFERROR('Glazing information'!$I155/('Glazing information'!$H155+'Glazing information'!$J155),0),$A$192:$A$252,1),1))),1)</f>
        <v>1</v>
      </c>
      <c r="AO201" s="416" t="str">
        <f>IFERROR(('Window calculation'!AN201*('Glazing information'!$H155+'Glazing information'!$J155)-'Window calculation'!AM201*'Glazing information'!$J155)/'Glazing information'!$H155,"")</f>
        <v/>
      </c>
      <c r="AP201" s="370">
        <f>IFERROR(IF('Glazing information'!$I176/'Glazing information'!$J176&gt;3,INDEX($A$192:$Q$252,MATCH(3,'Window calculation'!$A$192:$A$252,1),MATCH(AP$131,'Window calculation'!$A$192:$Q$192,0)),(INDEX($A$192:$Q$252,MATCH(IFERROR('Glazing information'!$I176/'Glazing information'!$J176,0),'Window calculation'!$A$192:$A$252,1),MATCH(AP$131,'Window calculation'!$A$192:$Q$192,0))+(INDEX($A$192:$Q$252,MATCH(3-IFERROR('Glazing information'!$I176/'Glazing information'!$J176,0),$R$192:$R$252,-1),MATCH(AP$131,'Window calculation'!$A$192:$Q$192,0))-INDEX($A$192:$Q$252,MATCH(IFERROR('Glazing information'!$I176/'Glazing information'!$J176,0),'Window calculation'!$A$192:$A$252,1),MATCH(AP$131,'Window calculation'!$A$192:$Q$192,0)))*(IFERROR('Glazing information'!$I176/'Glazing information'!$J176,0)-INDEX($A$192:$A$252,MATCH(IFERROR('Glazing information'!$I176/'Glazing information'!$J176,0),'Window calculation'!$A$192:$A$252,1),1))/(INDEX($A$192:$A$252,MATCH(3-IFERROR('Glazing information'!$I176/'Glazing information'!$J176,0),$R$192:$R$252,-1),1)-INDEX(V196:V256,MATCH(IFERROR('Glazing information'!$I176/'Glazing information'!$J176,0),'Window calculation'!$A$192:$A$252,1),1)))),1)</f>
        <v>1</v>
      </c>
      <c r="AQ201" s="369">
        <f>IFERROR(IF('Glazing information'!$I176/('Glazing information'!$H176+'Glazing information'!$J176)&gt;3,INDEX($A$192:$Q$252,MATCH(3,'Window calculation'!$A$192:$A$252,1),MATCH(AP$131,'Window calculation'!$A$192:$Q$192,0)),INDEX($A$192:$Q$252,MATCH(IFERROR('Glazing information'!$I176/('Glazing information'!$H176+'Glazing information'!$J176),0),$A$192:$A$252,1),MATCH(AP$131,$A$192:$Q$192,0))+(INDEX($A$192:$Q$252,MATCH(3-IFERROR('Glazing information'!$I176/('Glazing information'!$H176+'Glazing information'!$J176),0),$R$192:$R$252,-1),MATCH(AP$131,$A$192:$Q$192,0))-INDEX($A$192:$Q$252,MATCH(IFERROR('Glazing information'!$I176/('Glazing information'!$H176+'Glazing information'!$J176),0),$A$192:$A$252,1),MATCH(AP$131,$A$192:$Q$192,0)))*(IFERROR('Glazing information'!$I176/('Glazing information'!$H176+'Glazing information'!$J176),0)-INDEX($A$192:$A$252,MATCH(IFERROR('Glazing information'!$I176/('Glazing information'!$H176+'Glazing information'!$J176),0),$A$192:$A$252,1),1))/(INDEX($A$192:$A$252,MATCH(3-IFERROR('Glazing information'!$I176/('Glazing information'!$H176+'Glazing information'!$J176),0),$R$192:$R$252,-1),1)-INDEX($A$192:$A$252,MATCH(IFERROR('Glazing information'!$I176/('Glazing information'!$H176+'Glazing information'!$J176),0),$A$192:$A$252,1),1))),1)</f>
        <v>1</v>
      </c>
      <c r="AR201" s="416" t="str">
        <f>IFERROR(('Window calculation'!AQ201*('Glazing information'!$H176+'Glazing information'!$J176)-'Window calculation'!AP201*'Glazing information'!$J176)/'Glazing information'!$H176,"")</f>
        <v/>
      </c>
      <c r="AS201" s="57"/>
      <c r="AT201" s="57"/>
      <c r="AU201" s="57"/>
      <c r="AV201" s="57"/>
      <c r="AW201" s="57"/>
      <c r="AX201" s="57"/>
      <c r="AY201" s="57"/>
      <c r="AZ201" s="57"/>
      <c r="BA201" s="57"/>
      <c r="BB201" s="57"/>
      <c r="BC201" s="57"/>
      <c r="BD201" s="57"/>
      <c r="BE201" s="57"/>
      <c r="BF201" s="57"/>
      <c r="BG201" s="57"/>
      <c r="BH201" s="57"/>
      <c r="BI201" s="57"/>
      <c r="BJ201" s="57"/>
      <c r="BK201" s="57"/>
      <c r="BL201" s="57"/>
    </row>
    <row r="202" spans="1:64" x14ac:dyDescent="0.25">
      <c r="A202" s="67">
        <v>0.5</v>
      </c>
      <c r="B202" s="68" t="b">
        <f>IF('OTTV Calculation'!$E$6="Hanoi",'Beta Database'!D199,IF('OTTV Calculation'!$E$6="Da Nang",'Beta Database'!U199,IF('OTTV Calculation'!$E$6="Buon Ma Thuot",'Beta Database'!AL199,IF('OTTV Calculation'!$E$6="HCMC",'Beta Database'!BC199))))</f>
        <v>0</v>
      </c>
      <c r="C202" s="68" t="b">
        <f>IF('OTTV Calculation'!$E$6="Hanoi",'Beta Database'!E199,IF('OTTV Calculation'!$E$6="Da Nang",'Beta Database'!V199,IF('OTTV Calculation'!$E$6="Buon Ma Thuot",'Beta Database'!AM199,IF('OTTV Calculation'!$E$6="HCMC",'Beta Database'!BD199))))</f>
        <v>0</v>
      </c>
      <c r="D202" s="68" t="b">
        <f>IF('OTTV Calculation'!$E$6="Hanoi",'Beta Database'!F199,IF('OTTV Calculation'!$E$6="Da Nang",'Beta Database'!W199,IF('OTTV Calculation'!$E$6="Buon Ma Thuot",'Beta Database'!AN199,IF('OTTV Calculation'!$E$6="HCMC",'Beta Database'!BE199))))</f>
        <v>0</v>
      </c>
      <c r="E202" s="68" t="b">
        <f>IF('OTTV Calculation'!$E$6="Hanoi",'Beta Database'!G199,IF('OTTV Calculation'!$E$6="Da Nang",'Beta Database'!X199,IF('OTTV Calculation'!$E$6="Buon Ma Thuot",'Beta Database'!AO199,IF('OTTV Calculation'!$E$6="HCMC",'Beta Database'!BF199))))</f>
        <v>0</v>
      </c>
      <c r="F202" s="73" t="b">
        <f>IF('OTTV Calculation'!$E$6="Hanoi",'Beta Database'!H199,IF('OTTV Calculation'!$E$6="Da Nang",'Beta Database'!Y199,IF('OTTV Calculation'!$E$6="Buon Ma Thuot",'Beta Database'!AP199,IF('OTTV Calculation'!$E$6="HCMC",'Beta Database'!BG199))))</f>
        <v>0</v>
      </c>
      <c r="G202" s="68" t="b">
        <f>IF('OTTV Calculation'!$E$6="Hanoi",'Beta Database'!I199,IF('OTTV Calculation'!$E$6="Da Nang",'Beta Database'!Z199,IF('OTTV Calculation'!$E$6="Buon Ma Thuot",'Beta Database'!AQ199,IF('OTTV Calculation'!$E$6="HCMC",'Beta Database'!BH199))))</f>
        <v>0</v>
      </c>
      <c r="H202" s="68" t="b">
        <f>IF('OTTV Calculation'!$E$6="Hanoi",'Beta Database'!J199,IF('OTTV Calculation'!$E$6="Da Nang",'Beta Database'!AA199,IF('OTTV Calculation'!$E$6="Buon Ma Thuot",'Beta Database'!AR199,IF('OTTV Calculation'!$E$6="HCMC",'Beta Database'!BI199))))</f>
        <v>0</v>
      </c>
      <c r="I202" s="68" t="b">
        <f>IF('OTTV Calculation'!$E$6="Hanoi",'Beta Database'!K199,IF('OTTV Calculation'!$E$6="Da Nang",'Beta Database'!AB199,IF('OTTV Calculation'!$E$6="Buon Ma Thuot",'Beta Database'!AS199,IF('OTTV Calculation'!$E$6="HCMC",'Beta Database'!BJ199))))</f>
        <v>0</v>
      </c>
      <c r="J202" s="68" t="b">
        <f>IF('OTTV Calculation'!$E$6="Hanoi",'Beta Database'!L199,IF('OTTV Calculation'!$E$6="Da Nang",'Beta Database'!AC199,IF('OTTV Calculation'!$E$6="Buon Ma Thuot",'Beta Database'!AT199,IF('OTTV Calculation'!$E$6="HCMC",'Beta Database'!BK199))))</f>
        <v>0</v>
      </c>
      <c r="K202" s="68" t="b">
        <f>IF('OTTV Calculation'!$E$6="Hanoi",'Beta Database'!M199,IF('OTTV Calculation'!$E$6="Da Nang",'Beta Database'!AD199,IF('OTTV Calculation'!$E$6="Buon Ma Thuot",'Beta Database'!AU199,IF('OTTV Calculation'!$E$6="HCMC",'Beta Database'!BL199))))</f>
        <v>0</v>
      </c>
      <c r="L202" s="68" t="b">
        <f>IF('OTTV Calculation'!$E$6="Hanoi",'Beta Database'!N199,IF('OTTV Calculation'!$E$6="Da Nang",'Beta Database'!AE199,IF('OTTV Calculation'!$E$6="Buon Ma Thuot",'Beta Database'!AV199,IF('OTTV Calculation'!$E$6="HCMC",'Beta Database'!BM199))))</f>
        <v>0</v>
      </c>
      <c r="M202" s="68" t="b">
        <f>IF('OTTV Calculation'!$E$6="Hanoi",'Beta Database'!O199,IF('OTTV Calculation'!$E$6="Da Nang",'Beta Database'!AF199,IF('OTTV Calculation'!$E$6="Buon Ma Thuot",'Beta Database'!AW199,IF('OTTV Calculation'!$E$6="HCMC",'Beta Database'!BN199))))</f>
        <v>0</v>
      </c>
      <c r="N202" s="68" t="b">
        <f>IF('OTTV Calculation'!$E$6="Hanoi",'Beta Database'!P199,IF('OTTV Calculation'!$E$6="Da Nang",'Beta Database'!AG199,IF('OTTV Calculation'!$E$6="Buon Ma Thuot",'Beta Database'!AX199,IF('OTTV Calculation'!$E$6="HCMC",'Beta Database'!BO199))))</f>
        <v>0</v>
      </c>
      <c r="O202" s="68" t="b">
        <f>IF('OTTV Calculation'!$E$6="Hanoi",'Beta Database'!Q199,IF('OTTV Calculation'!$E$6="Da Nang",'Beta Database'!AH199,IF('OTTV Calculation'!$E$6="Buon Ma Thuot",'Beta Database'!AY199,IF('OTTV Calculation'!$E$6="HCMC",'Beta Database'!BP199))))</f>
        <v>0</v>
      </c>
      <c r="P202" s="68" t="b">
        <f>IF('OTTV Calculation'!$E$6="Hanoi",'Beta Database'!R199,IF('OTTV Calculation'!$E$6="Da Nang",'Beta Database'!AI199,IF('OTTV Calculation'!$E$6="Buon Ma Thuot",'Beta Database'!AZ199,IF('OTTV Calculation'!$E$6="HCMC",'Beta Database'!BQ199))))</f>
        <v>0</v>
      </c>
      <c r="Q202" s="68" t="b">
        <f>IF('OTTV Calculation'!$E$6="Hanoi",'Beta Database'!S199,IF('OTTV Calculation'!$E$6="Da Nang",'Beta Database'!AJ199,IF('OTTV Calculation'!$E$6="Buon Ma Thuot",'Beta Database'!BA199,IF('OTTV Calculation'!$E$6="HCMC",'Beta Database'!BR199))))</f>
        <v>0</v>
      </c>
      <c r="R202" s="57">
        <v>2.5499999999999998</v>
      </c>
      <c r="S202" s="57"/>
      <c r="T202" s="90" t="s">
        <v>213</v>
      </c>
      <c r="U202" s="370">
        <f>IFERROR(IF('Glazing information'!$I30/'Glazing information'!$J30&gt;3,INDEX($A$192:$Q$252,MATCH(3,'Window calculation'!$A$192:$A$252,1),MATCH(U$131,'Window calculation'!$A$192:$Q$192,0)),(INDEX($A$192:$Q$252,MATCH(IFERROR('Glazing information'!$I30/'Glazing information'!$J30,0),'Window calculation'!$A$192:$A$252,1),MATCH(U$131,'Window calculation'!$A$192:$Q$192,0))+(INDEX($A$192:$Q$252,MATCH(3-IFERROR('Glazing information'!$I30/'Glazing information'!$J30,0),$R$192:$R$252,-1),MATCH(U$131,'Window calculation'!$A$192:$Q$192,0))-INDEX($A$192:$Q$252,MATCH(IFERROR('Glazing information'!$I30/'Glazing information'!$J30,0),'Window calculation'!$A$192:$A$252,1),MATCH(U$131,'Window calculation'!$A$192:$Q$192,0)))*(IFERROR('Glazing information'!$I30/'Glazing information'!$J30,0)-INDEX($A$192:$A$252,MATCH(IFERROR('Glazing information'!$I30/'Glazing information'!$J30,0),'Window calculation'!$A$192:$A$252,1),1))/(INDEX($A$192:$A$252,MATCH(3-IFERROR('Glazing information'!$I30/'Glazing information'!$J30,0),$R$192:$R$252,-1),1)-INDEX(A197:A257,MATCH(IFERROR('Glazing information'!$I30/'Glazing information'!$J30,0),'Window calculation'!$A$192:$A$252,1),1)))),1)</f>
        <v>1</v>
      </c>
      <c r="V202" s="369">
        <f>IFERROR(IF('Glazing information'!$I30/('Glazing information'!$H30+'Glazing information'!$J30)&gt;3,INDEX($A$192:$Q$252,MATCH(3,'Window calculation'!$A$192:$A$252,1),MATCH(U$131,'Window calculation'!$A$192:$Q$192,0)),INDEX($A$192:$Q$252,MATCH(IFERROR('Glazing information'!$I30/('Glazing information'!$H30+'Glazing information'!$J30),0),$A$192:$A$252,1),MATCH(U$131,$A$192:$Q$192,0))+(INDEX($A$192:$Q$252,MATCH(3-IFERROR('Glazing information'!$I30/('Glazing information'!$H30+'Glazing information'!$J30),0),$R$192:$R$252,-1),MATCH(U$131,$A$192:$Q$192,0))-INDEX($A$192:$Q$252,MATCH(IFERROR('Glazing information'!$I30/('Glazing information'!$H30+'Glazing information'!$J30),0),$A$192:$A$252,1),MATCH(U$131,$A$192:$Q$192,0)))*(IFERROR('Glazing information'!$I30/('Glazing information'!$H30+'Glazing information'!$J30),0)-INDEX($A$192:$A$252,MATCH(IFERROR('Glazing information'!$I30/('Glazing information'!$H30+'Glazing information'!$J30),0),$A$192:$A$252,1),1))/(INDEX($A$192:$A$252,MATCH(3-IFERROR('Glazing information'!$I30/('Glazing information'!$H30+'Glazing information'!$J30),0),$R$192:$R$252,-1),1)-INDEX($A$192:$A$252,MATCH(IFERROR('Glazing information'!$I30/('Glazing information'!$H30+'Glazing information'!$J30),0),$A$192:$A$252,1),1))),1)</f>
        <v>1</v>
      </c>
      <c r="W202" s="416" t="str">
        <f>IFERROR(('Window calculation'!V202*('Glazing information'!$H30+'Glazing information'!$J30)-'Window calculation'!U202*'Glazing information'!$J30)/'Glazing information'!$H30,"")</f>
        <v/>
      </c>
      <c r="X202" s="370">
        <f>IFERROR(IF('Glazing information'!$I51/'Glazing information'!$J51&gt;3,INDEX($A$192:$Q$252,MATCH(3,'Window calculation'!$A$192:$A$252,1),MATCH(X$131,'Window calculation'!$A$192:$Q$192,0)),(INDEX($A$192:$Q$252,MATCH(IFERROR('Glazing information'!$I51/'Glazing information'!$J51,0),'Window calculation'!$A$192:$A$252,1),MATCH(X$131,'Window calculation'!$A$192:$Q$192,0))+(INDEX($A$192:$Q$252,MATCH(3-IFERROR('Glazing information'!$I51/'Glazing information'!$J51,0),$R$192:$R$252,-1),MATCH(X$131,'Window calculation'!$A$192:$Q$192,0))-INDEX($A$192:$Q$252,MATCH(IFERROR('Glazing information'!$I51/'Glazing information'!$J51,0),'Window calculation'!$A$192:$A$252,1),MATCH(X$131,'Window calculation'!$A$192:$Q$192,0)))*(IFERROR('Glazing information'!$I51/'Glazing information'!$J51,0)-INDEX($A$192:$A$252,MATCH(IFERROR('Glazing information'!$I51/'Glazing information'!$J51,0),'Window calculation'!$A$192:$A$252,1),1))/(INDEX($A$192:$A$252,MATCH(3-IFERROR('Glazing information'!$I51/'Glazing information'!$J51,0),$R$192:$R$252,-1),1)-INDEX(D197:D257,MATCH(IFERROR('Glazing information'!$I51/'Glazing information'!$J51,0),'Window calculation'!$A$192:$A$252,1),1)))),1)</f>
        <v>1</v>
      </c>
      <c r="Y202" s="369">
        <f>IFERROR(IF('Glazing information'!$I51/('Glazing information'!$H51+'Glazing information'!$J51)&gt;3,INDEX($A$192:$Q$252,MATCH(3,'Window calculation'!$A$192:$A$252,1),MATCH(X$131,'Window calculation'!$A$192:$Q$192,0)),INDEX($A$192:$Q$252,MATCH(IFERROR('Glazing information'!$I51/('Glazing information'!$H51+'Glazing information'!$J51),0),$A$192:$A$252,1),MATCH(X$131,$A$192:$Q$192,0))+(INDEX($A$192:$Q$252,MATCH(3-IFERROR('Glazing information'!$I51/('Glazing information'!$H51+'Glazing information'!$J51),0),$R$192:$R$252,-1),MATCH(X$131,$A$192:$Q$192,0))-INDEX($A$192:$Q$252,MATCH(IFERROR('Glazing information'!$I51/('Glazing information'!$H51+'Glazing information'!$J51),0),$A$192:$A$252,1),MATCH(X$131,$A$192:$Q$192,0)))*(IFERROR('Glazing information'!$I51/('Glazing information'!$H51+'Glazing information'!$J51),0)-INDEX($A$192:$A$252,MATCH(IFERROR('Glazing information'!$I51/('Glazing information'!$H51+'Glazing information'!$J51),0),$A$192:$A$252,1),1))/(INDEX($A$192:$A$252,MATCH(3-IFERROR('Glazing information'!$I51/('Glazing information'!$H51+'Glazing information'!$J51),0),$R$192:$R$252,-1),1)-INDEX($A$192:$A$252,MATCH(IFERROR('Glazing information'!$I51/('Glazing information'!$H51+'Glazing information'!$J51),0),$A$192:$A$252,1),1))),1)</f>
        <v>1</v>
      </c>
      <c r="Z202" s="416" t="str">
        <f>IFERROR(('Window calculation'!Y202*('Glazing information'!$H51+'Glazing information'!$J51)-'Window calculation'!X202*'Glazing information'!$J51)/'Glazing information'!$H51,"")</f>
        <v/>
      </c>
      <c r="AA202" s="370">
        <f>IFERROR(IF('Glazing information'!$I72/'Glazing information'!$J72&gt;3,INDEX($A$192:$Q$252,MATCH(3,'Window calculation'!$A$192:$A$252,1),MATCH(AA$131,'Window calculation'!$A$192:$Q$192,0)),(INDEX($A$192:$Q$252,MATCH(IFERROR('Glazing information'!$I72/'Glazing information'!$J72,0),'Window calculation'!$A$192:$A$252,1),MATCH(AA$131,'Window calculation'!$A$192:$Q$192,0))+(INDEX($A$192:$Q$252,MATCH(3-IFERROR('Glazing information'!$I72/'Glazing information'!$J72,0),$R$192:$R$252,-1),MATCH(AA$131,'Window calculation'!$A$192:$Q$192,0))-INDEX($A$192:$Q$252,MATCH(IFERROR('Glazing information'!$I72/'Glazing information'!$J72,0),'Window calculation'!$A$192:$A$252,1),MATCH(AA$131,'Window calculation'!$A$192:$Q$192,0)))*(IFERROR('Glazing information'!$I72/'Glazing information'!$J72,0)-INDEX($A$192:$A$252,MATCH(IFERROR('Glazing information'!$I72/'Glazing information'!$J72,0),'Window calculation'!$A$192:$A$252,1),1))/(INDEX($A$192:$A$252,MATCH(3-IFERROR('Glazing information'!$I72/'Glazing information'!$J72,0),$R$192:$R$252,-1),1)-INDEX(G197:G257,MATCH(IFERROR('Glazing information'!$I72/'Glazing information'!$J72,0),'Window calculation'!$A$192:$A$252,1),1)))),1)</f>
        <v>1</v>
      </c>
      <c r="AB202" s="369">
        <f>IFERROR(IF('Glazing information'!$I72/('Glazing information'!$H72+'Glazing information'!$J72)&gt;3,INDEX($A$192:$Q$252,MATCH(3,'Window calculation'!$A$192:$A$252,1),MATCH(AA$131,'Window calculation'!$A$192:$Q$192,0)),INDEX($A$192:$Q$252,MATCH(IFERROR('Glazing information'!$I72/('Glazing information'!$H72+'Glazing information'!$J72),0),$A$192:$A$252,1),MATCH(AA$131,$A$192:$Q$192,0))+(INDEX($A$192:$Q$252,MATCH(3-IFERROR('Glazing information'!$I72/('Glazing information'!$H72+'Glazing information'!$J72),0),$R$192:$R$252,-1),MATCH(AA$131,$A$192:$Q$192,0))-INDEX($A$192:$Q$252,MATCH(IFERROR('Glazing information'!$I72/('Glazing information'!$H72+'Glazing information'!$J72),0),$A$192:$A$252,1),MATCH(AA$131,$A$192:$Q$192,0)))*(IFERROR('Glazing information'!$I72/('Glazing information'!$H72+'Glazing information'!$J72),0)-INDEX($A$192:$A$252,MATCH(IFERROR('Glazing information'!$I72/('Glazing information'!$H72+'Glazing information'!$J72),0),$A$192:$A$252,1),1))/(INDEX($A$192:$A$252,MATCH(3-IFERROR('Glazing information'!$I72/('Glazing information'!$H72+'Glazing information'!$J72),0),$R$192:$R$252,-1),1)-INDEX($A$192:$A$252,MATCH(IFERROR('Glazing information'!$I72/('Glazing information'!$H72+'Glazing information'!$J72),0),$A$192:$A$252,1),1))),1)</f>
        <v>1</v>
      </c>
      <c r="AC202" s="416" t="str">
        <f>IFERROR(('Window calculation'!AB202*('Glazing information'!$H72+'Glazing information'!$J72)-'Window calculation'!AA202*'Glazing information'!$J72)/'Glazing information'!$H72,"")</f>
        <v/>
      </c>
      <c r="AD202" s="370">
        <f>IFERROR(IF('Glazing information'!$I93/'Glazing information'!$J93&gt;3,INDEX($A$192:$Q$252,MATCH(3,'Window calculation'!$A$192:$A$252,1),MATCH(AD$131,'Window calculation'!$A$192:$Q$192,0)),(INDEX($A$192:$Q$252,MATCH(IFERROR('Glazing information'!$I93/'Glazing information'!$J93,0),'Window calculation'!$A$192:$A$252,1),MATCH(AD$131,'Window calculation'!$A$192:$Q$192,0))+(INDEX($A$192:$Q$252,MATCH(3-IFERROR('Glazing information'!$I93/'Glazing information'!$J93,0),$R$192:$R$252,-1),MATCH(AD$131,'Window calculation'!$A$192:$Q$192,0))-INDEX($A$192:$Q$252,MATCH(IFERROR('Glazing information'!$I93/'Glazing information'!$J93,0),'Window calculation'!$A$192:$A$252,1),MATCH(AD$131,'Window calculation'!$A$192:$Q$192,0)))*(IFERROR('Glazing information'!$I93/'Glazing information'!$J93,0)-INDEX($A$192:$A$252,MATCH(IFERROR('Glazing information'!$I93/'Glazing information'!$J93,0),'Window calculation'!$A$192:$A$252,1),1))/(INDEX($A$192:$A$252,MATCH(3-IFERROR('Glazing information'!$I93/'Glazing information'!$J93,0),$R$192:$R$252,-1),1)-INDEX(J197:J257,MATCH(IFERROR('Glazing information'!$I93/'Glazing information'!$J93,0),'Window calculation'!$A$192:$A$252,1),1)))),1)</f>
        <v>1</v>
      </c>
      <c r="AE202" s="369">
        <f>IFERROR(IF('Glazing information'!$I93/('Glazing information'!$H93+'Glazing information'!$J93)&gt;3,INDEX($A$192:$Q$252,MATCH(3,'Window calculation'!$A$192:$A$252,1),MATCH(AD$131,'Window calculation'!$A$192:$Q$192,0)),INDEX($A$192:$Q$252,MATCH(IFERROR('Glazing information'!$I93/('Glazing information'!$H93+'Glazing information'!$J93),0),$A$192:$A$252,1),MATCH(AD$131,$A$192:$Q$192,0))+(INDEX($A$192:$Q$252,MATCH(3-IFERROR('Glazing information'!$I93/('Glazing information'!$H93+'Glazing information'!$J93),0),$R$192:$R$252,-1),MATCH(AD$131,$A$192:$Q$192,0))-INDEX($A$192:$Q$252,MATCH(IFERROR('Glazing information'!$I93/('Glazing information'!$H93+'Glazing information'!$J93),0),$A$192:$A$252,1),MATCH(AD$131,$A$192:$Q$192,0)))*(IFERROR('Glazing information'!$I93/('Glazing information'!$H93+'Glazing information'!$J93),0)-INDEX($A$192:$A$252,MATCH(IFERROR('Glazing information'!$I93/('Glazing information'!$H93+'Glazing information'!$J93),0),$A$192:$A$252,1),1))/(INDEX($A$192:$A$252,MATCH(3-IFERROR('Glazing information'!$I93/('Glazing information'!$H93+'Glazing information'!$J93),0),$R$192:$R$252,-1),1)-INDEX($A$192:$A$252,MATCH(IFERROR('Glazing information'!$I93/('Glazing information'!$H93+'Glazing information'!$J93),0),$A$192:$A$252,1),1))),1)</f>
        <v>1</v>
      </c>
      <c r="AF202" s="416" t="str">
        <f>IFERROR(('Window calculation'!AE202*('Glazing information'!$H93+'Glazing information'!$J93)-'Window calculation'!AD202*'Glazing information'!$J93)/'Glazing information'!$H93,"")</f>
        <v/>
      </c>
      <c r="AG202" s="370">
        <f>IFERROR(IF('Glazing information'!$I114/'Glazing information'!$J114&gt;3,INDEX($A$192:$Q$252,MATCH(3,'Window calculation'!$A$192:$A$252,1),MATCH(AG$131,'Window calculation'!$A$192:$Q$192,0)),(INDEX($A$192:$Q$252,MATCH(IFERROR('Glazing information'!$I114/'Glazing information'!$J114,0),'Window calculation'!$A$192:$A$252,1),MATCH(AG$131,'Window calculation'!$A$192:$Q$192,0))+(INDEX($A$192:$Q$252,MATCH(3-IFERROR('Glazing information'!$I114/'Glazing information'!$J114,0),$R$192:$R$252,-1),MATCH(AG$131,'Window calculation'!$A$192:$Q$192,0))-INDEX($A$192:$Q$252,MATCH(IFERROR('Glazing information'!$I114/'Glazing information'!$J114,0),'Window calculation'!$A$192:$A$252,1),MATCH(AG$131,'Window calculation'!$A$192:$Q$192,0)))*(IFERROR('Glazing information'!$I114/'Glazing information'!$J114,0)-INDEX($A$192:$A$252,MATCH(IFERROR('Glazing information'!$I114/'Glazing information'!$J114,0),'Window calculation'!$A$192:$A$252,1),1))/(INDEX($A$192:$A$252,MATCH(3-IFERROR('Glazing information'!$I114/'Glazing information'!$J114,0),$R$192:$R$252,-1),1)-INDEX(M197:M257,MATCH(IFERROR('Glazing information'!$I114/'Glazing information'!$J114,0),'Window calculation'!$A$192:$A$252,1),1)))),1)</f>
        <v>1</v>
      </c>
      <c r="AH202" s="369">
        <f>IFERROR(IF('Glazing information'!$I114/('Glazing information'!$H114+'Glazing information'!$J114)&gt;3,INDEX($A$192:$Q$252,MATCH(3,'Window calculation'!$A$192:$A$252,1),MATCH(AG$131,'Window calculation'!$A$192:$Q$192,0)),INDEX($A$192:$Q$252,MATCH(IFERROR('Glazing information'!$I114/('Glazing information'!$H114+'Glazing information'!$J114),0),$A$192:$A$252,1),MATCH(AG$131,$A$192:$Q$192,0))+(INDEX($A$192:$Q$252,MATCH(3-IFERROR('Glazing information'!$I114/('Glazing information'!$H114+'Glazing information'!$J114),0),$R$192:$R$252,-1),MATCH(AG$131,$A$192:$Q$192,0))-INDEX($A$192:$Q$252,MATCH(IFERROR('Glazing information'!$I114/('Glazing information'!$H114+'Glazing information'!$J114),0),$A$192:$A$252,1),MATCH(AG$131,$A$192:$Q$192,0)))*(IFERROR('Glazing information'!$I114/('Glazing information'!$H114+'Glazing information'!$J114),0)-INDEX($A$192:$A$252,MATCH(IFERROR('Glazing information'!$I114/('Glazing information'!$H114+'Glazing information'!$J114),0),$A$192:$A$252,1),1))/(INDEX($A$192:$A$252,MATCH(3-IFERROR('Glazing information'!$I114/('Glazing information'!$H114+'Glazing information'!$J114),0),$R$192:$R$252,-1),1)-INDEX($A$192:$A$252,MATCH(IFERROR('Glazing information'!$I114/('Glazing information'!$H114+'Glazing information'!$J114),0),$A$192:$A$252,1),1))),1)</f>
        <v>1</v>
      </c>
      <c r="AI202" s="416" t="str">
        <f>IFERROR(('Window calculation'!AH202*('Glazing information'!$H114+'Glazing information'!$J114)-'Window calculation'!AG202*'Glazing information'!$J114)/'Glazing information'!$H114,"")</f>
        <v/>
      </c>
      <c r="AJ202" s="370">
        <f>IFERROR(IF('Glazing information'!$I135/'Glazing information'!$J135&gt;3,INDEX($A$192:$Q$252,MATCH(3,'Window calculation'!$A$192:$A$252,1),MATCH(AJ$131,'Window calculation'!$A$192:$Q$192,0)),(INDEX($A$192:$Q$252,MATCH(IFERROR('Glazing information'!$I135/'Glazing information'!$J135,0),'Window calculation'!$A$192:$A$252,1),MATCH(AJ$131,'Window calculation'!$A$192:$Q$192,0))+(INDEX($A$192:$Q$252,MATCH(3-IFERROR('Glazing information'!$I135/'Glazing information'!$J135,0),$R$192:$R$252,-1),MATCH(AJ$131,'Window calculation'!$A$192:$Q$192,0))-INDEX($A$192:$Q$252,MATCH(IFERROR('Glazing information'!$I135/'Glazing information'!$J135,0),'Window calculation'!$A$192:$A$252,1),MATCH(AJ$131,'Window calculation'!$A$192:$Q$192,0)))*(IFERROR('Glazing information'!$I135/'Glazing information'!$J135,0)-INDEX($A$192:$A$252,MATCH(IFERROR('Glazing information'!$I135/'Glazing information'!$J135,0),'Window calculation'!$A$192:$A$252,1),1))/(INDEX($A$192:$A$252,MATCH(3-IFERROR('Glazing information'!$I135/'Glazing information'!$J135,0),$R$192:$R$252,-1),1)-INDEX(P197:P257,MATCH(IFERROR('Glazing information'!$I135/'Glazing information'!$J135,0),'Window calculation'!$A$192:$A$252,1),1)))),1)</f>
        <v>1</v>
      </c>
      <c r="AK202" s="369">
        <f>IFERROR(IF('Glazing information'!$I135/('Glazing information'!$H135+'Glazing information'!$J135)&gt;3,INDEX($A$192:$Q$252,MATCH(3,'Window calculation'!$A$192:$A$252,1),MATCH(AJ$131,'Window calculation'!$A$192:$Q$192,0)),INDEX($A$192:$Q$252,MATCH(IFERROR('Glazing information'!$I135/('Glazing information'!$H135+'Glazing information'!$J135),0),$A$192:$A$252,1),MATCH(AJ$131,$A$192:$Q$192,0))+(INDEX($A$192:$Q$252,MATCH(3-IFERROR('Glazing information'!$I135/('Glazing information'!$H135+'Glazing information'!$J135),0),$R$192:$R$252,-1),MATCH(AJ$131,$A$192:$Q$192,0))-INDEX($A$192:$Q$252,MATCH(IFERROR('Glazing information'!$I135/('Glazing information'!$H135+'Glazing information'!$J135),0),$A$192:$A$252,1),MATCH(AJ$131,$A$192:$Q$192,0)))*(IFERROR('Glazing information'!$I135/('Glazing information'!$H135+'Glazing information'!$J135),0)-INDEX($A$192:$A$252,MATCH(IFERROR('Glazing information'!$I135/('Glazing information'!$H135+'Glazing information'!$J135),0),$A$192:$A$252,1),1))/(INDEX($A$192:$A$252,MATCH(3-IFERROR('Glazing information'!$I135/('Glazing information'!$H135+'Glazing information'!$J135),0),$R$192:$R$252,-1),1)-INDEX($A$192:$A$252,MATCH(IFERROR('Glazing information'!$I135/('Glazing information'!$H135+'Glazing information'!$J135),0),$A$192:$A$252,1),1))),1)</f>
        <v>1</v>
      </c>
      <c r="AL202" s="416" t="str">
        <f>IFERROR(('Window calculation'!AK202*('Glazing information'!$H135+'Glazing information'!$J135)-'Window calculation'!AJ202*'Glazing information'!$J135)/'Glazing information'!$H135,"")</f>
        <v/>
      </c>
      <c r="AM202" s="370">
        <f>IFERROR(IF('Glazing information'!$I156/'Glazing information'!$J156&gt;3,INDEX($A$192:$Q$252,MATCH(3,'Window calculation'!$A$192:$A$252,1),MATCH(AM$131,'Window calculation'!$A$192:$Q$192,0)),(INDEX($A$192:$Q$252,MATCH(IFERROR('Glazing information'!$I156/'Glazing information'!$J156,0),'Window calculation'!$A$192:$A$252,1),MATCH(AM$131,'Window calculation'!$A$192:$Q$192,0))+(INDEX($A$192:$Q$252,MATCH(3-IFERROR('Glazing information'!$I156/'Glazing information'!$J156,0),$R$192:$R$252,-1),MATCH(AM$131,'Window calculation'!$A$192:$Q$192,0))-INDEX($A$192:$Q$252,MATCH(IFERROR('Glazing information'!$I156/'Glazing information'!$J156,0),'Window calculation'!$A$192:$A$252,1),MATCH(AM$131,'Window calculation'!$A$192:$Q$192,0)))*(IFERROR('Glazing information'!$I156/'Glazing information'!$J156,0)-INDEX($A$192:$A$252,MATCH(IFERROR('Glazing information'!$I156/'Glazing information'!$J156,0),'Window calculation'!$A$192:$A$252,1),1))/(INDEX($A$192:$A$252,MATCH(3-IFERROR('Glazing information'!$I156/'Glazing information'!$J156,0),$R$192:$R$252,-1),1)-INDEX(S197:S257,MATCH(IFERROR('Glazing information'!$I156/'Glazing information'!$J156,0),'Window calculation'!$A$192:$A$252,1),1)))),1)</f>
        <v>1</v>
      </c>
      <c r="AN202" s="369">
        <f>IFERROR(IF('Glazing information'!$I156/('Glazing information'!$H156+'Glazing information'!$J156)&gt;3,INDEX($A$192:$Q$252,MATCH(3,'Window calculation'!$A$192:$A$252,1),MATCH(AM$131,'Window calculation'!$A$192:$Q$192,0)),INDEX($A$192:$Q$252,MATCH(IFERROR('Glazing information'!$I156/('Glazing information'!$H156+'Glazing information'!$J156),0),$A$192:$A$252,1),MATCH(AM$131,$A$192:$Q$192,0))+(INDEX($A$192:$Q$252,MATCH(3-IFERROR('Glazing information'!$I156/('Glazing information'!$H156+'Glazing information'!$J156),0),$R$192:$R$252,-1),MATCH(AM$131,$A$192:$Q$192,0))-INDEX($A$192:$Q$252,MATCH(IFERROR('Glazing information'!$I156/('Glazing information'!$H156+'Glazing information'!$J156),0),$A$192:$A$252,1),MATCH(AM$131,$A$192:$Q$192,0)))*(IFERROR('Glazing information'!$I156/('Glazing information'!$H156+'Glazing information'!$J156),0)-INDEX($A$192:$A$252,MATCH(IFERROR('Glazing information'!$I156/('Glazing information'!$H156+'Glazing information'!$J156),0),$A$192:$A$252,1),1))/(INDEX($A$192:$A$252,MATCH(3-IFERROR('Glazing information'!$I156/('Glazing information'!$H156+'Glazing information'!$J156),0),$R$192:$R$252,-1),1)-INDEX($A$192:$A$252,MATCH(IFERROR('Glazing information'!$I156/('Glazing information'!$H156+'Glazing information'!$J156),0),$A$192:$A$252,1),1))),1)</f>
        <v>1</v>
      </c>
      <c r="AO202" s="416" t="str">
        <f>IFERROR(('Window calculation'!AN202*('Glazing information'!$H156+'Glazing information'!$J156)-'Window calculation'!AM202*'Glazing information'!$J156)/'Glazing information'!$H156,"")</f>
        <v/>
      </c>
      <c r="AP202" s="370">
        <f>IFERROR(IF('Glazing information'!$I177/'Glazing information'!$J177&gt;3,INDEX($A$192:$Q$252,MATCH(3,'Window calculation'!$A$192:$A$252,1),MATCH(AP$131,'Window calculation'!$A$192:$Q$192,0)),(INDEX($A$192:$Q$252,MATCH(IFERROR('Glazing information'!$I177/'Glazing information'!$J177,0),'Window calculation'!$A$192:$A$252,1),MATCH(AP$131,'Window calculation'!$A$192:$Q$192,0))+(INDEX($A$192:$Q$252,MATCH(3-IFERROR('Glazing information'!$I177/'Glazing information'!$J177,0),$R$192:$R$252,-1),MATCH(AP$131,'Window calculation'!$A$192:$Q$192,0))-INDEX($A$192:$Q$252,MATCH(IFERROR('Glazing information'!$I177/'Glazing information'!$J177,0),'Window calculation'!$A$192:$A$252,1),MATCH(AP$131,'Window calculation'!$A$192:$Q$192,0)))*(IFERROR('Glazing information'!$I177/'Glazing information'!$J177,0)-INDEX($A$192:$A$252,MATCH(IFERROR('Glazing information'!$I177/'Glazing information'!$J177,0),'Window calculation'!$A$192:$A$252,1),1))/(INDEX($A$192:$A$252,MATCH(3-IFERROR('Glazing information'!$I177/'Glazing information'!$J177,0),$R$192:$R$252,-1),1)-INDEX(V197:V257,MATCH(IFERROR('Glazing information'!$I177/'Glazing information'!$J177,0),'Window calculation'!$A$192:$A$252,1),1)))),1)</f>
        <v>1</v>
      </c>
      <c r="AQ202" s="369">
        <f>IFERROR(IF('Glazing information'!$I177/('Glazing information'!$H177+'Glazing information'!$J177)&gt;3,INDEX($A$192:$Q$252,MATCH(3,'Window calculation'!$A$192:$A$252,1),MATCH(AP$131,'Window calculation'!$A$192:$Q$192,0)),INDEX($A$192:$Q$252,MATCH(IFERROR('Glazing information'!$I177/('Glazing information'!$H177+'Glazing information'!$J177),0),$A$192:$A$252,1),MATCH(AP$131,$A$192:$Q$192,0))+(INDEX($A$192:$Q$252,MATCH(3-IFERROR('Glazing information'!$I177/('Glazing information'!$H177+'Glazing information'!$J177),0),$R$192:$R$252,-1),MATCH(AP$131,$A$192:$Q$192,0))-INDEX($A$192:$Q$252,MATCH(IFERROR('Glazing information'!$I177/('Glazing information'!$H177+'Glazing information'!$J177),0),$A$192:$A$252,1),MATCH(AP$131,$A$192:$Q$192,0)))*(IFERROR('Glazing information'!$I177/('Glazing information'!$H177+'Glazing information'!$J177),0)-INDEX($A$192:$A$252,MATCH(IFERROR('Glazing information'!$I177/('Glazing information'!$H177+'Glazing information'!$J177),0),$A$192:$A$252,1),1))/(INDEX($A$192:$A$252,MATCH(3-IFERROR('Glazing information'!$I177/('Glazing information'!$H177+'Glazing information'!$J177),0),$R$192:$R$252,-1),1)-INDEX($A$192:$A$252,MATCH(IFERROR('Glazing information'!$I177/('Glazing information'!$H177+'Glazing information'!$J177),0),$A$192:$A$252,1),1))),1)</f>
        <v>1</v>
      </c>
      <c r="AR202" s="416" t="str">
        <f>IFERROR(('Window calculation'!AQ202*('Glazing information'!$H177+'Glazing information'!$J177)-'Window calculation'!AP202*'Glazing information'!$J177)/'Glazing information'!$H177,"")</f>
        <v/>
      </c>
      <c r="AS202" s="57"/>
      <c r="AT202" s="57"/>
      <c r="AU202" s="57"/>
      <c r="AV202" s="57"/>
      <c r="AW202" s="57"/>
      <c r="AX202" s="57"/>
      <c r="AY202" s="57"/>
      <c r="AZ202" s="57"/>
      <c r="BA202" s="57"/>
      <c r="BB202" s="57"/>
      <c r="BC202" s="57"/>
      <c r="BD202" s="57"/>
      <c r="BE202" s="57"/>
      <c r="BF202" s="57"/>
      <c r="BG202" s="57"/>
      <c r="BH202" s="57"/>
      <c r="BI202" s="57"/>
      <c r="BJ202" s="57"/>
      <c r="BK202" s="57"/>
      <c r="BL202" s="57"/>
    </row>
    <row r="203" spans="1:64" x14ac:dyDescent="0.25">
      <c r="A203" s="67">
        <v>0.55000000000000004</v>
      </c>
      <c r="B203" s="68" t="b">
        <f>IF('OTTV Calculation'!$E$6="Hanoi",'Beta Database'!D200,IF('OTTV Calculation'!$E$6="Da Nang",'Beta Database'!U200,IF('OTTV Calculation'!$E$6="Buon Ma Thuot",'Beta Database'!AL200,IF('OTTV Calculation'!$E$6="HCMC",'Beta Database'!BC200))))</f>
        <v>0</v>
      </c>
      <c r="C203" s="68" t="b">
        <f>IF('OTTV Calculation'!$E$6="Hanoi",'Beta Database'!E200,IF('OTTV Calculation'!$E$6="Da Nang",'Beta Database'!V200,IF('OTTV Calculation'!$E$6="Buon Ma Thuot",'Beta Database'!AM200,IF('OTTV Calculation'!$E$6="HCMC",'Beta Database'!BD200))))</f>
        <v>0</v>
      </c>
      <c r="D203" s="68" t="b">
        <f>IF('OTTV Calculation'!$E$6="Hanoi",'Beta Database'!F200,IF('OTTV Calculation'!$E$6="Da Nang",'Beta Database'!W200,IF('OTTV Calculation'!$E$6="Buon Ma Thuot",'Beta Database'!AN200,IF('OTTV Calculation'!$E$6="HCMC",'Beta Database'!BE200))))</f>
        <v>0</v>
      </c>
      <c r="E203" s="68" t="b">
        <f>IF('OTTV Calculation'!$E$6="Hanoi",'Beta Database'!G200,IF('OTTV Calculation'!$E$6="Da Nang",'Beta Database'!X200,IF('OTTV Calculation'!$E$6="Buon Ma Thuot",'Beta Database'!AO200,IF('OTTV Calculation'!$E$6="HCMC",'Beta Database'!BF200))))</f>
        <v>0</v>
      </c>
      <c r="F203" s="73" t="b">
        <f>IF('OTTV Calculation'!$E$6="Hanoi",'Beta Database'!H200,IF('OTTV Calculation'!$E$6="Da Nang",'Beta Database'!Y200,IF('OTTV Calculation'!$E$6="Buon Ma Thuot",'Beta Database'!AP200,IF('OTTV Calculation'!$E$6="HCMC",'Beta Database'!BG200))))</f>
        <v>0</v>
      </c>
      <c r="G203" s="68" t="b">
        <f>IF('OTTV Calculation'!$E$6="Hanoi",'Beta Database'!I200,IF('OTTV Calculation'!$E$6="Da Nang",'Beta Database'!Z200,IF('OTTV Calculation'!$E$6="Buon Ma Thuot",'Beta Database'!AQ200,IF('OTTV Calculation'!$E$6="HCMC",'Beta Database'!BH200))))</f>
        <v>0</v>
      </c>
      <c r="H203" s="68" t="b">
        <f>IF('OTTV Calculation'!$E$6="Hanoi",'Beta Database'!J200,IF('OTTV Calculation'!$E$6="Da Nang",'Beta Database'!AA200,IF('OTTV Calculation'!$E$6="Buon Ma Thuot",'Beta Database'!AR200,IF('OTTV Calculation'!$E$6="HCMC",'Beta Database'!BI200))))</f>
        <v>0</v>
      </c>
      <c r="I203" s="68" t="b">
        <f>IF('OTTV Calculation'!$E$6="Hanoi",'Beta Database'!K200,IF('OTTV Calculation'!$E$6="Da Nang",'Beta Database'!AB200,IF('OTTV Calculation'!$E$6="Buon Ma Thuot",'Beta Database'!AS200,IF('OTTV Calculation'!$E$6="HCMC",'Beta Database'!BJ200))))</f>
        <v>0</v>
      </c>
      <c r="J203" s="68" t="b">
        <f>IF('OTTV Calculation'!$E$6="Hanoi",'Beta Database'!L200,IF('OTTV Calculation'!$E$6="Da Nang",'Beta Database'!AC200,IF('OTTV Calculation'!$E$6="Buon Ma Thuot",'Beta Database'!AT200,IF('OTTV Calculation'!$E$6="HCMC",'Beta Database'!BK200))))</f>
        <v>0</v>
      </c>
      <c r="K203" s="68" t="b">
        <f>IF('OTTV Calculation'!$E$6="Hanoi",'Beta Database'!M200,IF('OTTV Calculation'!$E$6="Da Nang",'Beta Database'!AD200,IF('OTTV Calculation'!$E$6="Buon Ma Thuot",'Beta Database'!AU200,IF('OTTV Calculation'!$E$6="HCMC",'Beta Database'!BL200))))</f>
        <v>0</v>
      </c>
      <c r="L203" s="68" t="b">
        <f>IF('OTTV Calculation'!$E$6="Hanoi",'Beta Database'!N200,IF('OTTV Calculation'!$E$6="Da Nang",'Beta Database'!AE200,IF('OTTV Calculation'!$E$6="Buon Ma Thuot",'Beta Database'!AV200,IF('OTTV Calculation'!$E$6="HCMC",'Beta Database'!BM200))))</f>
        <v>0</v>
      </c>
      <c r="M203" s="68" t="b">
        <f>IF('OTTV Calculation'!$E$6="Hanoi",'Beta Database'!O200,IF('OTTV Calculation'!$E$6="Da Nang",'Beta Database'!AF200,IF('OTTV Calculation'!$E$6="Buon Ma Thuot",'Beta Database'!AW200,IF('OTTV Calculation'!$E$6="HCMC",'Beta Database'!BN200))))</f>
        <v>0</v>
      </c>
      <c r="N203" s="68" t="b">
        <f>IF('OTTV Calculation'!$E$6="Hanoi",'Beta Database'!P200,IF('OTTV Calculation'!$E$6="Da Nang",'Beta Database'!AG200,IF('OTTV Calculation'!$E$6="Buon Ma Thuot",'Beta Database'!AX200,IF('OTTV Calculation'!$E$6="HCMC",'Beta Database'!BO200))))</f>
        <v>0</v>
      </c>
      <c r="O203" s="68" t="b">
        <f>IF('OTTV Calculation'!$E$6="Hanoi",'Beta Database'!Q200,IF('OTTV Calculation'!$E$6="Da Nang",'Beta Database'!AH200,IF('OTTV Calculation'!$E$6="Buon Ma Thuot",'Beta Database'!AY200,IF('OTTV Calculation'!$E$6="HCMC",'Beta Database'!BP200))))</f>
        <v>0</v>
      </c>
      <c r="P203" s="68" t="b">
        <f>IF('OTTV Calculation'!$E$6="Hanoi",'Beta Database'!R200,IF('OTTV Calculation'!$E$6="Da Nang",'Beta Database'!AI200,IF('OTTV Calculation'!$E$6="Buon Ma Thuot",'Beta Database'!AZ200,IF('OTTV Calculation'!$E$6="HCMC",'Beta Database'!BQ200))))</f>
        <v>0</v>
      </c>
      <c r="Q203" s="68" t="b">
        <f>IF('OTTV Calculation'!$E$6="Hanoi",'Beta Database'!S200,IF('OTTV Calculation'!$E$6="Da Nang",'Beta Database'!AJ200,IF('OTTV Calculation'!$E$6="Buon Ma Thuot",'Beta Database'!BA200,IF('OTTV Calculation'!$E$6="HCMC",'Beta Database'!BR200))))</f>
        <v>0</v>
      </c>
      <c r="R203" s="57">
        <v>2.5</v>
      </c>
      <c r="S203" s="57"/>
      <c r="T203" s="90" t="s">
        <v>214</v>
      </c>
      <c r="U203" s="370">
        <f>IFERROR(IF('Glazing information'!$I31/'Glazing information'!$J31&gt;3,INDEX($A$192:$Q$252,MATCH(3,'Window calculation'!$A$192:$A$252,1),MATCH(U$131,'Window calculation'!$A$192:$Q$192,0)),(INDEX($A$192:$Q$252,MATCH(IFERROR('Glazing information'!$I31/'Glazing information'!$J31,0),'Window calculation'!$A$192:$A$252,1),MATCH(U$131,'Window calculation'!$A$192:$Q$192,0))+(INDEX($A$192:$Q$252,MATCH(3-IFERROR('Glazing information'!$I31/'Glazing information'!$J31,0),$R$192:$R$252,-1),MATCH(U$131,'Window calculation'!$A$192:$Q$192,0))-INDEX($A$192:$Q$252,MATCH(IFERROR('Glazing information'!$I31/'Glazing information'!$J31,0),'Window calculation'!$A$192:$A$252,1),MATCH(U$131,'Window calculation'!$A$192:$Q$192,0)))*(IFERROR('Glazing information'!$I31/'Glazing information'!$J31,0)-INDEX($A$192:$A$252,MATCH(IFERROR('Glazing information'!$I31/'Glazing information'!$J31,0),'Window calculation'!$A$192:$A$252,1),1))/(INDEX($A$192:$A$252,MATCH(3-IFERROR('Glazing information'!$I31/'Glazing information'!$J31,0),$R$192:$R$252,-1),1)-INDEX(A198:A258,MATCH(IFERROR('Glazing information'!$I31/'Glazing information'!$J31,0),'Window calculation'!$A$192:$A$252,1),1)))),1)</f>
        <v>1</v>
      </c>
      <c r="V203" s="369">
        <f>IFERROR(IF('Glazing information'!$I31/('Glazing information'!$H31+'Glazing information'!$J31)&gt;3,INDEX($A$192:$Q$252,MATCH(3,'Window calculation'!$A$192:$A$252,1),MATCH(U$131,'Window calculation'!$A$192:$Q$192,0)),INDEX($A$192:$Q$252,MATCH(IFERROR('Glazing information'!$I31/('Glazing information'!$H31+'Glazing information'!$J31),0),$A$192:$A$252,1),MATCH(U$131,$A$192:$Q$192,0))+(INDEX($A$192:$Q$252,MATCH(3-IFERROR('Glazing information'!$I31/('Glazing information'!$H31+'Glazing information'!$J31),0),$R$192:$R$252,-1),MATCH(U$131,$A$192:$Q$192,0))-INDEX($A$192:$Q$252,MATCH(IFERROR('Glazing information'!$I31/('Glazing information'!$H31+'Glazing information'!$J31),0),$A$192:$A$252,1),MATCH(U$131,$A$192:$Q$192,0)))*(IFERROR('Glazing information'!$I31/('Glazing information'!$H31+'Glazing information'!$J31),0)-INDEX($A$192:$A$252,MATCH(IFERROR('Glazing information'!$I31/('Glazing information'!$H31+'Glazing information'!$J31),0),$A$192:$A$252,1),1))/(INDEX($A$192:$A$252,MATCH(3-IFERROR('Glazing information'!$I31/('Glazing information'!$H31+'Glazing information'!$J31),0),$R$192:$R$252,-1),1)-INDEX($A$192:$A$252,MATCH(IFERROR('Glazing information'!$I31/('Glazing information'!$H31+'Glazing information'!$J31),0),$A$192:$A$252,1),1))),1)</f>
        <v>1</v>
      </c>
      <c r="W203" s="416" t="str">
        <f>IFERROR(('Window calculation'!V203*('Glazing information'!$H31+'Glazing information'!$J31)-'Window calculation'!U203*'Glazing information'!$J31)/'Glazing information'!$H31,"")</f>
        <v/>
      </c>
      <c r="X203" s="370">
        <f>IFERROR(IF('Glazing information'!$I52/'Glazing information'!$J52&gt;3,INDEX($A$192:$Q$252,MATCH(3,'Window calculation'!$A$192:$A$252,1),MATCH(X$131,'Window calculation'!$A$192:$Q$192,0)),(INDEX($A$192:$Q$252,MATCH(IFERROR('Glazing information'!$I52/'Glazing information'!$J52,0),'Window calculation'!$A$192:$A$252,1),MATCH(X$131,'Window calculation'!$A$192:$Q$192,0))+(INDEX($A$192:$Q$252,MATCH(3-IFERROR('Glazing information'!$I52/'Glazing information'!$J52,0),$R$192:$R$252,-1),MATCH(X$131,'Window calculation'!$A$192:$Q$192,0))-INDEX($A$192:$Q$252,MATCH(IFERROR('Glazing information'!$I52/'Glazing information'!$J52,0),'Window calculation'!$A$192:$A$252,1),MATCH(X$131,'Window calculation'!$A$192:$Q$192,0)))*(IFERROR('Glazing information'!$I52/'Glazing information'!$J52,0)-INDEX($A$192:$A$252,MATCH(IFERROR('Glazing information'!$I52/'Glazing information'!$J52,0),'Window calculation'!$A$192:$A$252,1),1))/(INDEX($A$192:$A$252,MATCH(3-IFERROR('Glazing information'!$I52/'Glazing information'!$J52,0),$R$192:$R$252,-1),1)-INDEX(D198:D258,MATCH(IFERROR('Glazing information'!$I52/'Glazing information'!$J52,0),'Window calculation'!$A$192:$A$252,1),1)))),1)</f>
        <v>1</v>
      </c>
      <c r="Y203" s="369">
        <f>IFERROR(IF('Glazing information'!$I52/('Glazing information'!$H52+'Glazing information'!$J52)&gt;3,INDEX($A$192:$Q$252,MATCH(3,'Window calculation'!$A$192:$A$252,1),MATCH(X$131,'Window calculation'!$A$192:$Q$192,0)),INDEX($A$192:$Q$252,MATCH(IFERROR('Glazing information'!$I52/('Glazing information'!$H52+'Glazing information'!$J52),0),$A$192:$A$252,1),MATCH(X$131,$A$192:$Q$192,0))+(INDEX($A$192:$Q$252,MATCH(3-IFERROR('Glazing information'!$I52/('Glazing information'!$H52+'Glazing information'!$J52),0),$R$192:$R$252,-1),MATCH(X$131,$A$192:$Q$192,0))-INDEX($A$192:$Q$252,MATCH(IFERROR('Glazing information'!$I52/('Glazing information'!$H52+'Glazing information'!$J52),0),$A$192:$A$252,1),MATCH(X$131,$A$192:$Q$192,0)))*(IFERROR('Glazing information'!$I52/('Glazing information'!$H52+'Glazing information'!$J52),0)-INDEX($A$192:$A$252,MATCH(IFERROR('Glazing information'!$I52/('Glazing information'!$H52+'Glazing information'!$J52),0),$A$192:$A$252,1),1))/(INDEX($A$192:$A$252,MATCH(3-IFERROR('Glazing information'!$I52/('Glazing information'!$H52+'Glazing information'!$J52),0),$R$192:$R$252,-1),1)-INDEX($A$192:$A$252,MATCH(IFERROR('Glazing information'!$I52/('Glazing information'!$H52+'Glazing information'!$J52),0),$A$192:$A$252,1),1))),1)</f>
        <v>1</v>
      </c>
      <c r="Z203" s="416" t="str">
        <f>IFERROR(('Window calculation'!Y203*('Glazing information'!$H52+'Glazing information'!$J52)-'Window calculation'!X203*'Glazing information'!$J52)/'Glazing information'!$H52,"")</f>
        <v/>
      </c>
      <c r="AA203" s="370">
        <f>IFERROR(IF('Glazing information'!$I73/'Glazing information'!$J73&gt;3,INDEX($A$192:$Q$252,MATCH(3,'Window calculation'!$A$192:$A$252,1),MATCH(AA$131,'Window calculation'!$A$192:$Q$192,0)),(INDEX($A$192:$Q$252,MATCH(IFERROR('Glazing information'!$I73/'Glazing information'!$J73,0),'Window calculation'!$A$192:$A$252,1),MATCH(AA$131,'Window calculation'!$A$192:$Q$192,0))+(INDEX($A$192:$Q$252,MATCH(3-IFERROR('Glazing information'!$I73/'Glazing information'!$J73,0),$R$192:$R$252,-1),MATCH(AA$131,'Window calculation'!$A$192:$Q$192,0))-INDEX($A$192:$Q$252,MATCH(IFERROR('Glazing information'!$I73/'Glazing information'!$J73,0),'Window calculation'!$A$192:$A$252,1),MATCH(AA$131,'Window calculation'!$A$192:$Q$192,0)))*(IFERROR('Glazing information'!$I73/'Glazing information'!$J73,0)-INDEX($A$192:$A$252,MATCH(IFERROR('Glazing information'!$I73/'Glazing information'!$J73,0),'Window calculation'!$A$192:$A$252,1),1))/(INDEX($A$192:$A$252,MATCH(3-IFERROR('Glazing information'!$I73/'Glazing information'!$J73,0),$R$192:$R$252,-1),1)-INDEX(G198:G258,MATCH(IFERROR('Glazing information'!$I73/'Glazing information'!$J73,0),'Window calculation'!$A$192:$A$252,1),1)))),1)</f>
        <v>1</v>
      </c>
      <c r="AB203" s="369">
        <f>IFERROR(IF('Glazing information'!$I73/('Glazing information'!$H73+'Glazing information'!$J73)&gt;3,INDEX($A$192:$Q$252,MATCH(3,'Window calculation'!$A$192:$A$252,1),MATCH(AA$131,'Window calculation'!$A$192:$Q$192,0)),INDEX($A$192:$Q$252,MATCH(IFERROR('Glazing information'!$I73/('Glazing information'!$H73+'Glazing information'!$J73),0),$A$192:$A$252,1),MATCH(AA$131,$A$192:$Q$192,0))+(INDEX($A$192:$Q$252,MATCH(3-IFERROR('Glazing information'!$I73/('Glazing information'!$H73+'Glazing information'!$J73),0),$R$192:$R$252,-1),MATCH(AA$131,$A$192:$Q$192,0))-INDEX($A$192:$Q$252,MATCH(IFERROR('Glazing information'!$I73/('Glazing information'!$H73+'Glazing information'!$J73),0),$A$192:$A$252,1),MATCH(AA$131,$A$192:$Q$192,0)))*(IFERROR('Glazing information'!$I73/('Glazing information'!$H73+'Glazing information'!$J73),0)-INDEX($A$192:$A$252,MATCH(IFERROR('Glazing information'!$I73/('Glazing information'!$H73+'Glazing information'!$J73),0),$A$192:$A$252,1),1))/(INDEX($A$192:$A$252,MATCH(3-IFERROR('Glazing information'!$I73/('Glazing information'!$H73+'Glazing information'!$J73),0),$R$192:$R$252,-1),1)-INDEX($A$192:$A$252,MATCH(IFERROR('Glazing information'!$I73/('Glazing information'!$H73+'Glazing information'!$J73),0),$A$192:$A$252,1),1))),1)</f>
        <v>1</v>
      </c>
      <c r="AC203" s="416" t="str">
        <f>IFERROR(('Window calculation'!AB203*('Glazing information'!$H73+'Glazing information'!$J73)-'Window calculation'!AA203*'Glazing information'!$J73)/'Glazing information'!$H73,"")</f>
        <v/>
      </c>
      <c r="AD203" s="370">
        <f>IFERROR(IF('Glazing information'!$I94/'Glazing information'!$J94&gt;3,INDEX($A$192:$Q$252,MATCH(3,'Window calculation'!$A$192:$A$252,1),MATCH(AD$131,'Window calculation'!$A$192:$Q$192,0)),(INDEX($A$192:$Q$252,MATCH(IFERROR('Glazing information'!$I94/'Glazing information'!$J94,0),'Window calculation'!$A$192:$A$252,1),MATCH(AD$131,'Window calculation'!$A$192:$Q$192,0))+(INDEX($A$192:$Q$252,MATCH(3-IFERROR('Glazing information'!$I94/'Glazing information'!$J94,0),$R$192:$R$252,-1),MATCH(AD$131,'Window calculation'!$A$192:$Q$192,0))-INDEX($A$192:$Q$252,MATCH(IFERROR('Glazing information'!$I94/'Glazing information'!$J94,0),'Window calculation'!$A$192:$A$252,1),MATCH(AD$131,'Window calculation'!$A$192:$Q$192,0)))*(IFERROR('Glazing information'!$I94/'Glazing information'!$J94,0)-INDEX($A$192:$A$252,MATCH(IFERROR('Glazing information'!$I94/'Glazing information'!$J94,0),'Window calculation'!$A$192:$A$252,1),1))/(INDEX($A$192:$A$252,MATCH(3-IFERROR('Glazing information'!$I94/'Glazing information'!$J94,0),$R$192:$R$252,-1),1)-INDEX(J198:J258,MATCH(IFERROR('Glazing information'!$I94/'Glazing information'!$J94,0),'Window calculation'!$A$192:$A$252,1),1)))),1)</f>
        <v>1</v>
      </c>
      <c r="AE203" s="369">
        <f>IFERROR(IF('Glazing information'!$I94/('Glazing information'!$H94+'Glazing information'!$J94)&gt;3,INDEX($A$192:$Q$252,MATCH(3,'Window calculation'!$A$192:$A$252,1),MATCH(AD$131,'Window calculation'!$A$192:$Q$192,0)),INDEX($A$192:$Q$252,MATCH(IFERROR('Glazing information'!$I94/('Glazing information'!$H94+'Glazing information'!$J94),0),$A$192:$A$252,1),MATCH(AD$131,$A$192:$Q$192,0))+(INDEX($A$192:$Q$252,MATCH(3-IFERROR('Glazing information'!$I94/('Glazing information'!$H94+'Glazing information'!$J94),0),$R$192:$R$252,-1),MATCH(AD$131,$A$192:$Q$192,0))-INDEX($A$192:$Q$252,MATCH(IFERROR('Glazing information'!$I94/('Glazing information'!$H94+'Glazing information'!$J94),0),$A$192:$A$252,1),MATCH(AD$131,$A$192:$Q$192,0)))*(IFERROR('Glazing information'!$I94/('Glazing information'!$H94+'Glazing information'!$J94),0)-INDEX($A$192:$A$252,MATCH(IFERROR('Glazing information'!$I94/('Glazing information'!$H94+'Glazing information'!$J94),0),$A$192:$A$252,1),1))/(INDEX($A$192:$A$252,MATCH(3-IFERROR('Glazing information'!$I94/('Glazing information'!$H94+'Glazing information'!$J94),0),$R$192:$R$252,-1),1)-INDEX($A$192:$A$252,MATCH(IFERROR('Glazing information'!$I94/('Glazing information'!$H94+'Glazing information'!$J94),0),$A$192:$A$252,1),1))),1)</f>
        <v>1</v>
      </c>
      <c r="AF203" s="416" t="str">
        <f>IFERROR(('Window calculation'!AE203*('Glazing information'!$H94+'Glazing information'!$J94)-'Window calculation'!AD203*'Glazing information'!$J94)/'Glazing information'!$H94,"")</f>
        <v/>
      </c>
      <c r="AG203" s="370">
        <f>IFERROR(IF('Glazing information'!$I115/'Glazing information'!$J115&gt;3,INDEX($A$192:$Q$252,MATCH(3,'Window calculation'!$A$192:$A$252,1),MATCH(AG$131,'Window calculation'!$A$192:$Q$192,0)),(INDEX($A$192:$Q$252,MATCH(IFERROR('Glazing information'!$I115/'Glazing information'!$J115,0),'Window calculation'!$A$192:$A$252,1),MATCH(AG$131,'Window calculation'!$A$192:$Q$192,0))+(INDEX($A$192:$Q$252,MATCH(3-IFERROR('Glazing information'!$I115/'Glazing information'!$J115,0),$R$192:$R$252,-1),MATCH(AG$131,'Window calculation'!$A$192:$Q$192,0))-INDEX($A$192:$Q$252,MATCH(IFERROR('Glazing information'!$I115/'Glazing information'!$J115,0),'Window calculation'!$A$192:$A$252,1),MATCH(AG$131,'Window calculation'!$A$192:$Q$192,0)))*(IFERROR('Glazing information'!$I115/'Glazing information'!$J115,0)-INDEX($A$192:$A$252,MATCH(IFERROR('Glazing information'!$I115/'Glazing information'!$J115,0),'Window calculation'!$A$192:$A$252,1),1))/(INDEX($A$192:$A$252,MATCH(3-IFERROR('Glazing information'!$I115/'Glazing information'!$J115,0),$R$192:$R$252,-1),1)-INDEX(M198:M258,MATCH(IFERROR('Glazing information'!$I115/'Glazing information'!$J115,0),'Window calculation'!$A$192:$A$252,1),1)))),1)</f>
        <v>1</v>
      </c>
      <c r="AH203" s="369">
        <f>IFERROR(IF('Glazing information'!$I115/('Glazing information'!$H115+'Glazing information'!$J115)&gt;3,INDEX($A$192:$Q$252,MATCH(3,'Window calculation'!$A$192:$A$252,1),MATCH(AG$131,'Window calculation'!$A$192:$Q$192,0)),INDEX($A$192:$Q$252,MATCH(IFERROR('Glazing information'!$I115/('Glazing information'!$H115+'Glazing information'!$J115),0),$A$192:$A$252,1),MATCH(AG$131,$A$192:$Q$192,0))+(INDEX($A$192:$Q$252,MATCH(3-IFERROR('Glazing information'!$I115/('Glazing information'!$H115+'Glazing information'!$J115),0),$R$192:$R$252,-1),MATCH(AG$131,$A$192:$Q$192,0))-INDEX($A$192:$Q$252,MATCH(IFERROR('Glazing information'!$I115/('Glazing information'!$H115+'Glazing information'!$J115),0),$A$192:$A$252,1),MATCH(AG$131,$A$192:$Q$192,0)))*(IFERROR('Glazing information'!$I115/('Glazing information'!$H115+'Glazing information'!$J115),0)-INDEX($A$192:$A$252,MATCH(IFERROR('Glazing information'!$I115/('Glazing information'!$H115+'Glazing information'!$J115),0),$A$192:$A$252,1),1))/(INDEX($A$192:$A$252,MATCH(3-IFERROR('Glazing information'!$I115/('Glazing information'!$H115+'Glazing information'!$J115),0),$R$192:$R$252,-1),1)-INDEX($A$192:$A$252,MATCH(IFERROR('Glazing information'!$I115/('Glazing information'!$H115+'Glazing information'!$J115),0),$A$192:$A$252,1),1))),1)</f>
        <v>1</v>
      </c>
      <c r="AI203" s="416" t="str">
        <f>IFERROR(('Window calculation'!AH203*('Glazing information'!$H115+'Glazing information'!$J115)-'Window calculation'!AG203*'Glazing information'!$J115)/'Glazing information'!$H115,"")</f>
        <v/>
      </c>
      <c r="AJ203" s="370">
        <f>IFERROR(IF('Glazing information'!$I136/'Glazing information'!$J136&gt;3,INDEX($A$192:$Q$252,MATCH(3,'Window calculation'!$A$192:$A$252,1),MATCH(AJ$131,'Window calculation'!$A$192:$Q$192,0)),(INDEX($A$192:$Q$252,MATCH(IFERROR('Glazing information'!$I136/'Glazing information'!$J136,0),'Window calculation'!$A$192:$A$252,1),MATCH(AJ$131,'Window calculation'!$A$192:$Q$192,0))+(INDEX($A$192:$Q$252,MATCH(3-IFERROR('Glazing information'!$I136/'Glazing information'!$J136,0),$R$192:$R$252,-1),MATCH(AJ$131,'Window calculation'!$A$192:$Q$192,0))-INDEX($A$192:$Q$252,MATCH(IFERROR('Glazing information'!$I136/'Glazing information'!$J136,0),'Window calculation'!$A$192:$A$252,1),MATCH(AJ$131,'Window calculation'!$A$192:$Q$192,0)))*(IFERROR('Glazing information'!$I136/'Glazing information'!$J136,0)-INDEX($A$192:$A$252,MATCH(IFERROR('Glazing information'!$I136/'Glazing information'!$J136,0),'Window calculation'!$A$192:$A$252,1),1))/(INDEX($A$192:$A$252,MATCH(3-IFERROR('Glazing information'!$I136/'Glazing information'!$J136,0),$R$192:$R$252,-1),1)-INDEX(P198:P258,MATCH(IFERROR('Glazing information'!$I136/'Glazing information'!$J136,0),'Window calculation'!$A$192:$A$252,1),1)))),1)</f>
        <v>1</v>
      </c>
      <c r="AK203" s="369">
        <f>IFERROR(IF('Glazing information'!$I136/('Glazing information'!$H136+'Glazing information'!$J136)&gt;3,INDEX($A$192:$Q$252,MATCH(3,'Window calculation'!$A$192:$A$252,1),MATCH(AJ$131,'Window calculation'!$A$192:$Q$192,0)),INDEX($A$192:$Q$252,MATCH(IFERROR('Glazing information'!$I136/('Glazing information'!$H136+'Glazing information'!$J136),0),$A$192:$A$252,1),MATCH(AJ$131,$A$192:$Q$192,0))+(INDEX($A$192:$Q$252,MATCH(3-IFERROR('Glazing information'!$I136/('Glazing information'!$H136+'Glazing information'!$J136),0),$R$192:$R$252,-1),MATCH(AJ$131,$A$192:$Q$192,0))-INDEX($A$192:$Q$252,MATCH(IFERROR('Glazing information'!$I136/('Glazing information'!$H136+'Glazing information'!$J136),0),$A$192:$A$252,1),MATCH(AJ$131,$A$192:$Q$192,0)))*(IFERROR('Glazing information'!$I136/('Glazing information'!$H136+'Glazing information'!$J136),0)-INDEX($A$192:$A$252,MATCH(IFERROR('Glazing information'!$I136/('Glazing information'!$H136+'Glazing information'!$J136),0),$A$192:$A$252,1),1))/(INDEX($A$192:$A$252,MATCH(3-IFERROR('Glazing information'!$I136/('Glazing information'!$H136+'Glazing information'!$J136),0),$R$192:$R$252,-1),1)-INDEX($A$192:$A$252,MATCH(IFERROR('Glazing information'!$I136/('Glazing information'!$H136+'Glazing information'!$J136),0),$A$192:$A$252,1),1))),1)</f>
        <v>1</v>
      </c>
      <c r="AL203" s="416" t="str">
        <f>IFERROR(('Window calculation'!AK203*('Glazing information'!$H136+'Glazing information'!$J136)-'Window calculation'!AJ203*'Glazing information'!$J136)/'Glazing information'!$H136,"")</f>
        <v/>
      </c>
      <c r="AM203" s="370">
        <f>IFERROR(IF('Glazing information'!$I157/'Glazing information'!$J157&gt;3,INDEX($A$192:$Q$252,MATCH(3,'Window calculation'!$A$192:$A$252,1),MATCH(AM$131,'Window calculation'!$A$192:$Q$192,0)),(INDEX($A$192:$Q$252,MATCH(IFERROR('Glazing information'!$I157/'Glazing information'!$J157,0),'Window calculation'!$A$192:$A$252,1),MATCH(AM$131,'Window calculation'!$A$192:$Q$192,0))+(INDEX($A$192:$Q$252,MATCH(3-IFERROR('Glazing information'!$I157/'Glazing information'!$J157,0),$R$192:$R$252,-1),MATCH(AM$131,'Window calculation'!$A$192:$Q$192,0))-INDEX($A$192:$Q$252,MATCH(IFERROR('Glazing information'!$I157/'Glazing information'!$J157,0),'Window calculation'!$A$192:$A$252,1),MATCH(AM$131,'Window calculation'!$A$192:$Q$192,0)))*(IFERROR('Glazing information'!$I157/'Glazing information'!$J157,0)-INDEX($A$192:$A$252,MATCH(IFERROR('Glazing information'!$I157/'Glazing information'!$J157,0),'Window calculation'!$A$192:$A$252,1),1))/(INDEX($A$192:$A$252,MATCH(3-IFERROR('Glazing information'!$I157/'Glazing information'!$J157,0),$R$192:$R$252,-1),1)-INDEX(S198:S258,MATCH(IFERROR('Glazing information'!$I157/'Glazing information'!$J157,0),'Window calculation'!$A$192:$A$252,1),1)))),1)</f>
        <v>1</v>
      </c>
      <c r="AN203" s="369">
        <f>IFERROR(IF('Glazing information'!$I157/('Glazing information'!$H157+'Glazing information'!$J157)&gt;3,INDEX($A$192:$Q$252,MATCH(3,'Window calculation'!$A$192:$A$252,1),MATCH(AM$131,'Window calculation'!$A$192:$Q$192,0)),INDEX($A$192:$Q$252,MATCH(IFERROR('Glazing information'!$I157/('Glazing information'!$H157+'Glazing information'!$J157),0),$A$192:$A$252,1),MATCH(AM$131,$A$192:$Q$192,0))+(INDEX($A$192:$Q$252,MATCH(3-IFERROR('Glazing information'!$I157/('Glazing information'!$H157+'Glazing information'!$J157),0),$R$192:$R$252,-1),MATCH(AM$131,$A$192:$Q$192,0))-INDEX($A$192:$Q$252,MATCH(IFERROR('Glazing information'!$I157/('Glazing information'!$H157+'Glazing information'!$J157),0),$A$192:$A$252,1),MATCH(AM$131,$A$192:$Q$192,0)))*(IFERROR('Glazing information'!$I157/('Glazing information'!$H157+'Glazing information'!$J157),0)-INDEX($A$192:$A$252,MATCH(IFERROR('Glazing information'!$I157/('Glazing information'!$H157+'Glazing information'!$J157),0),$A$192:$A$252,1),1))/(INDEX($A$192:$A$252,MATCH(3-IFERROR('Glazing information'!$I157/('Glazing information'!$H157+'Glazing information'!$J157),0),$R$192:$R$252,-1),1)-INDEX($A$192:$A$252,MATCH(IFERROR('Glazing information'!$I157/('Glazing information'!$H157+'Glazing information'!$J157),0),$A$192:$A$252,1),1))),1)</f>
        <v>1</v>
      </c>
      <c r="AO203" s="416" t="str">
        <f>IFERROR(('Window calculation'!AN203*('Glazing information'!$H157+'Glazing information'!$J157)-'Window calculation'!AM203*'Glazing information'!$J157)/'Glazing information'!$H157,"")</f>
        <v/>
      </c>
      <c r="AP203" s="370">
        <f>IFERROR(IF('Glazing information'!$I178/'Glazing information'!$J178&gt;3,INDEX($A$192:$Q$252,MATCH(3,'Window calculation'!$A$192:$A$252,1),MATCH(AP$131,'Window calculation'!$A$192:$Q$192,0)),(INDEX($A$192:$Q$252,MATCH(IFERROR('Glazing information'!$I178/'Glazing information'!$J178,0),'Window calculation'!$A$192:$A$252,1),MATCH(AP$131,'Window calculation'!$A$192:$Q$192,0))+(INDEX($A$192:$Q$252,MATCH(3-IFERROR('Glazing information'!$I178/'Glazing information'!$J178,0),$R$192:$R$252,-1),MATCH(AP$131,'Window calculation'!$A$192:$Q$192,0))-INDEX($A$192:$Q$252,MATCH(IFERROR('Glazing information'!$I178/'Glazing information'!$J178,0),'Window calculation'!$A$192:$A$252,1),MATCH(AP$131,'Window calculation'!$A$192:$Q$192,0)))*(IFERROR('Glazing information'!$I178/'Glazing information'!$J178,0)-INDEX($A$192:$A$252,MATCH(IFERROR('Glazing information'!$I178/'Glazing information'!$J178,0),'Window calculation'!$A$192:$A$252,1),1))/(INDEX($A$192:$A$252,MATCH(3-IFERROR('Glazing information'!$I178/'Glazing information'!$J178,0),$R$192:$R$252,-1),1)-INDEX(V198:V258,MATCH(IFERROR('Glazing information'!$I178/'Glazing information'!$J178,0),'Window calculation'!$A$192:$A$252,1),1)))),1)</f>
        <v>1</v>
      </c>
      <c r="AQ203" s="369">
        <f>IFERROR(IF('Glazing information'!$I178/('Glazing information'!$H178+'Glazing information'!$J178)&gt;3,INDEX($A$192:$Q$252,MATCH(3,'Window calculation'!$A$192:$A$252,1),MATCH(AP$131,'Window calculation'!$A$192:$Q$192,0)),INDEX($A$192:$Q$252,MATCH(IFERROR('Glazing information'!$I178/('Glazing information'!$H178+'Glazing information'!$J178),0),$A$192:$A$252,1),MATCH(AP$131,$A$192:$Q$192,0))+(INDEX($A$192:$Q$252,MATCH(3-IFERROR('Glazing information'!$I178/('Glazing information'!$H178+'Glazing information'!$J178),0),$R$192:$R$252,-1),MATCH(AP$131,$A$192:$Q$192,0))-INDEX($A$192:$Q$252,MATCH(IFERROR('Glazing information'!$I178/('Glazing information'!$H178+'Glazing information'!$J178),0),$A$192:$A$252,1),MATCH(AP$131,$A$192:$Q$192,0)))*(IFERROR('Glazing information'!$I178/('Glazing information'!$H178+'Glazing information'!$J178),0)-INDEX($A$192:$A$252,MATCH(IFERROR('Glazing information'!$I178/('Glazing information'!$H178+'Glazing information'!$J178),0),$A$192:$A$252,1),1))/(INDEX($A$192:$A$252,MATCH(3-IFERROR('Glazing information'!$I178/('Glazing information'!$H178+'Glazing information'!$J178),0),$R$192:$R$252,-1),1)-INDEX($A$192:$A$252,MATCH(IFERROR('Glazing information'!$I178/('Glazing information'!$H178+'Glazing information'!$J178),0),$A$192:$A$252,1),1))),1)</f>
        <v>1</v>
      </c>
      <c r="AR203" s="416" t="str">
        <f>IFERROR(('Window calculation'!AQ203*('Glazing information'!$H178+'Glazing information'!$J178)-'Window calculation'!AP203*'Glazing information'!$J178)/'Glazing information'!$H178,"")</f>
        <v/>
      </c>
      <c r="AS203" s="57"/>
      <c r="AT203" s="57"/>
      <c r="AU203" s="57"/>
      <c r="AV203" s="57"/>
      <c r="AW203" s="57"/>
      <c r="AX203" s="57"/>
      <c r="AY203" s="57"/>
      <c r="AZ203" s="57"/>
      <c r="BA203" s="57"/>
      <c r="BB203" s="57"/>
      <c r="BC203" s="57"/>
      <c r="BD203" s="57"/>
      <c r="BE203" s="57"/>
      <c r="BF203" s="57"/>
      <c r="BG203" s="57"/>
      <c r="BH203" s="57"/>
      <c r="BI203" s="57"/>
      <c r="BJ203" s="57"/>
      <c r="BK203" s="57"/>
      <c r="BL203" s="57"/>
    </row>
    <row r="204" spans="1:64" x14ac:dyDescent="0.25">
      <c r="A204" s="67">
        <v>0.6</v>
      </c>
      <c r="B204" s="68" t="b">
        <f>IF('OTTV Calculation'!$E$6="Hanoi",'Beta Database'!D201,IF('OTTV Calculation'!$E$6="Da Nang",'Beta Database'!U201,IF('OTTV Calculation'!$E$6="Buon Ma Thuot",'Beta Database'!AL201,IF('OTTV Calculation'!$E$6="HCMC",'Beta Database'!BC201))))</f>
        <v>0</v>
      </c>
      <c r="C204" s="68" t="b">
        <f>IF('OTTV Calculation'!$E$6="Hanoi",'Beta Database'!E201,IF('OTTV Calculation'!$E$6="Da Nang",'Beta Database'!V201,IF('OTTV Calculation'!$E$6="Buon Ma Thuot",'Beta Database'!AM201,IF('OTTV Calculation'!$E$6="HCMC",'Beta Database'!BD201))))</f>
        <v>0</v>
      </c>
      <c r="D204" s="68" t="b">
        <f>IF('OTTV Calculation'!$E$6="Hanoi",'Beta Database'!F201,IF('OTTV Calculation'!$E$6="Da Nang",'Beta Database'!W201,IF('OTTV Calculation'!$E$6="Buon Ma Thuot",'Beta Database'!AN201,IF('OTTV Calculation'!$E$6="HCMC",'Beta Database'!BE201))))</f>
        <v>0</v>
      </c>
      <c r="E204" s="68" t="b">
        <f>IF('OTTV Calculation'!$E$6="Hanoi",'Beta Database'!G201,IF('OTTV Calculation'!$E$6="Da Nang",'Beta Database'!X201,IF('OTTV Calculation'!$E$6="Buon Ma Thuot",'Beta Database'!AO201,IF('OTTV Calculation'!$E$6="HCMC",'Beta Database'!BF201))))</f>
        <v>0</v>
      </c>
      <c r="F204" s="73" t="b">
        <f>IF('OTTV Calculation'!$E$6="Hanoi",'Beta Database'!H201,IF('OTTV Calculation'!$E$6="Da Nang",'Beta Database'!Y201,IF('OTTV Calculation'!$E$6="Buon Ma Thuot",'Beta Database'!AP201,IF('OTTV Calculation'!$E$6="HCMC",'Beta Database'!BG201))))</f>
        <v>0</v>
      </c>
      <c r="G204" s="68" t="b">
        <f>IF('OTTV Calculation'!$E$6="Hanoi",'Beta Database'!I201,IF('OTTV Calculation'!$E$6="Da Nang",'Beta Database'!Z201,IF('OTTV Calculation'!$E$6="Buon Ma Thuot",'Beta Database'!AQ201,IF('OTTV Calculation'!$E$6="HCMC",'Beta Database'!BH201))))</f>
        <v>0</v>
      </c>
      <c r="H204" s="68" t="b">
        <f>IF('OTTV Calculation'!$E$6="Hanoi",'Beta Database'!J201,IF('OTTV Calculation'!$E$6="Da Nang",'Beta Database'!AA201,IF('OTTV Calculation'!$E$6="Buon Ma Thuot",'Beta Database'!AR201,IF('OTTV Calculation'!$E$6="HCMC",'Beta Database'!BI201))))</f>
        <v>0</v>
      </c>
      <c r="I204" s="68" t="b">
        <f>IF('OTTV Calculation'!$E$6="Hanoi",'Beta Database'!K201,IF('OTTV Calculation'!$E$6="Da Nang",'Beta Database'!AB201,IF('OTTV Calculation'!$E$6="Buon Ma Thuot",'Beta Database'!AS201,IF('OTTV Calculation'!$E$6="HCMC",'Beta Database'!BJ201))))</f>
        <v>0</v>
      </c>
      <c r="J204" s="68" t="b">
        <f>IF('OTTV Calculation'!$E$6="Hanoi",'Beta Database'!L201,IF('OTTV Calculation'!$E$6="Da Nang",'Beta Database'!AC201,IF('OTTV Calculation'!$E$6="Buon Ma Thuot",'Beta Database'!AT201,IF('OTTV Calculation'!$E$6="HCMC",'Beta Database'!BK201))))</f>
        <v>0</v>
      </c>
      <c r="K204" s="68" t="b">
        <f>IF('OTTV Calculation'!$E$6="Hanoi",'Beta Database'!M201,IF('OTTV Calculation'!$E$6="Da Nang",'Beta Database'!AD201,IF('OTTV Calculation'!$E$6="Buon Ma Thuot",'Beta Database'!AU201,IF('OTTV Calculation'!$E$6="HCMC",'Beta Database'!BL201))))</f>
        <v>0</v>
      </c>
      <c r="L204" s="68" t="b">
        <f>IF('OTTV Calculation'!$E$6="Hanoi",'Beta Database'!N201,IF('OTTV Calculation'!$E$6="Da Nang",'Beta Database'!AE201,IF('OTTV Calculation'!$E$6="Buon Ma Thuot",'Beta Database'!AV201,IF('OTTV Calculation'!$E$6="HCMC",'Beta Database'!BM201))))</f>
        <v>0</v>
      </c>
      <c r="M204" s="68" t="b">
        <f>IF('OTTV Calculation'!$E$6="Hanoi",'Beta Database'!O201,IF('OTTV Calculation'!$E$6="Da Nang",'Beta Database'!AF201,IF('OTTV Calculation'!$E$6="Buon Ma Thuot",'Beta Database'!AW201,IF('OTTV Calculation'!$E$6="HCMC",'Beta Database'!BN201))))</f>
        <v>0</v>
      </c>
      <c r="N204" s="68" t="b">
        <f>IF('OTTV Calculation'!$E$6="Hanoi",'Beta Database'!P201,IF('OTTV Calculation'!$E$6="Da Nang",'Beta Database'!AG201,IF('OTTV Calculation'!$E$6="Buon Ma Thuot",'Beta Database'!AX201,IF('OTTV Calculation'!$E$6="HCMC",'Beta Database'!BO201))))</f>
        <v>0</v>
      </c>
      <c r="O204" s="68" t="b">
        <f>IF('OTTV Calculation'!$E$6="Hanoi",'Beta Database'!Q201,IF('OTTV Calculation'!$E$6="Da Nang",'Beta Database'!AH201,IF('OTTV Calculation'!$E$6="Buon Ma Thuot",'Beta Database'!AY201,IF('OTTV Calculation'!$E$6="HCMC",'Beta Database'!BP201))))</f>
        <v>0</v>
      </c>
      <c r="P204" s="68" t="b">
        <f>IF('OTTV Calculation'!$E$6="Hanoi",'Beta Database'!R201,IF('OTTV Calculation'!$E$6="Da Nang",'Beta Database'!AI201,IF('OTTV Calculation'!$E$6="Buon Ma Thuot",'Beta Database'!AZ201,IF('OTTV Calculation'!$E$6="HCMC",'Beta Database'!BQ201))))</f>
        <v>0</v>
      </c>
      <c r="Q204" s="68" t="b">
        <f>IF('OTTV Calculation'!$E$6="Hanoi",'Beta Database'!S201,IF('OTTV Calculation'!$E$6="Da Nang",'Beta Database'!AJ201,IF('OTTV Calculation'!$E$6="Buon Ma Thuot",'Beta Database'!BA201,IF('OTTV Calculation'!$E$6="HCMC",'Beta Database'!BR201))))</f>
        <v>0</v>
      </c>
      <c r="R204" s="57">
        <v>2.4500000000000002</v>
      </c>
      <c r="S204" s="57"/>
      <c r="T204" s="90" t="s">
        <v>215</v>
      </c>
      <c r="U204" s="370">
        <f>IFERROR(IF('Glazing information'!$I32/'Glazing information'!$J32&gt;3,INDEX($A$192:$Q$252,MATCH(3,'Window calculation'!$A$192:$A$252,1),MATCH(U$131,'Window calculation'!$A$192:$Q$192,0)),(INDEX($A$192:$Q$252,MATCH(IFERROR('Glazing information'!$I32/'Glazing information'!$J32,0),'Window calculation'!$A$192:$A$252,1),MATCH(U$131,'Window calculation'!$A$192:$Q$192,0))+(INDEX($A$192:$Q$252,MATCH(3-IFERROR('Glazing information'!$I32/'Glazing information'!$J32,0),$R$192:$R$252,-1),MATCH(U$131,'Window calculation'!$A$192:$Q$192,0))-INDEX($A$192:$Q$252,MATCH(IFERROR('Glazing information'!$I32/'Glazing information'!$J32,0),'Window calculation'!$A$192:$A$252,1),MATCH(U$131,'Window calculation'!$A$192:$Q$192,0)))*(IFERROR('Glazing information'!$I32/'Glazing information'!$J32,0)-INDEX($A$192:$A$252,MATCH(IFERROR('Glazing information'!$I32/'Glazing information'!$J32,0),'Window calculation'!$A$192:$A$252,1),1))/(INDEX($A$192:$A$252,MATCH(3-IFERROR('Glazing information'!$I32/'Glazing information'!$J32,0),$R$192:$R$252,-1),1)-INDEX(A199:A259,MATCH(IFERROR('Glazing information'!$I32/'Glazing information'!$J32,0),'Window calculation'!$A$192:$A$252,1),1)))),1)</f>
        <v>1</v>
      </c>
      <c r="V204" s="369">
        <f>IFERROR(IF('Glazing information'!$I32/('Glazing information'!$H32+'Glazing information'!$J32)&gt;3,INDEX($A$192:$Q$252,MATCH(3,'Window calculation'!$A$192:$A$252,1),MATCH(U$131,'Window calculation'!$A$192:$Q$192,0)),INDEX($A$192:$Q$252,MATCH(IFERROR('Glazing information'!$I32/('Glazing information'!$H32+'Glazing information'!$J32),0),$A$192:$A$252,1),MATCH(U$131,$A$192:$Q$192,0))+(INDEX($A$192:$Q$252,MATCH(3-IFERROR('Glazing information'!$I32/('Glazing information'!$H32+'Glazing information'!$J32),0),$R$192:$R$252,-1),MATCH(U$131,$A$192:$Q$192,0))-INDEX($A$192:$Q$252,MATCH(IFERROR('Glazing information'!$I32/('Glazing information'!$H32+'Glazing information'!$J32),0),$A$192:$A$252,1),MATCH(U$131,$A$192:$Q$192,0)))*(IFERROR('Glazing information'!$I32/('Glazing information'!$H32+'Glazing information'!$J32),0)-INDEX($A$192:$A$252,MATCH(IFERROR('Glazing information'!$I32/('Glazing information'!$H32+'Glazing information'!$J32),0),$A$192:$A$252,1),1))/(INDEX($A$192:$A$252,MATCH(3-IFERROR('Glazing information'!$I32/('Glazing information'!$H32+'Glazing information'!$J32),0),$R$192:$R$252,-1),1)-INDEX($A$192:$A$252,MATCH(IFERROR('Glazing information'!$I32/('Glazing information'!$H32+'Glazing information'!$J32),0),$A$192:$A$252,1),1))),1)</f>
        <v>1</v>
      </c>
      <c r="W204" s="416" t="str">
        <f>IFERROR(('Window calculation'!V204*('Glazing information'!$H32+'Glazing information'!$J32)-'Window calculation'!U204*'Glazing information'!$J32)/'Glazing information'!$H32,"")</f>
        <v/>
      </c>
      <c r="X204" s="370">
        <f>IFERROR(IF('Glazing information'!$I53/'Glazing information'!$J53&gt;3,INDEX($A$192:$Q$252,MATCH(3,'Window calculation'!$A$192:$A$252,1),MATCH(X$131,'Window calculation'!$A$192:$Q$192,0)),(INDEX($A$192:$Q$252,MATCH(IFERROR('Glazing information'!$I53/'Glazing information'!$J53,0),'Window calculation'!$A$192:$A$252,1),MATCH(X$131,'Window calculation'!$A$192:$Q$192,0))+(INDEX($A$192:$Q$252,MATCH(3-IFERROR('Glazing information'!$I53/'Glazing information'!$J53,0),$R$192:$R$252,-1),MATCH(X$131,'Window calculation'!$A$192:$Q$192,0))-INDEX($A$192:$Q$252,MATCH(IFERROR('Glazing information'!$I53/'Glazing information'!$J53,0),'Window calculation'!$A$192:$A$252,1),MATCH(X$131,'Window calculation'!$A$192:$Q$192,0)))*(IFERROR('Glazing information'!$I53/'Glazing information'!$J53,0)-INDEX($A$192:$A$252,MATCH(IFERROR('Glazing information'!$I53/'Glazing information'!$J53,0),'Window calculation'!$A$192:$A$252,1),1))/(INDEX($A$192:$A$252,MATCH(3-IFERROR('Glazing information'!$I53/'Glazing information'!$J53,0),$R$192:$R$252,-1),1)-INDEX(D199:D259,MATCH(IFERROR('Glazing information'!$I53/'Glazing information'!$J53,0),'Window calculation'!$A$192:$A$252,1),1)))),1)</f>
        <v>1</v>
      </c>
      <c r="Y204" s="369">
        <f>IFERROR(IF('Glazing information'!$I53/('Glazing information'!$H53+'Glazing information'!$J53)&gt;3,INDEX($A$192:$Q$252,MATCH(3,'Window calculation'!$A$192:$A$252,1),MATCH(X$131,'Window calculation'!$A$192:$Q$192,0)),INDEX($A$192:$Q$252,MATCH(IFERROR('Glazing information'!$I53/('Glazing information'!$H53+'Glazing information'!$J53),0),$A$192:$A$252,1),MATCH(X$131,$A$192:$Q$192,0))+(INDEX($A$192:$Q$252,MATCH(3-IFERROR('Glazing information'!$I53/('Glazing information'!$H53+'Glazing information'!$J53),0),$R$192:$R$252,-1),MATCH(X$131,$A$192:$Q$192,0))-INDEX($A$192:$Q$252,MATCH(IFERROR('Glazing information'!$I53/('Glazing information'!$H53+'Glazing information'!$J53),0),$A$192:$A$252,1),MATCH(X$131,$A$192:$Q$192,0)))*(IFERROR('Glazing information'!$I53/('Glazing information'!$H53+'Glazing information'!$J53),0)-INDEX($A$192:$A$252,MATCH(IFERROR('Glazing information'!$I53/('Glazing information'!$H53+'Glazing information'!$J53),0),$A$192:$A$252,1),1))/(INDEX($A$192:$A$252,MATCH(3-IFERROR('Glazing information'!$I53/('Glazing information'!$H53+'Glazing information'!$J53),0),$R$192:$R$252,-1),1)-INDEX($A$192:$A$252,MATCH(IFERROR('Glazing information'!$I53/('Glazing information'!$H53+'Glazing information'!$J53),0),$A$192:$A$252,1),1))),1)</f>
        <v>1</v>
      </c>
      <c r="Z204" s="416" t="str">
        <f>IFERROR(('Window calculation'!Y204*('Glazing information'!$H53+'Glazing information'!$J53)-'Window calculation'!X204*'Glazing information'!$J53)/'Glazing information'!$H53,"")</f>
        <v/>
      </c>
      <c r="AA204" s="370">
        <f>IFERROR(IF('Glazing information'!$I74/'Glazing information'!$J74&gt;3,INDEX($A$192:$Q$252,MATCH(3,'Window calculation'!$A$192:$A$252,1),MATCH(AA$131,'Window calculation'!$A$192:$Q$192,0)),(INDEX($A$192:$Q$252,MATCH(IFERROR('Glazing information'!$I74/'Glazing information'!$J74,0),'Window calculation'!$A$192:$A$252,1),MATCH(AA$131,'Window calculation'!$A$192:$Q$192,0))+(INDEX($A$192:$Q$252,MATCH(3-IFERROR('Glazing information'!$I74/'Glazing information'!$J74,0),$R$192:$R$252,-1),MATCH(AA$131,'Window calculation'!$A$192:$Q$192,0))-INDEX($A$192:$Q$252,MATCH(IFERROR('Glazing information'!$I74/'Glazing information'!$J74,0),'Window calculation'!$A$192:$A$252,1),MATCH(AA$131,'Window calculation'!$A$192:$Q$192,0)))*(IFERROR('Glazing information'!$I74/'Glazing information'!$J74,0)-INDEX($A$192:$A$252,MATCH(IFERROR('Glazing information'!$I74/'Glazing information'!$J74,0),'Window calculation'!$A$192:$A$252,1),1))/(INDEX($A$192:$A$252,MATCH(3-IFERROR('Glazing information'!$I74/'Glazing information'!$J74,0),$R$192:$R$252,-1),1)-INDEX(G199:G259,MATCH(IFERROR('Glazing information'!$I74/'Glazing information'!$J74,0),'Window calculation'!$A$192:$A$252,1),1)))),1)</f>
        <v>1</v>
      </c>
      <c r="AB204" s="369">
        <f>IFERROR(IF('Glazing information'!$I74/('Glazing information'!$H74+'Glazing information'!$J74)&gt;3,INDEX($A$192:$Q$252,MATCH(3,'Window calculation'!$A$192:$A$252,1),MATCH(AA$131,'Window calculation'!$A$192:$Q$192,0)),INDEX($A$192:$Q$252,MATCH(IFERROR('Glazing information'!$I74/('Glazing information'!$H74+'Glazing information'!$J74),0),$A$192:$A$252,1),MATCH(AA$131,$A$192:$Q$192,0))+(INDEX($A$192:$Q$252,MATCH(3-IFERROR('Glazing information'!$I74/('Glazing information'!$H74+'Glazing information'!$J74),0),$R$192:$R$252,-1),MATCH(AA$131,$A$192:$Q$192,0))-INDEX($A$192:$Q$252,MATCH(IFERROR('Glazing information'!$I74/('Glazing information'!$H74+'Glazing information'!$J74),0),$A$192:$A$252,1),MATCH(AA$131,$A$192:$Q$192,0)))*(IFERROR('Glazing information'!$I74/('Glazing information'!$H74+'Glazing information'!$J74),0)-INDEX($A$192:$A$252,MATCH(IFERROR('Glazing information'!$I74/('Glazing information'!$H74+'Glazing information'!$J74),0),$A$192:$A$252,1),1))/(INDEX($A$192:$A$252,MATCH(3-IFERROR('Glazing information'!$I74/('Glazing information'!$H74+'Glazing information'!$J74),0),$R$192:$R$252,-1),1)-INDEX($A$192:$A$252,MATCH(IFERROR('Glazing information'!$I74/('Glazing information'!$H74+'Glazing information'!$J74),0),$A$192:$A$252,1),1))),1)</f>
        <v>1</v>
      </c>
      <c r="AC204" s="416" t="str">
        <f>IFERROR(('Window calculation'!AB204*('Glazing information'!$H74+'Glazing information'!$J74)-'Window calculation'!AA204*'Glazing information'!$J74)/'Glazing information'!$H74,"")</f>
        <v/>
      </c>
      <c r="AD204" s="370">
        <f>IFERROR(IF('Glazing information'!$I95/'Glazing information'!$J95&gt;3,INDEX($A$192:$Q$252,MATCH(3,'Window calculation'!$A$192:$A$252,1),MATCH(AD$131,'Window calculation'!$A$192:$Q$192,0)),(INDEX($A$192:$Q$252,MATCH(IFERROR('Glazing information'!$I95/'Glazing information'!$J95,0),'Window calculation'!$A$192:$A$252,1),MATCH(AD$131,'Window calculation'!$A$192:$Q$192,0))+(INDEX($A$192:$Q$252,MATCH(3-IFERROR('Glazing information'!$I95/'Glazing information'!$J95,0),$R$192:$R$252,-1),MATCH(AD$131,'Window calculation'!$A$192:$Q$192,0))-INDEX($A$192:$Q$252,MATCH(IFERROR('Glazing information'!$I95/'Glazing information'!$J95,0),'Window calculation'!$A$192:$A$252,1),MATCH(AD$131,'Window calculation'!$A$192:$Q$192,0)))*(IFERROR('Glazing information'!$I95/'Glazing information'!$J95,0)-INDEX($A$192:$A$252,MATCH(IFERROR('Glazing information'!$I95/'Glazing information'!$J95,0),'Window calculation'!$A$192:$A$252,1),1))/(INDEX($A$192:$A$252,MATCH(3-IFERROR('Glazing information'!$I95/'Glazing information'!$J95,0),$R$192:$R$252,-1),1)-INDEX(J199:J259,MATCH(IFERROR('Glazing information'!$I95/'Glazing information'!$J95,0),'Window calculation'!$A$192:$A$252,1),1)))),1)</f>
        <v>1</v>
      </c>
      <c r="AE204" s="369">
        <f>IFERROR(IF('Glazing information'!$I95/('Glazing information'!$H95+'Glazing information'!$J95)&gt;3,INDEX($A$192:$Q$252,MATCH(3,'Window calculation'!$A$192:$A$252,1),MATCH(AD$131,'Window calculation'!$A$192:$Q$192,0)),INDEX($A$192:$Q$252,MATCH(IFERROR('Glazing information'!$I95/('Glazing information'!$H95+'Glazing information'!$J95),0),$A$192:$A$252,1),MATCH(AD$131,$A$192:$Q$192,0))+(INDEX($A$192:$Q$252,MATCH(3-IFERROR('Glazing information'!$I95/('Glazing information'!$H95+'Glazing information'!$J95),0),$R$192:$R$252,-1),MATCH(AD$131,$A$192:$Q$192,0))-INDEX($A$192:$Q$252,MATCH(IFERROR('Glazing information'!$I95/('Glazing information'!$H95+'Glazing information'!$J95),0),$A$192:$A$252,1),MATCH(AD$131,$A$192:$Q$192,0)))*(IFERROR('Glazing information'!$I95/('Glazing information'!$H95+'Glazing information'!$J95),0)-INDEX($A$192:$A$252,MATCH(IFERROR('Glazing information'!$I95/('Glazing information'!$H95+'Glazing information'!$J95),0),$A$192:$A$252,1),1))/(INDEX($A$192:$A$252,MATCH(3-IFERROR('Glazing information'!$I95/('Glazing information'!$H95+'Glazing information'!$J95),0),$R$192:$R$252,-1),1)-INDEX($A$192:$A$252,MATCH(IFERROR('Glazing information'!$I95/('Glazing information'!$H95+'Glazing information'!$J95),0),$A$192:$A$252,1),1))),1)</f>
        <v>1</v>
      </c>
      <c r="AF204" s="416" t="str">
        <f>IFERROR(('Window calculation'!AE204*('Glazing information'!$H95+'Glazing information'!$J95)-'Window calculation'!AD204*'Glazing information'!$J95)/'Glazing information'!$H95,"")</f>
        <v/>
      </c>
      <c r="AG204" s="370">
        <f>IFERROR(IF('Glazing information'!$I116/'Glazing information'!$J116&gt;3,INDEX($A$192:$Q$252,MATCH(3,'Window calculation'!$A$192:$A$252,1),MATCH(AG$131,'Window calculation'!$A$192:$Q$192,0)),(INDEX($A$192:$Q$252,MATCH(IFERROR('Glazing information'!$I116/'Glazing information'!$J116,0),'Window calculation'!$A$192:$A$252,1),MATCH(AG$131,'Window calculation'!$A$192:$Q$192,0))+(INDEX($A$192:$Q$252,MATCH(3-IFERROR('Glazing information'!$I116/'Glazing information'!$J116,0),$R$192:$R$252,-1),MATCH(AG$131,'Window calculation'!$A$192:$Q$192,0))-INDEX($A$192:$Q$252,MATCH(IFERROR('Glazing information'!$I116/'Glazing information'!$J116,0),'Window calculation'!$A$192:$A$252,1),MATCH(AG$131,'Window calculation'!$A$192:$Q$192,0)))*(IFERROR('Glazing information'!$I116/'Glazing information'!$J116,0)-INDEX($A$192:$A$252,MATCH(IFERROR('Glazing information'!$I116/'Glazing information'!$J116,0),'Window calculation'!$A$192:$A$252,1),1))/(INDEX($A$192:$A$252,MATCH(3-IFERROR('Glazing information'!$I116/'Glazing information'!$J116,0),$R$192:$R$252,-1),1)-INDEX(M199:M259,MATCH(IFERROR('Glazing information'!$I116/'Glazing information'!$J116,0),'Window calculation'!$A$192:$A$252,1),1)))),1)</f>
        <v>1</v>
      </c>
      <c r="AH204" s="369">
        <f>IFERROR(IF('Glazing information'!$I116/('Glazing information'!$H116+'Glazing information'!$J116)&gt;3,INDEX($A$192:$Q$252,MATCH(3,'Window calculation'!$A$192:$A$252,1),MATCH(AG$131,'Window calculation'!$A$192:$Q$192,0)),INDEX($A$192:$Q$252,MATCH(IFERROR('Glazing information'!$I116/('Glazing information'!$H116+'Glazing information'!$J116),0),$A$192:$A$252,1),MATCH(AG$131,$A$192:$Q$192,0))+(INDEX($A$192:$Q$252,MATCH(3-IFERROR('Glazing information'!$I116/('Glazing information'!$H116+'Glazing information'!$J116),0),$R$192:$R$252,-1),MATCH(AG$131,$A$192:$Q$192,0))-INDEX($A$192:$Q$252,MATCH(IFERROR('Glazing information'!$I116/('Glazing information'!$H116+'Glazing information'!$J116),0),$A$192:$A$252,1),MATCH(AG$131,$A$192:$Q$192,0)))*(IFERROR('Glazing information'!$I116/('Glazing information'!$H116+'Glazing information'!$J116),0)-INDEX($A$192:$A$252,MATCH(IFERROR('Glazing information'!$I116/('Glazing information'!$H116+'Glazing information'!$J116),0),$A$192:$A$252,1),1))/(INDEX($A$192:$A$252,MATCH(3-IFERROR('Glazing information'!$I116/('Glazing information'!$H116+'Glazing information'!$J116),0),$R$192:$R$252,-1),1)-INDEX($A$192:$A$252,MATCH(IFERROR('Glazing information'!$I116/('Glazing information'!$H116+'Glazing information'!$J116),0),$A$192:$A$252,1),1))),1)</f>
        <v>1</v>
      </c>
      <c r="AI204" s="416" t="str">
        <f>IFERROR(('Window calculation'!AH204*('Glazing information'!$H116+'Glazing information'!$J116)-'Window calculation'!AG204*'Glazing information'!$J116)/'Glazing information'!$H116,"")</f>
        <v/>
      </c>
      <c r="AJ204" s="370">
        <f>IFERROR(IF('Glazing information'!$I137/'Glazing information'!$J137&gt;3,INDEX($A$192:$Q$252,MATCH(3,'Window calculation'!$A$192:$A$252,1),MATCH(AJ$131,'Window calculation'!$A$192:$Q$192,0)),(INDEX($A$192:$Q$252,MATCH(IFERROR('Glazing information'!$I137/'Glazing information'!$J137,0),'Window calculation'!$A$192:$A$252,1),MATCH(AJ$131,'Window calculation'!$A$192:$Q$192,0))+(INDEX($A$192:$Q$252,MATCH(3-IFERROR('Glazing information'!$I137/'Glazing information'!$J137,0),$R$192:$R$252,-1),MATCH(AJ$131,'Window calculation'!$A$192:$Q$192,0))-INDEX($A$192:$Q$252,MATCH(IFERROR('Glazing information'!$I137/'Glazing information'!$J137,0),'Window calculation'!$A$192:$A$252,1),MATCH(AJ$131,'Window calculation'!$A$192:$Q$192,0)))*(IFERROR('Glazing information'!$I137/'Glazing information'!$J137,0)-INDEX($A$192:$A$252,MATCH(IFERROR('Glazing information'!$I137/'Glazing information'!$J137,0),'Window calculation'!$A$192:$A$252,1),1))/(INDEX($A$192:$A$252,MATCH(3-IFERROR('Glazing information'!$I137/'Glazing information'!$J137,0),$R$192:$R$252,-1),1)-INDEX(P199:P259,MATCH(IFERROR('Glazing information'!$I137/'Glazing information'!$J137,0),'Window calculation'!$A$192:$A$252,1),1)))),1)</f>
        <v>1</v>
      </c>
      <c r="AK204" s="369">
        <f>IFERROR(IF('Glazing information'!$I137/('Glazing information'!$H137+'Glazing information'!$J137)&gt;3,INDEX($A$192:$Q$252,MATCH(3,'Window calculation'!$A$192:$A$252,1),MATCH(AJ$131,'Window calculation'!$A$192:$Q$192,0)),INDEX($A$192:$Q$252,MATCH(IFERROR('Glazing information'!$I137/('Glazing information'!$H137+'Glazing information'!$J137),0),$A$192:$A$252,1),MATCH(AJ$131,$A$192:$Q$192,0))+(INDEX($A$192:$Q$252,MATCH(3-IFERROR('Glazing information'!$I137/('Glazing information'!$H137+'Glazing information'!$J137),0),$R$192:$R$252,-1),MATCH(AJ$131,$A$192:$Q$192,0))-INDEX($A$192:$Q$252,MATCH(IFERROR('Glazing information'!$I137/('Glazing information'!$H137+'Glazing information'!$J137),0),$A$192:$A$252,1),MATCH(AJ$131,$A$192:$Q$192,0)))*(IFERROR('Glazing information'!$I137/('Glazing information'!$H137+'Glazing information'!$J137),0)-INDEX($A$192:$A$252,MATCH(IFERROR('Glazing information'!$I137/('Glazing information'!$H137+'Glazing information'!$J137),0),$A$192:$A$252,1),1))/(INDEX($A$192:$A$252,MATCH(3-IFERROR('Glazing information'!$I137/('Glazing information'!$H137+'Glazing information'!$J137),0),$R$192:$R$252,-1),1)-INDEX($A$192:$A$252,MATCH(IFERROR('Glazing information'!$I137/('Glazing information'!$H137+'Glazing information'!$J137),0),$A$192:$A$252,1),1))),1)</f>
        <v>1</v>
      </c>
      <c r="AL204" s="416" t="str">
        <f>IFERROR(('Window calculation'!AK204*('Glazing information'!$H137+'Glazing information'!$J137)-'Window calculation'!AJ204*'Glazing information'!$J137)/'Glazing information'!$H137,"")</f>
        <v/>
      </c>
      <c r="AM204" s="370">
        <f>IFERROR(IF('Glazing information'!$I158/'Glazing information'!$J158&gt;3,INDEX($A$192:$Q$252,MATCH(3,'Window calculation'!$A$192:$A$252,1),MATCH(AM$131,'Window calculation'!$A$192:$Q$192,0)),(INDEX($A$192:$Q$252,MATCH(IFERROR('Glazing information'!$I158/'Glazing information'!$J158,0),'Window calculation'!$A$192:$A$252,1),MATCH(AM$131,'Window calculation'!$A$192:$Q$192,0))+(INDEX($A$192:$Q$252,MATCH(3-IFERROR('Glazing information'!$I158/'Glazing information'!$J158,0),$R$192:$R$252,-1),MATCH(AM$131,'Window calculation'!$A$192:$Q$192,0))-INDEX($A$192:$Q$252,MATCH(IFERROR('Glazing information'!$I158/'Glazing information'!$J158,0),'Window calculation'!$A$192:$A$252,1),MATCH(AM$131,'Window calculation'!$A$192:$Q$192,0)))*(IFERROR('Glazing information'!$I158/'Glazing information'!$J158,0)-INDEX($A$192:$A$252,MATCH(IFERROR('Glazing information'!$I158/'Glazing information'!$J158,0),'Window calculation'!$A$192:$A$252,1),1))/(INDEX($A$192:$A$252,MATCH(3-IFERROR('Glazing information'!$I158/'Glazing information'!$J158,0),$R$192:$R$252,-1),1)-INDEX(S199:S259,MATCH(IFERROR('Glazing information'!$I158/'Glazing information'!$J158,0),'Window calculation'!$A$192:$A$252,1),1)))),1)</f>
        <v>1</v>
      </c>
      <c r="AN204" s="369">
        <f>IFERROR(IF('Glazing information'!$I158/('Glazing information'!$H158+'Glazing information'!$J158)&gt;3,INDEX($A$192:$Q$252,MATCH(3,'Window calculation'!$A$192:$A$252,1),MATCH(AM$131,'Window calculation'!$A$192:$Q$192,0)),INDEX($A$192:$Q$252,MATCH(IFERROR('Glazing information'!$I158/('Glazing information'!$H158+'Glazing information'!$J158),0),$A$192:$A$252,1),MATCH(AM$131,$A$192:$Q$192,0))+(INDEX($A$192:$Q$252,MATCH(3-IFERROR('Glazing information'!$I158/('Glazing information'!$H158+'Glazing information'!$J158),0),$R$192:$R$252,-1),MATCH(AM$131,$A$192:$Q$192,0))-INDEX($A$192:$Q$252,MATCH(IFERROR('Glazing information'!$I158/('Glazing information'!$H158+'Glazing information'!$J158),0),$A$192:$A$252,1),MATCH(AM$131,$A$192:$Q$192,0)))*(IFERROR('Glazing information'!$I158/('Glazing information'!$H158+'Glazing information'!$J158),0)-INDEX($A$192:$A$252,MATCH(IFERROR('Glazing information'!$I158/('Glazing information'!$H158+'Glazing information'!$J158),0),$A$192:$A$252,1),1))/(INDEX($A$192:$A$252,MATCH(3-IFERROR('Glazing information'!$I158/('Glazing information'!$H158+'Glazing information'!$J158),0),$R$192:$R$252,-1),1)-INDEX($A$192:$A$252,MATCH(IFERROR('Glazing information'!$I158/('Glazing information'!$H158+'Glazing information'!$J158),0),$A$192:$A$252,1),1))),1)</f>
        <v>1</v>
      </c>
      <c r="AO204" s="416" t="str">
        <f>IFERROR(('Window calculation'!AN204*('Glazing information'!$H158+'Glazing information'!$J158)-'Window calculation'!AM204*'Glazing information'!$J158)/'Glazing information'!$H158,"")</f>
        <v/>
      </c>
      <c r="AP204" s="370">
        <f>IFERROR(IF('Glazing information'!$I179/'Glazing information'!$J179&gt;3,INDEX($A$192:$Q$252,MATCH(3,'Window calculation'!$A$192:$A$252,1),MATCH(AP$131,'Window calculation'!$A$192:$Q$192,0)),(INDEX($A$192:$Q$252,MATCH(IFERROR('Glazing information'!$I179/'Glazing information'!$J179,0),'Window calculation'!$A$192:$A$252,1),MATCH(AP$131,'Window calculation'!$A$192:$Q$192,0))+(INDEX($A$192:$Q$252,MATCH(3-IFERROR('Glazing information'!$I179/'Glazing information'!$J179,0),$R$192:$R$252,-1),MATCH(AP$131,'Window calculation'!$A$192:$Q$192,0))-INDEX($A$192:$Q$252,MATCH(IFERROR('Glazing information'!$I179/'Glazing information'!$J179,0),'Window calculation'!$A$192:$A$252,1),MATCH(AP$131,'Window calculation'!$A$192:$Q$192,0)))*(IFERROR('Glazing information'!$I179/'Glazing information'!$J179,0)-INDEX($A$192:$A$252,MATCH(IFERROR('Glazing information'!$I179/'Glazing information'!$J179,0),'Window calculation'!$A$192:$A$252,1),1))/(INDEX($A$192:$A$252,MATCH(3-IFERROR('Glazing information'!$I179/'Glazing information'!$J179,0),$R$192:$R$252,-1),1)-INDEX(V199:V259,MATCH(IFERROR('Glazing information'!$I179/'Glazing information'!$J179,0),'Window calculation'!$A$192:$A$252,1),1)))),1)</f>
        <v>1</v>
      </c>
      <c r="AQ204" s="369">
        <f>IFERROR(IF('Glazing information'!$I179/('Glazing information'!$H179+'Glazing information'!$J179)&gt;3,INDEX($A$192:$Q$252,MATCH(3,'Window calculation'!$A$192:$A$252,1),MATCH(AP$131,'Window calculation'!$A$192:$Q$192,0)),INDEX($A$192:$Q$252,MATCH(IFERROR('Glazing information'!$I179/('Glazing information'!$H179+'Glazing information'!$J179),0),$A$192:$A$252,1),MATCH(AP$131,$A$192:$Q$192,0))+(INDEX($A$192:$Q$252,MATCH(3-IFERROR('Glazing information'!$I179/('Glazing information'!$H179+'Glazing information'!$J179),0),$R$192:$R$252,-1),MATCH(AP$131,$A$192:$Q$192,0))-INDEX($A$192:$Q$252,MATCH(IFERROR('Glazing information'!$I179/('Glazing information'!$H179+'Glazing information'!$J179),0),$A$192:$A$252,1),MATCH(AP$131,$A$192:$Q$192,0)))*(IFERROR('Glazing information'!$I179/('Glazing information'!$H179+'Glazing information'!$J179),0)-INDEX($A$192:$A$252,MATCH(IFERROR('Glazing information'!$I179/('Glazing information'!$H179+'Glazing information'!$J179),0),$A$192:$A$252,1),1))/(INDEX($A$192:$A$252,MATCH(3-IFERROR('Glazing information'!$I179/('Glazing information'!$H179+'Glazing information'!$J179),0),$R$192:$R$252,-1),1)-INDEX($A$192:$A$252,MATCH(IFERROR('Glazing information'!$I179/('Glazing information'!$H179+'Glazing information'!$J179),0),$A$192:$A$252,1),1))),1)</f>
        <v>1</v>
      </c>
      <c r="AR204" s="416" t="str">
        <f>IFERROR(('Window calculation'!AQ204*('Glazing information'!$H179+'Glazing information'!$J179)-'Window calculation'!AP204*'Glazing information'!$J179)/'Glazing information'!$H179,"")</f>
        <v/>
      </c>
      <c r="AS204" s="57"/>
      <c r="AT204" s="57"/>
      <c r="AU204" s="57"/>
      <c r="AV204" s="57"/>
      <c r="AW204" s="57"/>
      <c r="AX204" s="57"/>
      <c r="AY204" s="57"/>
      <c r="AZ204" s="57"/>
      <c r="BA204" s="57"/>
      <c r="BB204" s="57"/>
      <c r="BC204" s="57"/>
      <c r="BD204" s="57"/>
      <c r="BE204" s="57"/>
      <c r="BF204" s="57"/>
      <c r="BG204" s="57"/>
      <c r="BH204" s="57"/>
      <c r="BI204" s="57"/>
      <c r="BJ204" s="57"/>
      <c r="BK204" s="57"/>
      <c r="BL204" s="57"/>
    </row>
    <row r="205" spans="1:64" x14ac:dyDescent="0.25">
      <c r="A205" s="67">
        <v>0.65</v>
      </c>
      <c r="B205" s="68" t="b">
        <f>IF('OTTV Calculation'!$E$6="Hanoi",'Beta Database'!D202,IF('OTTV Calculation'!$E$6="Da Nang",'Beta Database'!U202,IF('OTTV Calculation'!$E$6="Buon Ma Thuot",'Beta Database'!AL202,IF('OTTV Calculation'!$E$6="HCMC",'Beta Database'!BC202))))</f>
        <v>0</v>
      </c>
      <c r="C205" s="68" t="b">
        <f>IF('OTTV Calculation'!$E$6="Hanoi",'Beta Database'!E202,IF('OTTV Calculation'!$E$6="Da Nang",'Beta Database'!V202,IF('OTTV Calculation'!$E$6="Buon Ma Thuot",'Beta Database'!AM202,IF('OTTV Calculation'!$E$6="HCMC",'Beta Database'!BD202))))</f>
        <v>0</v>
      </c>
      <c r="D205" s="68" t="b">
        <f>IF('OTTV Calculation'!$E$6="Hanoi",'Beta Database'!F202,IF('OTTV Calculation'!$E$6="Da Nang",'Beta Database'!W202,IF('OTTV Calculation'!$E$6="Buon Ma Thuot",'Beta Database'!AN202,IF('OTTV Calculation'!$E$6="HCMC",'Beta Database'!BE202))))</f>
        <v>0</v>
      </c>
      <c r="E205" s="68" t="b">
        <f>IF('OTTV Calculation'!$E$6="Hanoi",'Beta Database'!G202,IF('OTTV Calculation'!$E$6="Da Nang",'Beta Database'!X202,IF('OTTV Calculation'!$E$6="Buon Ma Thuot",'Beta Database'!AO202,IF('OTTV Calculation'!$E$6="HCMC",'Beta Database'!BF202))))</f>
        <v>0</v>
      </c>
      <c r="F205" s="73" t="b">
        <f>IF('OTTV Calculation'!$E$6="Hanoi",'Beta Database'!H202,IF('OTTV Calculation'!$E$6="Da Nang",'Beta Database'!Y202,IF('OTTV Calculation'!$E$6="Buon Ma Thuot",'Beta Database'!AP202,IF('OTTV Calculation'!$E$6="HCMC",'Beta Database'!BG202))))</f>
        <v>0</v>
      </c>
      <c r="G205" s="68" t="b">
        <f>IF('OTTV Calculation'!$E$6="Hanoi",'Beta Database'!I202,IF('OTTV Calculation'!$E$6="Da Nang",'Beta Database'!Z202,IF('OTTV Calculation'!$E$6="Buon Ma Thuot",'Beta Database'!AQ202,IF('OTTV Calculation'!$E$6="HCMC",'Beta Database'!BH202))))</f>
        <v>0</v>
      </c>
      <c r="H205" s="68" t="b">
        <f>IF('OTTV Calculation'!$E$6="Hanoi",'Beta Database'!J202,IF('OTTV Calculation'!$E$6="Da Nang",'Beta Database'!AA202,IF('OTTV Calculation'!$E$6="Buon Ma Thuot",'Beta Database'!AR202,IF('OTTV Calculation'!$E$6="HCMC",'Beta Database'!BI202))))</f>
        <v>0</v>
      </c>
      <c r="I205" s="68" t="b">
        <f>IF('OTTV Calculation'!$E$6="Hanoi",'Beta Database'!K202,IF('OTTV Calculation'!$E$6="Da Nang",'Beta Database'!AB202,IF('OTTV Calculation'!$E$6="Buon Ma Thuot",'Beta Database'!AS202,IF('OTTV Calculation'!$E$6="HCMC",'Beta Database'!BJ202))))</f>
        <v>0</v>
      </c>
      <c r="J205" s="68" t="b">
        <f>IF('OTTV Calculation'!$E$6="Hanoi",'Beta Database'!L202,IF('OTTV Calculation'!$E$6="Da Nang",'Beta Database'!AC202,IF('OTTV Calculation'!$E$6="Buon Ma Thuot",'Beta Database'!AT202,IF('OTTV Calculation'!$E$6="HCMC",'Beta Database'!BK202))))</f>
        <v>0</v>
      </c>
      <c r="K205" s="68" t="b">
        <f>IF('OTTV Calculation'!$E$6="Hanoi",'Beta Database'!M202,IF('OTTV Calculation'!$E$6="Da Nang",'Beta Database'!AD202,IF('OTTV Calculation'!$E$6="Buon Ma Thuot",'Beta Database'!AU202,IF('OTTV Calculation'!$E$6="HCMC",'Beta Database'!BL202))))</f>
        <v>0</v>
      </c>
      <c r="L205" s="68" t="b">
        <f>IF('OTTV Calculation'!$E$6="Hanoi",'Beta Database'!N202,IF('OTTV Calculation'!$E$6="Da Nang",'Beta Database'!AE202,IF('OTTV Calculation'!$E$6="Buon Ma Thuot",'Beta Database'!AV202,IF('OTTV Calculation'!$E$6="HCMC",'Beta Database'!BM202))))</f>
        <v>0</v>
      </c>
      <c r="M205" s="68" t="b">
        <f>IF('OTTV Calculation'!$E$6="Hanoi",'Beta Database'!O202,IF('OTTV Calculation'!$E$6="Da Nang",'Beta Database'!AF202,IF('OTTV Calculation'!$E$6="Buon Ma Thuot",'Beta Database'!AW202,IF('OTTV Calculation'!$E$6="HCMC",'Beta Database'!BN202))))</f>
        <v>0</v>
      </c>
      <c r="N205" s="68" t="b">
        <f>IF('OTTV Calculation'!$E$6="Hanoi",'Beta Database'!P202,IF('OTTV Calculation'!$E$6="Da Nang",'Beta Database'!AG202,IF('OTTV Calculation'!$E$6="Buon Ma Thuot",'Beta Database'!AX202,IF('OTTV Calculation'!$E$6="HCMC",'Beta Database'!BO202))))</f>
        <v>0</v>
      </c>
      <c r="O205" s="68" t="b">
        <f>IF('OTTV Calculation'!$E$6="Hanoi",'Beta Database'!Q202,IF('OTTV Calculation'!$E$6="Da Nang",'Beta Database'!AH202,IF('OTTV Calculation'!$E$6="Buon Ma Thuot",'Beta Database'!AY202,IF('OTTV Calculation'!$E$6="HCMC",'Beta Database'!BP202))))</f>
        <v>0</v>
      </c>
      <c r="P205" s="68" t="b">
        <f>IF('OTTV Calculation'!$E$6="Hanoi",'Beta Database'!R202,IF('OTTV Calculation'!$E$6="Da Nang",'Beta Database'!AI202,IF('OTTV Calculation'!$E$6="Buon Ma Thuot",'Beta Database'!AZ202,IF('OTTV Calculation'!$E$6="HCMC",'Beta Database'!BQ202))))</f>
        <v>0</v>
      </c>
      <c r="Q205" s="68" t="b">
        <f>IF('OTTV Calculation'!$E$6="Hanoi",'Beta Database'!S202,IF('OTTV Calculation'!$E$6="Da Nang",'Beta Database'!AJ202,IF('OTTV Calculation'!$E$6="Buon Ma Thuot",'Beta Database'!BA202,IF('OTTV Calculation'!$E$6="HCMC",'Beta Database'!BR202))))</f>
        <v>0</v>
      </c>
      <c r="R205" s="57">
        <v>2.4</v>
      </c>
      <c r="S205" s="57"/>
      <c r="T205" s="90" t="s">
        <v>216</v>
      </c>
      <c r="U205" s="370">
        <f>IFERROR(IF('Glazing information'!$I33/'Glazing information'!$J33&gt;3,INDEX($A$192:$Q$252,MATCH(3,'Window calculation'!$A$192:$A$252,1),MATCH(U$131,'Window calculation'!$A$192:$Q$192,0)),(INDEX($A$192:$Q$252,MATCH(IFERROR('Glazing information'!$I33/'Glazing information'!$J33,0),'Window calculation'!$A$192:$A$252,1),MATCH(U$131,'Window calculation'!$A$192:$Q$192,0))+(INDEX($A$192:$Q$252,MATCH(3-IFERROR('Glazing information'!$I33/'Glazing information'!$J33,0),$R$192:$R$252,-1),MATCH(U$131,'Window calculation'!$A$192:$Q$192,0))-INDEX($A$192:$Q$252,MATCH(IFERROR('Glazing information'!$I33/'Glazing information'!$J33,0),'Window calculation'!$A$192:$A$252,1),MATCH(U$131,'Window calculation'!$A$192:$Q$192,0)))*(IFERROR('Glazing information'!$I33/'Glazing information'!$J33,0)-INDEX($A$192:$A$252,MATCH(IFERROR('Glazing information'!$I33/'Glazing information'!$J33,0),'Window calculation'!$A$192:$A$252,1),1))/(INDEX($A$192:$A$252,MATCH(3-IFERROR('Glazing information'!$I33/'Glazing information'!$J33,0),$R$192:$R$252,-1),1)-INDEX(A200:A260,MATCH(IFERROR('Glazing information'!$I33/'Glazing information'!$J33,0),'Window calculation'!$A$192:$A$252,1),1)))),1)</f>
        <v>1</v>
      </c>
      <c r="V205" s="369">
        <f>IFERROR(IF('Glazing information'!$I33/('Glazing information'!$H33+'Glazing information'!$J33)&gt;3,INDEX($A$192:$Q$252,MATCH(3,'Window calculation'!$A$192:$A$252,1),MATCH(U$131,'Window calculation'!$A$192:$Q$192,0)),INDEX($A$192:$Q$252,MATCH(IFERROR('Glazing information'!$I33/('Glazing information'!$H33+'Glazing information'!$J33),0),$A$192:$A$252,1),MATCH(U$131,$A$192:$Q$192,0))+(INDEX($A$192:$Q$252,MATCH(3-IFERROR('Glazing information'!$I33/('Glazing information'!$H33+'Glazing information'!$J33),0),$R$192:$R$252,-1),MATCH(U$131,$A$192:$Q$192,0))-INDEX($A$192:$Q$252,MATCH(IFERROR('Glazing information'!$I33/('Glazing information'!$H33+'Glazing information'!$J33),0),$A$192:$A$252,1),MATCH(U$131,$A$192:$Q$192,0)))*(IFERROR('Glazing information'!$I33/('Glazing information'!$H33+'Glazing information'!$J33),0)-INDEX($A$192:$A$252,MATCH(IFERROR('Glazing information'!$I33/('Glazing information'!$H33+'Glazing information'!$J33),0),$A$192:$A$252,1),1))/(INDEX($A$192:$A$252,MATCH(3-IFERROR('Glazing information'!$I33/('Glazing information'!$H33+'Glazing information'!$J33),0),$R$192:$R$252,-1),1)-INDEX($A$192:$A$252,MATCH(IFERROR('Glazing information'!$I33/('Glazing information'!$H33+'Glazing information'!$J33),0),$A$192:$A$252,1),1))),1)</f>
        <v>1</v>
      </c>
      <c r="W205" s="416" t="str">
        <f>IFERROR(('Window calculation'!V205*('Glazing information'!$H33+'Glazing information'!$J33)-'Window calculation'!U205*'Glazing information'!$J33)/'Glazing information'!$H33,"")</f>
        <v/>
      </c>
      <c r="X205" s="370">
        <f>IFERROR(IF('Glazing information'!$I54/'Glazing information'!$J54&gt;3,INDEX($A$192:$Q$252,MATCH(3,'Window calculation'!$A$192:$A$252,1),MATCH(X$131,'Window calculation'!$A$192:$Q$192,0)),(INDEX($A$192:$Q$252,MATCH(IFERROR('Glazing information'!$I54/'Glazing information'!$J54,0),'Window calculation'!$A$192:$A$252,1),MATCH(X$131,'Window calculation'!$A$192:$Q$192,0))+(INDEX($A$192:$Q$252,MATCH(3-IFERROR('Glazing information'!$I54/'Glazing information'!$J54,0),$R$192:$R$252,-1),MATCH(X$131,'Window calculation'!$A$192:$Q$192,0))-INDEX($A$192:$Q$252,MATCH(IFERROR('Glazing information'!$I54/'Glazing information'!$J54,0),'Window calculation'!$A$192:$A$252,1),MATCH(X$131,'Window calculation'!$A$192:$Q$192,0)))*(IFERROR('Glazing information'!$I54/'Glazing information'!$J54,0)-INDEX($A$192:$A$252,MATCH(IFERROR('Glazing information'!$I54/'Glazing information'!$J54,0),'Window calculation'!$A$192:$A$252,1),1))/(INDEX($A$192:$A$252,MATCH(3-IFERROR('Glazing information'!$I54/'Glazing information'!$J54,0),$R$192:$R$252,-1),1)-INDEX(D200:D260,MATCH(IFERROR('Glazing information'!$I54/'Glazing information'!$J54,0),'Window calculation'!$A$192:$A$252,1),1)))),1)</f>
        <v>1</v>
      </c>
      <c r="Y205" s="369">
        <f>IFERROR(IF('Glazing information'!$I54/('Glazing information'!$H54+'Glazing information'!$J54)&gt;3,INDEX($A$192:$Q$252,MATCH(3,'Window calculation'!$A$192:$A$252,1),MATCH(X$131,'Window calculation'!$A$192:$Q$192,0)),INDEX($A$192:$Q$252,MATCH(IFERROR('Glazing information'!$I54/('Glazing information'!$H54+'Glazing information'!$J54),0),$A$192:$A$252,1),MATCH(X$131,$A$192:$Q$192,0))+(INDEX($A$192:$Q$252,MATCH(3-IFERROR('Glazing information'!$I54/('Glazing information'!$H54+'Glazing information'!$J54),0),$R$192:$R$252,-1),MATCH(X$131,$A$192:$Q$192,0))-INDEX($A$192:$Q$252,MATCH(IFERROR('Glazing information'!$I54/('Glazing information'!$H54+'Glazing information'!$J54),0),$A$192:$A$252,1),MATCH(X$131,$A$192:$Q$192,0)))*(IFERROR('Glazing information'!$I54/('Glazing information'!$H54+'Glazing information'!$J54),0)-INDEX($A$192:$A$252,MATCH(IFERROR('Glazing information'!$I54/('Glazing information'!$H54+'Glazing information'!$J54),0),$A$192:$A$252,1),1))/(INDEX($A$192:$A$252,MATCH(3-IFERROR('Glazing information'!$I54/('Glazing information'!$H54+'Glazing information'!$J54),0),$R$192:$R$252,-1),1)-INDEX($A$192:$A$252,MATCH(IFERROR('Glazing information'!$I54/('Glazing information'!$H54+'Glazing information'!$J54),0),$A$192:$A$252,1),1))),1)</f>
        <v>1</v>
      </c>
      <c r="Z205" s="416" t="str">
        <f>IFERROR(('Window calculation'!Y205*('Glazing information'!$H54+'Glazing information'!$J54)-'Window calculation'!X205*'Glazing information'!$J54)/'Glazing information'!$H54,"")</f>
        <v/>
      </c>
      <c r="AA205" s="370">
        <f>IFERROR(IF('Glazing information'!$I75/'Glazing information'!$J75&gt;3,INDEX($A$192:$Q$252,MATCH(3,'Window calculation'!$A$192:$A$252,1),MATCH(AA$131,'Window calculation'!$A$192:$Q$192,0)),(INDEX($A$192:$Q$252,MATCH(IFERROR('Glazing information'!$I75/'Glazing information'!$J75,0),'Window calculation'!$A$192:$A$252,1),MATCH(AA$131,'Window calculation'!$A$192:$Q$192,0))+(INDEX($A$192:$Q$252,MATCH(3-IFERROR('Glazing information'!$I75/'Glazing information'!$J75,0),$R$192:$R$252,-1),MATCH(AA$131,'Window calculation'!$A$192:$Q$192,0))-INDEX($A$192:$Q$252,MATCH(IFERROR('Glazing information'!$I75/'Glazing information'!$J75,0),'Window calculation'!$A$192:$A$252,1),MATCH(AA$131,'Window calculation'!$A$192:$Q$192,0)))*(IFERROR('Glazing information'!$I75/'Glazing information'!$J75,0)-INDEX($A$192:$A$252,MATCH(IFERROR('Glazing information'!$I75/'Glazing information'!$J75,0),'Window calculation'!$A$192:$A$252,1),1))/(INDEX($A$192:$A$252,MATCH(3-IFERROR('Glazing information'!$I75/'Glazing information'!$J75,0),$R$192:$R$252,-1),1)-INDEX(G200:G260,MATCH(IFERROR('Glazing information'!$I75/'Glazing information'!$J75,0),'Window calculation'!$A$192:$A$252,1),1)))),1)</f>
        <v>1</v>
      </c>
      <c r="AB205" s="369">
        <f>IFERROR(IF('Glazing information'!$I75/('Glazing information'!$H75+'Glazing information'!$J75)&gt;3,INDEX($A$192:$Q$252,MATCH(3,'Window calculation'!$A$192:$A$252,1),MATCH(AA$131,'Window calculation'!$A$192:$Q$192,0)),INDEX($A$192:$Q$252,MATCH(IFERROR('Glazing information'!$I75/('Glazing information'!$H75+'Glazing information'!$J75),0),$A$192:$A$252,1),MATCH(AA$131,$A$192:$Q$192,0))+(INDEX($A$192:$Q$252,MATCH(3-IFERROR('Glazing information'!$I75/('Glazing information'!$H75+'Glazing information'!$J75),0),$R$192:$R$252,-1),MATCH(AA$131,$A$192:$Q$192,0))-INDEX($A$192:$Q$252,MATCH(IFERROR('Glazing information'!$I75/('Glazing information'!$H75+'Glazing information'!$J75),0),$A$192:$A$252,1),MATCH(AA$131,$A$192:$Q$192,0)))*(IFERROR('Glazing information'!$I75/('Glazing information'!$H75+'Glazing information'!$J75),0)-INDEX($A$192:$A$252,MATCH(IFERROR('Glazing information'!$I75/('Glazing information'!$H75+'Glazing information'!$J75),0),$A$192:$A$252,1),1))/(INDEX($A$192:$A$252,MATCH(3-IFERROR('Glazing information'!$I75/('Glazing information'!$H75+'Glazing information'!$J75),0),$R$192:$R$252,-1),1)-INDEX($A$192:$A$252,MATCH(IFERROR('Glazing information'!$I75/('Glazing information'!$H75+'Glazing information'!$J75),0),$A$192:$A$252,1),1))),1)</f>
        <v>1</v>
      </c>
      <c r="AC205" s="416" t="str">
        <f>IFERROR(('Window calculation'!AB205*('Glazing information'!$H75+'Glazing information'!$J75)-'Window calculation'!AA205*'Glazing information'!$J75)/'Glazing information'!$H75,"")</f>
        <v/>
      </c>
      <c r="AD205" s="370">
        <f>IFERROR(IF('Glazing information'!$I96/'Glazing information'!$J96&gt;3,INDEX($A$192:$Q$252,MATCH(3,'Window calculation'!$A$192:$A$252,1),MATCH(AD$131,'Window calculation'!$A$192:$Q$192,0)),(INDEX($A$192:$Q$252,MATCH(IFERROR('Glazing information'!$I96/'Glazing information'!$J96,0),'Window calculation'!$A$192:$A$252,1),MATCH(AD$131,'Window calculation'!$A$192:$Q$192,0))+(INDEX($A$192:$Q$252,MATCH(3-IFERROR('Glazing information'!$I96/'Glazing information'!$J96,0),$R$192:$R$252,-1),MATCH(AD$131,'Window calculation'!$A$192:$Q$192,0))-INDEX($A$192:$Q$252,MATCH(IFERROR('Glazing information'!$I96/'Glazing information'!$J96,0),'Window calculation'!$A$192:$A$252,1),MATCH(AD$131,'Window calculation'!$A$192:$Q$192,0)))*(IFERROR('Glazing information'!$I96/'Glazing information'!$J96,0)-INDEX($A$192:$A$252,MATCH(IFERROR('Glazing information'!$I96/'Glazing information'!$J96,0),'Window calculation'!$A$192:$A$252,1),1))/(INDEX($A$192:$A$252,MATCH(3-IFERROR('Glazing information'!$I96/'Glazing information'!$J96,0),$R$192:$R$252,-1),1)-INDEX(J200:J260,MATCH(IFERROR('Glazing information'!$I96/'Glazing information'!$J96,0),'Window calculation'!$A$192:$A$252,1),1)))),1)</f>
        <v>1</v>
      </c>
      <c r="AE205" s="369">
        <f>IFERROR(IF('Glazing information'!$I96/('Glazing information'!$H96+'Glazing information'!$J96)&gt;3,INDEX($A$192:$Q$252,MATCH(3,'Window calculation'!$A$192:$A$252,1),MATCH(AD$131,'Window calculation'!$A$192:$Q$192,0)),INDEX($A$192:$Q$252,MATCH(IFERROR('Glazing information'!$I96/('Glazing information'!$H96+'Glazing information'!$J96),0),$A$192:$A$252,1),MATCH(AD$131,$A$192:$Q$192,0))+(INDEX($A$192:$Q$252,MATCH(3-IFERROR('Glazing information'!$I96/('Glazing information'!$H96+'Glazing information'!$J96),0),$R$192:$R$252,-1),MATCH(AD$131,$A$192:$Q$192,0))-INDEX($A$192:$Q$252,MATCH(IFERROR('Glazing information'!$I96/('Glazing information'!$H96+'Glazing information'!$J96),0),$A$192:$A$252,1),MATCH(AD$131,$A$192:$Q$192,0)))*(IFERROR('Glazing information'!$I96/('Glazing information'!$H96+'Glazing information'!$J96),0)-INDEX($A$192:$A$252,MATCH(IFERROR('Glazing information'!$I96/('Glazing information'!$H96+'Glazing information'!$J96),0),$A$192:$A$252,1),1))/(INDEX($A$192:$A$252,MATCH(3-IFERROR('Glazing information'!$I96/('Glazing information'!$H96+'Glazing information'!$J96),0),$R$192:$R$252,-1),1)-INDEX($A$192:$A$252,MATCH(IFERROR('Glazing information'!$I96/('Glazing information'!$H96+'Glazing information'!$J96),0),$A$192:$A$252,1),1))),1)</f>
        <v>1</v>
      </c>
      <c r="AF205" s="416" t="str">
        <f>IFERROR(('Window calculation'!AE205*('Glazing information'!$H96+'Glazing information'!$J96)-'Window calculation'!AD205*'Glazing information'!$J96)/'Glazing information'!$H96,"")</f>
        <v/>
      </c>
      <c r="AG205" s="370">
        <f>IFERROR(IF('Glazing information'!$I117/'Glazing information'!$J117&gt;3,INDEX($A$192:$Q$252,MATCH(3,'Window calculation'!$A$192:$A$252,1),MATCH(AG$131,'Window calculation'!$A$192:$Q$192,0)),(INDEX($A$192:$Q$252,MATCH(IFERROR('Glazing information'!$I117/'Glazing information'!$J117,0),'Window calculation'!$A$192:$A$252,1),MATCH(AG$131,'Window calculation'!$A$192:$Q$192,0))+(INDEX($A$192:$Q$252,MATCH(3-IFERROR('Glazing information'!$I117/'Glazing information'!$J117,0),$R$192:$R$252,-1),MATCH(AG$131,'Window calculation'!$A$192:$Q$192,0))-INDEX($A$192:$Q$252,MATCH(IFERROR('Glazing information'!$I117/'Glazing information'!$J117,0),'Window calculation'!$A$192:$A$252,1),MATCH(AG$131,'Window calculation'!$A$192:$Q$192,0)))*(IFERROR('Glazing information'!$I117/'Glazing information'!$J117,0)-INDEX($A$192:$A$252,MATCH(IFERROR('Glazing information'!$I117/'Glazing information'!$J117,0),'Window calculation'!$A$192:$A$252,1),1))/(INDEX($A$192:$A$252,MATCH(3-IFERROR('Glazing information'!$I117/'Glazing information'!$J117,0),$R$192:$R$252,-1),1)-INDEX(M200:M260,MATCH(IFERROR('Glazing information'!$I117/'Glazing information'!$J117,0),'Window calculation'!$A$192:$A$252,1),1)))),1)</f>
        <v>1</v>
      </c>
      <c r="AH205" s="369">
        <f>IFERROR(IF('Glazing information'!$I117/('Glazing information'!$H117+'Glazing information'!$J117)&gt;3,INDEX($A$192:$Q$252,MATCH(3,'Window calculation'!$A$192:$A$252,1),MATCH(AG$131,'Window calculation'!$A$192:$Q$192,0)),INDEX($A$192:$Q$252,MATCH(IFERROR('Glazing information'!$I117/('Glazing information'!$H117+'Glazing information'!$J117),0),$A$192:$A$252,1),MATCH(AG$131,$A$192:$Q$192,0))+(INDEX($A$192:$Q$252,MATCH(3-IFERROR('Glazing information'!$I117/('Glazing information'!$H117+'Glazing information'!$J117),0),$R$192:$R$252,-1),MATCH(AG$131,$A$192:$Q$192,0))-INDEX($A$192:$Q$252,MATCH(IFERROR('Glazing information'!$I117/('Glazing information'!$H117+'Glazing information'!$J117),0),$A$192:$A$252,1),MATCH(AG$131,$A$192:$Q$192,0)))*(IFERROR('Glazing information'!$I117/('Glazing information'!$H117+'Glazing information'!$J117),0)-INDEX($A$192:$A$252,MATCH(IFERROR('Glazing information'!$I117/('Glazing information'!$H117+'Glazing information'!$J117),0),$A$192:$A$252,1),1))/(INDEX($A$192:$A$252,MATCH(3-IFERROR('Glazing information'!$I117/('Glazing information'!$H117+'Glazing information'!$J117),0),$R$192:$R$252,-1),1)-INDEX($A$192:$A$252,MATCH(IFERROR('Glazing information'!$I117/('Glazing information'!$H117+'Glazing information'!$J117),0),$A$192:$A$252,1),1))),1)</f>
        <v>1</v>
      </c>
      <c r="AI205" s="416" t="str">
        <f>IFERROR(('Window calculation'!AH205*('Glazing information'!$H117+'Glazing information'!$J117)-'Window calculation'!AG205*'Glazing information'!$J117)/'Glazing information'!$H117,"")</f>
        <v/>
      </c>
      <c r="AJ205" s="370">
        <f>IFERROR(IF('Glazing information'!$I138/'Glazing information'!$J138&gt;3,INDEX($A$192:$Q$252,MATCH(3,'Window calculation'!$A$192:$A$252,1),MATCH(AJ$131,'Window calculation'!$A$192:$Q$192,0)),(INDEX($A$192:$Q$252,MATCH(IFERROR('Glazing information'!$I138/'Glazing information'!$J138,0),'Window calculation'!$A$192:$A$252,1),MATCH(AJ$131,'Window calculation'!$A$192:$Q$192,0))+(INDEX($A$192:$Q$252,MATCH(3-IFERROR('Glazing information'!$I138/'Glazing information'!$J138,0),$R$192:$R$252,-1),MATCH(AJ$131,'Window calculation'!$A$192:$Q$192,0))-INDEX($A$192:$Q$252,MATCH(IFERROR('Glazing information'!$I138/'Glazing information'!$J138,0),'Window calculation'!$A$192:$A$252,1),MATCH(AJ$131,'Window calculation'!$A$192:$Q$192,0)))*(IFERROR('Glazing information'!$I138/'Glazing information'!$J138,0)-INDEX($A$192:$A$252,MATCH(IFERROR('Glazing information'!$I138/'Glazing information'!$J138,0),'Window calculation'!$A$192:$A$252,1),1))/(INDEX($A$192:$A$252,MATCH(3-IFERROR('Glazing information'!$I138/'Glazing information'!$J138,0),$R$192:$R$252,-1),1)-INDEX(P200:P260,MATCH(IFERROR('Glazing information'!$I138/'Glazing information'!$J138,0),'Window calculation'!$A$192:$A$252,1),1)))),1)</f>
        <v>1</v>
      </c>
      <c r="AK205" s="369">
        <f>IFERROR(IF('Glazing information'!$I138/('Glazing information'!$H138+'Glazing information'!$J138)&gt;3,INDEX($A$192:$Q$252,MATCH(3,'Window calculation'!$A$192:$A$252,1),MATCH(AJ$131,'Window calculation'!$A$192:$Q$192,0)),INDEX($A$192:$Q$252,MATCH(IFERROR('Glazing information'!$I138/('Glazing information'!$H138+'Glazing information'!$J138),0),$A$192:$A$252,1),MATCH(AJ$131,$A$192:$Q$192,0))+(INDEX($A$192:$Q$252,MATCH(3-IFERROR('Glazing information'!$I138/('Glazing information'!$H138+'Glazing information'!$J138),0),$R$192:$R$252,-1),MATCH(AJ$131,$A$192:$Q$192,0))-INDEX($A$192:$Q$252,MATCH(IFERROR('Glazing information'!$I138/('Glazing information'!$H138+'Glazing information'!$J138),0),$A$192:$A$252,1),MATCH(AJ$131,$A$192:$Q$192,0)))*(IFERROR('Glazing information'!$I138/('Glazing information'!$H138+'Glazing information'!$J138),0)-INDEX($A$192:$A$252,MATCH(IFERROR('Glazing information'!$I138/('Glazing information'!$H138+'Glazing information'!$J138),0),$A$192:$A$252,1),1))/(INDEX($A$192:$A$252,MATCH(3-IFERROR('Glazing information'!$I138/('Glazing information'!$H138+'Glazing information'!$J138),0),$R$192:$R$252,-1),1)-INDEX($A$192:$A$252,MATCH(IFERROR('Glazing information'!$I138/('Glazing information'!$H138+'Glazing information'!$J138),0),$A$192:$A$252,1),1))),1)</f>
        <v>1</v>
      </c>
      <c r="AL205" s="416" t="str">
        <f>IFERROR(('Window calculation'!AK205*('Glazing information'!$H138+'Glazing information'!$J138)-'Window calculation'!AJ205*'Glazing information'!$J138)/'Glazing information'!$H138,"")</f>
        <v/>
      </c>
      <c r="AM205" s="370">
        <f>IFERROR(IF('Glazing information'!$I159/'Glazing information'!$J159&gt;3,INDEX($A$192:$Q$252,MATCH(3,'Window calculation'!$A$192:$A$252,1),MATCH(AM$131,'Window calculation'!$A$192:$Q$192,0)),(INDEX($A$192:$Q$252,MATCH(IFERROR('Glazing information'!$I159/'Glazing information'!$J159,0),'Window calculation'!$A$192:$A$252,1),MATCH(AM$131,'Window calculation'!$A$192:$Q$192,0))+(INDEX($A$192:$Q$252,MATCH(3-IFERROR('Glazing information'!$I159/'Glazing information'!$J159,0),$R$192:$R$252,-1),MATCH(AM$131,'Window calculation'!$A$192:$Q$192,0))-INDEX($A$192:$Q$252,MATCH(IFERROR('Glazing information'!$I159/'Glazing information'!$J159,0),'Window calculation'!$A$192:$A$252,1),MATCH(AM$131,'Window calculation'!$A$192:$Q$192,0)))*(IFERROR('Glazing information'!$I159/'Glazing information'!$J159,0)-INDEX($A$192:$A$252,MATCH(IFERROR('Glazing information'!$I159/'Glazing information'!$J159,0),'Window calculation'!$A$192:$A$252,1),1))/(INDEX($A$192:$A$252,MATCH(3-IFERROR('Glazing information'!$I159/'Glazing information'!$J159,0),$R$192:$R$252,-1),1)-INDEX(S200:S260,MATCH(IFERROR('Glazing information'!$I159/'Glazing information'!$J159,0),'Window calculation'!$A$192:$A$252,1),1)))),1)</f>
        <v>1</v>
      </c>
      <c r="AN205" s="369">
        <f>IFERROR(IF('Glazing information'!$I159/('Glazing information'!$H159+'Glazing information'!$J159)&gt;3,INDEX($A$192:$Q$252,MATCH(3,'Window calculation'!$A$192:$A$252,1),MATCH(AM$131,'Window calculation'!$A$192:$Q$192,0)),INDEX($A$192:$Q$252,MATCH(IFERROR('Glazing information'!$I159/('Glazing information'!$H159+'Glazing information'!$J159),0),$A$192:$A$252,1),MATCH(AM$131,$A$192:$Q$192,0))+(INDEX($A$192:$Q$252,MATCH(3-IFERROR('Glazing information'!$I159/('Glazing information'!$H159+'Glazing information'!$J159),0),$R$192:$R$252,-1),MATCH(AM$131,$A$192:$Q$192,0))-INDEX($A$192:$Q$252,MATCH(IFERROR('Glazing information'!$I159/('Glazing information'!$H159+'Glazing information'!$J159),0),$A$192:$A$252,1),MATCH(AM$131,$A$192:$Q$192,0)))*(IFERROR('Glazing information'!$I159/('Glazing information'!$H159+'Glazing information'!$J159),0)-INDEX($A$192:$A$252,MATCH(IFERROR('Glazing information'!$I159/('Glazing information'!$H159+'Glazing information'!$J159),0),$A$192:$A$252,1),1))/(INDEX($A$192:$A$252,MATCH(3-IFERROR('Glazing information'!$I159/('Glazing information'!$H159+'Glazing information'!$J159),0),$R$192:$R$252,-1),1)-INDEX($A$192:$A$252,MATCH(IFERROR('Glazing information'!$I159/('Glazing information'!$H159+'Glazing information'!$J159),0),$A$192:$A$252,1),1))),1)</f>
        <v>1</v>
      </c>
      <c r="AO205" s="416" t="str">
        <f>IFERROR(('Window calculation'!AN205*('Glazing information'!$H159+'Glazing information'!$J159)-'Window calculation'!AM205*'Glazing information'!$J159)/'Glazing information'!$H159,"")</f>
        <v/>
      </c>
      <c r="AP205" s="370">
        <f>IFERROR(IF('Glazing information'!$I180/'Glazing information'!$J180&gt;3,INDEX($A$192:$Q$252,MATCH(3,'Window calculation'!$A$192:$A$252,1),MATCH(AP$131,'Window calculation'!$A$192:$Q$192,0)),(INDEX($A$192:$Q$252,MATCH(IFERROR('Glazing information'!$I180/'Glazing information'!$J180,0),'Window calculation'!$A$192:$A$252,1),MATCH(AP$131,'Window calculation'!$A$192:$Q$192,0))+(INDEX($A$192:$Q$252,MATCH(3-IFERROR('Glazing information'!$I180/'Glazing information'!$J180,0),$R$192:$R$252,-1),MATCH(AP$131,'Window calculation'!$A$192:$Q$192,0))-INDEX($A$192:$Q$252,MATCH(IFERROR('Glazing information'!$I180/'Glazing information'!$J180,0),'Window calculation'!$A$192:$A$252,1),MATCH(AP$131,'Window calculation'!$A$192:$Q$192,0)))*(IFERROR('Glazing information'!$I180/'Glazing information'!$J180,0)-INDEX($A$192:$A$252,MATCH(IFERROR('Glazing information'!$I180/'Glazing information'!$J180,0),'Window calculation'!$A$192:$A$252,1),1))/(INDEX($A$192:$A$252,MATCH(3-IFERROR('Glazing information'!$I180/'Glazing information'!$J180,0),$R$192:$R$252,-1),1)-INDEX(V200:V260,MATCH(IFERROR('Glazing information'!$I180/'Glazing information'!$J180,0),'Window calculation'!$A$192:$A$252,1),1)))),1)</f>
        <v>1</v>
      </c>
      <c r="AQ205" s="369">
        <f>IFERROR(IF('Glazing information'!$I180/('Glazing information'!$H180+'Glazing information'!$J180)&gt;3,INDEX($A$192:$Q$252,MATCH(3,'Window calculation'!$A$192:$A$252,1),MATCH(AP$131,'Window calculation'!$A$192:$Q$192,0)),INDEX($A$192:$Q$252,MATCH(IFERROR('Glazing information'!$I180/('Glazing information'!$H180+'Glazing information'!$J180),0),$A$192:$A$252,1),MATCH(AP$131,$A$192:$Q$192,0))+(INDEX($A$192:$Q$252,MATCH(3-IFERROR('Glazing information'!$I180/('Glazing information'!$H180+'Glazing information'!$J180),0),$R$192:$R$252,-1),MATCH(AP$131,$A$192:$Q$192,0))-INDEX($A$192:$Q$252,MATCH(IFERROR('Glazing information'!$I180/('Glazing information'!$H180+'Glazing information'!$J180),0),$A$192:$A$252,1),MATCH(AP$131,$A$192:$Q$192,0)))*(IFERROR('Glazing information'!$I180/('Glazing information'!$H180+'Glazing information'!$J180),0)-INDEX($A$192:$A$252,MATCH(IFERROR('Glazing information'!$I180/('Glazing information'!$H180+'Glazing information'!$J180),0),$A$192:$A$252,1),1))/(INDEX($A$192:$A$252,MATCH(3-IFERROR('Glazing information'!$I180/('Glazing information'!$H180+'Glazing information'!$J180),0),$R$192:$R$252,-1),1)-INDEX($A$192:$A$252,MATCH(IFERROR('Glazing information'!$I180/('Glazing information'!$H180+'Glazing information'!$J180),0),$A$192:$A$252,1),1))),1)</f>
        <v>1</v>
      </c>
      <c r="AR205" s="416" t="str">
        <f>IFERROR(('Window calculation'!AQ205*('Glazing information'!$H180+'Glazing information'!$J180)-'Window calculation'!AP205*'Glazing information'!$J180)/'Glazing information'!$H180,"")</f>
        <v/>
      </c>
      <c r="AS205" s="57"/>
      <c r="AT205" s="57"/>
      <c r="AU205" s="57"/>
      <c r="AV205" s="57"/>
      <c r="AW205" s="57"/>
      <c r="AX205" s="57"/>
      <c r="AY205" s="57"/>
      <c r="AZ205" s="57"/>
      <c r="BA205" s="57"/>
      <c r="BB205" s="57"/>
      <c r="BC205" s="57"/>
      <c r="BD205" s="57"/>
      <c r="BE205" s="57"/>
      <c r="BF205" s="57"/>
      <c r="BG205" s="57"/>
      <c r="BH205" s="57"/>
      <c r="BI205" s="57"/>
      <c r="BJ205" s="57"/>
      <c r="BK205" s="57"/>
      <c r="BL205" s="57"/>
    </row>
    <row r="206" spans="1:64" x14ac:dyDescent="0.25">
      <c r="A206" s="67">
        <v>0.7</v>
      </c>
      <c r="B206" s="68" t="b">
        <f>IF('OTTV Calculation'!$E$6="Hanoi",'Beta Database'!D203,IF('OTTV Calculation'!$E$6="Da Nang",'Beta Database'!U203,IF('OTTV Calculation'!$E$6="Buon Ma Thuot",'Beta Database'!AL203,IF('OTTV Calculation'!$E$6="HCMC",'Beta Database'!BC203))))</f>
        <v>0</v>
      </c>
      <c r="C206" s="68" t="b">
        <f>IF('OTTV Calculation'!$E$6="Hanoi",'Beta Database'!E203,IF('OTTV Calculation'!$E$6="Da Nang",'Beta Database'!V203,IF('OTTV Calculation'!$E$6="Buon Ma Thuot",'Beta Database'!AM203,IF('OTTV Calculation'!$E$6="HCMC",'Beta Database'!BD203))))</f>
        <v>0</v>
      </c>
      <c r="D206" s="68" t="b">
        <f>IF('OTTV Calculation'!$E$6="Hanoi",'Beta Database'!F203,IF('OTTV Calculation'!$E$6="Da Nang",'Beta Database'!W203,IF('OTTV Calculation'!$E$6="Buon Ma Thuot",'Beta Database'!AN203,IF('OTTV Calculation'!$E$6="HCMC",'Beta Database'!BE203))))</f>
        <v>0</v>
      </c>
      <c r="E206" s="68" t="b">
        <f>IF('OTTV Calculation'!$E$6="Hanoi",'Beta Database'!G203,IF('OTTV Calculation'!$E$6="Da Nang",'Beta Database'!X203,IF('OTTV Calculation'!$E$6="Buon Ma Thuot",'Beta Database'!AO203,IF('OTTV Calculation'!$E$6="HCMC",'Beta Database'!BF203))))</f>
        <v>0</v>
      </c>
      <c r="F206" s="73" t="b">
        <f>IF('OTTV Calculation'!$E$6="Hanoi",'Beta Database'!H203,IF('OTTV Calculation'!$E$6="Da Nang",'Beta Database'!Y203,IF('OTTV Calculation'!$E$6="Buon Ma Thuot",'Beta Database'!AP203,IF('OTTV Calculation'!$E$6="HCMC",'Beta Database'!BG203))))</f>
        <v>0</v>
      </c>
      <c r="G206" s="68" t="b">
        <f>IF('OTTV Calculation'!$E$6="Hanoi",'Beta Database'!I203,IF('OTTV Calculation'!$E$6="Da Nang",'Beta Database'!Z203,IF('OTTV Calculation'!$E$6="Buon Ma Thuot",'Beta Database'!AQ203,IF('OTTV Calculation'!$E$6="HCMC",'Beta Database'!BH203))))</f>
        <v>0</v>
      </c>
      <c r="H206" s="68" t="b">
        <f>IF('OTTV Calculation'!$E$6="Hanoi",'Beta Database'!J203,IF('OTTV Calculation'!$E$6="Da Nang",'Beta Database'!AA203,IF('OTTV Calculation'!$E$6="Buon Ma Thuot",'Beta Database'!AR203,IF('OTTV Calculation'!$E$6="HCMC",'Beta Database'!BI203))))</f>
        <v>0</v>
      </c>
      <c r="I206" s="68" t="b">
        <f>IF('OTTV Calculation'!$E$6="Hanoi",'Beta Database'!K203,IF('OTTV Calculation'!$E$6="Da Nang",'Beta Database'!AB203,IF('OTTV Calculation'!$E$6="Buon Ma Thuot",'Beta Database'!AS203,IF('OTTV Calculation'!$E$6="HCMC",'Beta Database'!BJ203))))</f>
        <v>0</v>
      </c>
      <c r="J206" s="68" t="b">
        <f>IF('OTTV Calculation'!$E$6="Hanoi",'Beta Database'!L203,IF('OTTV Calculation'!$E$6="Da Nang",'Beta Database'!AC203,IF('OTTV Calculation'!$E$6="Buon Ma Thuot",'Beta Database'!AT203,IF('OTTV Calculation'!$E$6="HCMC",'Beta Database'!BK203))))</f>
        <v>0</v>
      </c>
      <c r="K206" s="68" t="b">
        <f>IF('OTTV Calculation'!$E$6="Hanoi",'Beta Database'!M203,IF('OTTV Calculation'!$E$6="Da Nang",'Beta Database'!AD203,IF('OTTV Calculation'!$E$6="Buon Ma Thuot",'Beta Database'!AU203,IF('OTTV Calculation'!$E$6="HCMC",'Beta Database'!BL203))))</f>
        <v>0</v>
      </c>
      <c r="L206" s="68" t="b">
        <f>IF('OTTV Calculation'!$E$6="Hanoi",'Beta Database'!N203,IF('OTTV Calculation'!$E$6="Da Nang",'Beta Database'!AE203,IF('OTTV Calculation'!$E$6="Buon Ma Thuot",'Beta Database'!AV203,IF('OTTV Calculation'!$E$6="HCMC",'Beta Database'!BM203))))</f>
        <v>0</v>
      </c>
      <c r="M206" s="68" t="b">
        <f>IF('OTTV Calculation'!$E$6="Hanoi",'Beta Database'!O203,IF('OTTV Calculation'!$E$6="Da Nang",'Beta Database'!AF203,IF('OTTV Calculation'!$E$6="Buon Ma Thuot",'Beta Database'!AW203,IF('OTTV Calculation'!$E$6="HCMC",'Beta Database'!BN203))))</f>
        <v>0</v>
      </c>
      <c r="N206" s="68" t="b">
        <f>IF('OTTV Calculation'!$E$6="Hanoi",'Beta Database'!P203,IF('OTTV Calculation'!$E$6="Da Nang",'Beta Database'!AG203,IF('OTTV Calculation'!$E$6="Buon Ma Thuot",'Beta Database'!AX203,IF('OTTV Calculation'!$E$6="HCMC",'Beta Database'!BO203))))</f>
        <v>0</v>
      </c>
      <c r="O206" s="68" t="b">
        <f>IF('OTTV Calculation'!$E$6="Hanoi",'Beta Database'!Q203,IF('OTTV Calculation'!$E$6="Da Nang",'Beta Database'!AH203,IF('OTTV Calculation'!$E$6="Buon Ma Thuot",'Beta Database'!AY203,IF('OTTV Calculation'!$E$6="HCMC",'Beta Database'!BP203))))</f>
        <v>0</v>
      </c>
      <c r="P206" s="68" t="b">
        <f>IF('OTTV Calculation'!$E$6="Hanoi",'Beta Database'!R203,IF('OTTV Calculation'!$E$6="Da Nang",'Beta Database'!AI203,IF('OTTV Calculation'!$E$6="Buon Ma Thuot",'Beta Database'!AZ203,IF('OTTV Calculation'!$E$6="HCMC",'Beta Database'!BQ203))))</f>
        <v>0</v>
      </c>
      <c r="Q206" s="68" t="b">
        <f>IF('OTTV Calculation'!$E$6="Hanoi",'Beta Database'!S203,IF('OTTV Calculation'!$E$6="Da Nang",'Beta Database'!AJ203,IF('OTTV Calculation'!$E$6="Buon Ma Thuot",'Beta Database'!BA203,IF('OTTV Calculation'!$E$6="HCMC",'Beta Database'!BR203))))</f>
        <v>0</v>
      </c>
      <c r="R206" s="57">
        <v>2.35</v>
      </c>
      <c r="S206" s="57"/>
      <c r="T206" s="90" t="s">
        <v>218</v>
      </c>
      <c r="U206" s="370">
        <f>IFERROR(IF('Glazing information'!$I34/'Glazing information'!$J34&gt;3,INDEX($A$192:$Q$252,MATCH(3,'Window calculation'!$A$192:$A$252,1),MATCH(U$131,'Window calculation'!$A$192:$Q$192,0)),(INDEX($A$192:$Q$252,MATCH(IFERROR('Glazing information'!$I34/'Glazing information'!$J34,0),'Window calculation'!$A$192:$A$252,1),MATCH(U$131,'Window calculation'!$A$192:$Q$192,0))+(INDEX($A$192:$Q$252,MATCH(3-IFERROR('Glazing information'!$I34/'Glazing information'!$J34,0),$R$192:$R$252,-1),MATCH(U$131,'Window calculation'!$A$192:$Q$192,0))-INDEX($A$192:$Q$252,MATCH(IFERROR('Glazing information'!$I34/'Glazing information'!$J34,0),'Window calculation'!$A$192:$A$252,1),MATCH(U$131,'Window calculation'!$A$192:$Q$192,0)))*(IFERROR('Glazing information'!$I34/'Glazing information'!$J34,0)-INDEX($A$192:$A$252,MATCH(IFERROR('Glazing information'!$I34/'Glazing information'!$J34,0),'Window calculation'!$A$192:$A$252,1),1))/(INDEX($A$192:$A$252,MATCH(3-IFERROR('Glazing information'!$I34/'Glazing information'!$J34,0),$R$192:$R$252,-1),1)-INDEX(A201:A261,MATCH(IFERROR('Glazing information'!$I34/'Glazing information'!$J34,0),'Window calculation'!$A$192:$A$252,1),1)))),1)</f>
        <v>1</v>
      </c>
      <c r="V206" s="369">
        <f>IFERROR(IF('Glazing information'!$I34/('Glazing information'!$H34+'Glazing information'!$J34)&gt;3,INDEX($A$192:$Q$252,MATCH(3,'Window calculation'!$A$192:$A$252,1),MATCH(U$131,'Window calculation'!$A$192:$Q$192,0)),INDEX($A$192:$Q$252,MATCH(IFERROR('Glazing information'!$I34/('Glazing information'!$H34+'Glazing information'!$J34),0),$A$192:$A$252,1),MATCH(U$131,$A$192:$Q$192,0))+(INDEX($A$192:$Q$252,MATCH(3-IFERROR('Glazing information'!$I34/('Glazing information'!$H34+'Glazing information'!$J34),0),$R$192:$R$252,-1),MATCH(U$131,$A$192:$Q$192,0))-INDEX($A$192:$Q$252,MATCH(IFERROR('Glazing information'!$I34/('Glazing information'!$H34+'Glazing information'!$J34),0),$A$192:$A$252,1),MATCH(U$131,$A$192:$Q$192,0)))*(IFERROR('Glazing information'!$I34/('Glazing information'!$H34+'Glazing information'!$J34),0)-INDEX($A$192:$A$252,MATCH(IFERROR('Glazing information'!$I34/('Glazing information'!$H34+'Glazing information'!$J34),0),$A$192:$A$252,1),1))/(INDEX($A$192:$A$252,MATCH(3-IFERROR('Glazing information'!$I34/('Glazing information'!$H34+'Glazing information'!$J34),0),$R$192:$R$252,-1),1)-INDEX($A$192:$A$252,MATCH(IFERROR('Glazing information'!$I34/('Glazing information'!$H34+'Glazing information'!$J34),0),$A$192:$A$252,1),1))),1)</f>
        <v>1</v>
      </c>
      <c r="W206" s="416" t="str">
        <f>IFERROR(('Window calculation'!V206*('Glazing information'!$H34+'Glazing information'!$J34)-'Window calculation'!U206*'Glazing information'!$J34)/'Glazing information'!$H34,"")</f>
        <v/>
      </c>
      <c r="X206" s="370">
        <f>IFERROR(IF('Glazing information'!$I55/'Glazing information'!$J55&gt;3,INDEX($A$192:$Q$252,MATCH(3,'Window calculation'!$A$192:$A$252,1),MATCH(X$131,'Window calculation'!$A$192:$Q$192,0)),(INDEX($A$192:$Q$252,MATCH(IFERROR('Glazing information'!$I55/'Glazing information'!$J55,0),'Window calculation'!$A$192:$A$252,1),MATCH(X$131,'Window calculation'!$A$192:$Q$192,0))+(INDEX($A$192:$Q$252,MATCH(3-IFERROR('Glazing information'!$I55/'Glazing information'!$J55,0),$R$192:$R$252,-1),MATCH(X$131,'Window calculation'!$A$192:$Q$192,0))-INDEX($A$192:$Q$252,MATCH(IFERROR('Glazing information'!$I55/'Glazing information'!$J55,0),'Window calculation'!$A$192:$A$252,1),MATCH(X$131,'Window calculation'!$A$192:$Q$192,0)))*(IFERROR('Glazing information'!$I55/'Glazing information'!$J55,0)-INDEX($A$192:$A$252,MATCH(IFERROR('Glazing information'!$I55/'Glazing information'!$J55,0),'Window calculation'!$A$192:$A$252,1),1))/(INDEX($A$192:$A$252,MATCH(3-IFERROR('Glazing information'!$I55/'Glazing information'!$J55,0),$R$192:$R$252,-1),1)-INDEX(D201:D261,MATCH(IFERROR('Glazing information'!$I55/'Glazing information'!$J55,0),'Window calculation'!$A$192:$A$252,1),1)))),1)</f>
        <v>1</v>
      </c>
      <c r="Y206" s="369">
        <f>IFERROR(IF('Glazing information'!$I55/('Glazing information'!$H55+'Glazing information'!$J55)&gt;3,INDEX($A$192:$Q$252,MATCH(3,'Window calculation'!$A$192:$A$252,1),MATCH(X$131,'Window calculation'!$A$192:$Q$192,0)),INDEX($A$192:$Q$252,MATCH(IFERROR('Glazing information'!$I55/('Glazing information'!$H55+'Glazing information'!$J55),0),$A$192:$A$252,1),MATCH(X$131,$A$192:$Q$192,0))+(INDEX($A$192:$Q$252,MATCH(3-IFERROR('Glazing information'!$I55/('Glazing information'!$H55+'Glazing information'!$J55),0),$R$192:$R$252,-1),MATCH(X$131,$A$192:$Q$192,0))-INDEX($A$192:$Q$252,MATCH(IFERROR('Glazing information'!$I55/('Glazing information'!$H55+'Glazing information'!$J55),0),$A$192:$A$252,1),MATCH(X$131,$A$192:$Q$192,0)))*(IFERROR('Glazing information'!$I55/('Glazing information'!$H55+'Glazing information'!$J55),0)-INDEX($A$192:$A$252,MATCH(IFERROR('Glazing information'!$I55/('Glazing information'!$H55+'Glazing information'!$J55),0),$A$192:$A$252,1),1))/(INDEX($A$192:$A$252,MATCH(3-IFERROR('Glazing information'!$I55/('Glazing information'!$H55+'Glazing information'!$J55),0),$R$192:$R$252,-1),1)-INDEX($A$192:$A$252,MATCH(IFERROR('Glazing information'!$I55/('Glazing information'!$H55+'Glazing information'!$J55),0),$A$192:$A$252,1),1))),1)</f>
        <v>1</v>
      </c>
      <c r="Z206" s="416" t="str">
        <f>IFERROR(('Window calculation'!Y206*('Glazing information'!$H55+'Glazing information'!$J55)-'Window calculation'!X206*'Glazing information'!$J55)/'Glazing information'!$H55,"")</f>
        <v/>
      </c>
      <c r="AA206" s="370">
        <f>IFERROR(IF('Glazing information'!$I76/'Glazing information'!$J76&gt;3,INDEX($A$192:$Q$252,MATCH(3,'Window calculation'!$A$192:$A$252,1),MATCH(AA$131,'Window calculation'!$A$192:$Q$192,0)),(INDEX($A$192:$Q$252,MATCH(IFERROR('Glazing information'!$I76/'Glazing information'!$J76,0),'Window calculation'!$A$192:$A$252,1),MATCH(AA$131,'Window calculation'!$A$192:$Q$192,0))+(INDEX($A$192:$Q$252,MATCH(3-IFERROR('Glazing information'!$I76/'Glazing information'!$J76,0),$R$192:$R$252,-1),MATCH(AA$131,'Window calculation'!$A$192:$Q$192,0))-INDEX($A$192:$Q$252,MATCH(IFERROR('Glazing information'!$I76/'Glazing information'!$J76,0),'Window calculation'!$A$192:$A$252,1),MATCH(AA$131,'Window calculation'!$A$192:$Q$192,0)))*(IFERROR('Glazing information'!$I76/'Glazing information'!$J76,0)-INDEX($A$192:$A$252,MATCH(IFERROR('Glazing information'!$I76/'Glazing information'!$J76,0),'Window calculation'!$A$192:$A$252,1),1))/(INDEX($A$192:$A$252,MATCH(3-IFERROR('Glazing information'!$I76/'Glazing information'!$J76,0),$R$192:$R$252,-1),1)-INDEX(G201:G261,MATCH(IFERROR('Glazing information'!$I76/'Glazing information'!$J76,0),'Window calculation'!$A$192:$A$252,1),1)))),1)</f>
        <v>1</v>
      </c>
      <c r="AB206" s="369">
        <f>IFERROR(IF('Glazing information'!$I76/('Glazing information'!$H76+'Glazing information'!$J76)&gt;3,INDEX($A$192:$Q$252,MATCH(3,'Window calculation'!$A$192:$A$252,1),MATCH(AA$131,'Window calculation'!$A$192:$Q$192,0)),INDEX($A$192:$Q$252,MATCH(IFERROR('Glazing information'!$I76/('Glazing information'!$H76+'Glazing information'!$J76),0),$A$192:$A$252,1),MATCH(AA$131,$A$192:$Q$192,0))+(INDEX($A$192:$Q$252,MATCH(3-IFERROR('Glazing information'!$I76/('Glazing information'!$H76+'Glazing information'!$J76),0),$R$192:$R$252,-1),MATCH(AA$131,$A$192:$Q$192,0))-INDEX($A$192:$Q$252,MATCH(IFERROR('Glazing information'!$I76/('Glazing information'!$H76+'Glazing information'!$J76),0),$A$192:$A$252,1),MATCH(AA$131,$A$192:$Q$192,0)))*(IFERROR('Glazing information'!$I76/('Glazing information'!$H76+'Glazing information'!$J76),0)-INDEX($A$192:$A$252,MATCH(IFERROR('Glazing information'!$I76/('Glazing information'!$H76+'Glazing information'!$J76),0),$A$192:$A$252,1),1))/(INDEX($A$192:$A$252,MATCH(3-IFERROR('Glazing information'!$I76/('Glazing information'!$H76+'Glazing information'!$J76),0),$R$192:$R$252,-1),1)-INDEX($A$192:$A$252,MATCH(IFERROR('Glazing information'!$I76/('Glazing information'!$H76+'Glazing information'!$J76),0),$A$192:$A$252,1),1))),1)</f>
        <v>1</v>
      </c>
      <c r="AC206" s="416" t="str">
        <f>IFERROR(('Window calculation'!AB206*('Glazing information'!$H76+'Glazing information'!$J76)-'Window calculation'!AA206*'Glazing information'!$J76)/'Glazing information'!$H76,"")</f>
        <v/>
      </c>
      <c r="AD206" s="370">
        <f>IFERROR(IF('Glazing information'!$I97/'Glazing information'!$J97&gt;3,INDEX($A$192:$Q$252,MATCH(3,'Window calculation'!$A$192:$A$252,1),MATCH(AD$131,'Window calculation'!$A$192:$Q$192,0)),(INDEX($A$192:$Q$252,MATCH(IFERROR('Glazing information'!$I97/'Glazing information'!$J97,0),'Window calculation'!$A$192:$A$252,1),MATCH(AD$131,'Window calculation'!$A$192:$Q$192,0))+(INDEX($A$192:$Q$252,MATCH(3-IFERROR('Glazing information'!$I97/'Glazing information'!$J97,0),$R$192:$R$252,-1),MATCH(AD$131,'Window calculation'!$A$192:$Q$192,0))-INDEX($A$192:$Q$252,MATCH(IFERROR('Glazing information'!$I97/'Glazing information'!$J97,0),'Window calculation'!$A$192:$A$252,1),MATCH(AD$131,'Window calculation'!$A$192:$Q$192,0)))*(IFERROR('Glazing information'!$I97/'Glazing information'!$J97,0)-INDEX($A$192:$A$252,MATCH(IFERROR('Glazing information'!$I97/'Glazing information'!$J97,0),'Window calculation'!$A$192:$A$252,1),1))/(INDEX($A$192:$A$252,MATCH(3-IFERROR('Glazing information'!$I97/'Glazing information'!$J97,0),$R$192:$R$252,-1),1)-INDEX(J201:J261,MATCH(IFERROR('Glazing information'!$I97/'Glazing information'!$J97,0),'Window calculation'!$A$192:$A$252,1),1)))),1)</f>
        <v>1</v>
      </c>
      <c r="AE206" s="369">
        <f>IFERROR(IF('Glazing information'!$I97/('Glazing information'!$H97+'Glazing information'!$J97)&gt;3,INDEX($A$192:$Q$252,MATCH(3,'Window calculation'!$A$192:$A$252,1),MATCH(AD$131,'Window calculation'!$A$192:$Q$192,0)),INDEX($A$192:$Q$252,MATCH(IFERROR('Glazing information'!$I97/('Glazing information'!$H97+'Glazing information'!$J97),0),$A$192:$A$252,1),MATCH(AD$131,$A$192:$Q$192,0))+(INDEX($A$192:$Q$252,MATCH(3-IFERROR('Glazing information'!$I97/('Glazing information'!$H97+'Glazing information'!$J97),0),$R$192:$R$252,-1),MATCH(AD$131,$A$192:$Q$192,0))-INDEX($A$192:$Q$252,MATCH(IFERROR('Glazing information'!$I97/('Glazing information'!$H97+'Glazing information'!$J97),0),$A$192:$A$252,1),MATCH(AD$131,$A$192:$Q$192,0)))*(IFERROR('Glazing information'!$I97/('Glazing information'!$H97+'Glazing information'!$J97),0)-INDEX($A$192:$A$252,MATCH(IFERROR('Glazing information'!$I97/('Glazing information'!$H97+'Glazing information'!$J97),0),$A$192:$A$252,1),1))/(INDEX($A$192:$A$252,MATCH(3-IFERROR('Glazing information'!$I97/('Glazing information'!$H97+'Glazing information'!$J97),0),$R$192:$R$252,-1),1)-INDEX($A$192:$A$252,MATCH(IFERROR('Glazing information'!$I97/('Glazing information'!$H97+'Glazing information'!$J97),0),$A$192:$A$252,1),1))),1)</f>
        <v>1</v>
      </c>
      <c r="AF206" s="416" t="str">
        <f>IFERROR(('Window calculation'!AE206*('Glazing information'!$H97+'Glazing information'!$J97)-'Window calculation'!AD206*'Glazing information'!$J97)/'Glazing information'!$H97,"")</f>
        <v/>
      </c>
      <c r="AG206" s="370">
        <f>IFERROR(IF('Glazing information'!$I118/'Glazing information'!$J118&gt;3,INDEX($A$192:$Q$252,MATCH(3,'Window calculation'!$A$192:$A$252,1),MATCH(AG$131,'Window calculation'!$A$192:$Q$192,0)),(INDEX($A$192:$Q$252,MATCH(IFERROR('Glazing information'!$I118/'Glazing information'!$J118,0),'Window calculation'!$A$192:$A$252,1),MATCH(AG$131,'Window calculation'!$A$192:$Q$192,0))+(INDEX($A$192:$Q$252,MATCH(3-IFERROR('Glazing information'!$I118/'Glazing information'!$J118,0),$R$192:$R$252,-1),MATCH(AG$131,'Window calculation'!$A$192:$Q$192,0))-INDEX($A$192:$Q$252,MATCH(IFERROR('Glazing information'!$I118/'Glazing information'!$J118,0),'Window calculation'!$A$192:$A$252,1),MATCH(AG$131,'Window calculation'!$A$192:$Q$192,0)))*(IFERROR('Glazing information'!$I118/'Glazing information'!$J118,0)-INDEX($A$192:$A$252,MATCH(IFERROR('Glazing information'!$I118/'Glazing information'!$J118,0),'Window calculation'!$A$192:$A$252,1),1))/(INDEX($A$192:$A$252,MATCH(3-IFERROR('Glazing information'!$I118/'Glazing information'!$J118,0),$R$192:$R$252,-1),1)-INDEX(M201:M261,MATCH(IFERROR('Glazing information'!$I118/'Glazing information'!$J118,0),'Window calculation'!$A$192:$A$252,1),1)))),1)</f>
        <v>1</v>
      </c>
      <c r="AH206" s="369">
        <f>IFERROR(IF('Glazing information'!$I118/('Glazing information'!$H118+'Glazing information'!$J118)&gt;3,INDEX($A$192:$Q$252,MATCH(3,'Window calculation'!$A$192:$A$252,1),MATCH(AG$131,'Window calculation'!$A$192:$Q$192,0)),INDEX($A$192:$Q$252,MATCH(IFERROR('Glazing information'!$I118/('Glazing information'!$H118+'Glazing information'!$J118),0),$A$192:$A$252,1),MATCH(AG$131,$A$192:$Q$192,0))+(INDEX($A$192:$Q$252,MATCH(3-IFERROR('Glazing information'!$I118/('Glazing information'!$H118+'Glazing information'!$J118),0),$R$192:$R$252,-1),MATCH(AG$131,$A$192:$Q$192,0))-INDEX($A$192:$Q$252,MATCH(IFERROR('Glazing information'!$I118/('Glazing information'!$H118+'Glazing information'!$J118),0),$A$192:$A$252,1),MATCH(AG$131,$A$192:$Q$192,0)))*(IFERROR('Glazing information'!$I118/('Glazing information'!$H118+'Glazing information'!$J118),0)-INDEX($A$192:$A$252,MATCH(IFERROR('Glazing information'!$I118/('Glazing information'!$H118+'Glazing information'!$J118),0),$A$192:$A$252,1),1))/(INDEX($A$192:$A$252,MATCH(3-IFERROR('Glazing information'!$I118/('Glazing information'!$H118+'Glazing information'!$J118),0),$R$192:$R$252,-1),1)-INDEX($A$192:$A$252,MATCH(IFERROR('Glazing information'!$I118/('Glazing information'!$H118+'Glazing information'!$J118),0),$A$192:$A$252,1),1))),1)</f>
        <v>1</v>
      </c>
      <c r="AI206" s="416" t="str">
        <f>IFERROR(('Window calculation'!AH206*('Glazing information'!$H118+'Glazing information'!$J118)-'Window calculation'!AG206*'Glazing information'!$J118)/'Glazing information'!$H118,"")</f>
        <v/>
      </c>
      <c r="AJ206" s="370">
        <f>IFERROR(IF('Glazing information'!$I139/'Glazing information'!$J139&gt;3,INDEX($A$192:$Q$252,MATCH(3,'Window calculation'!$A$192:$A$252,1),MATCH(AJ$131,'Window calculation'!$A$192:$Q$192,0)),(INDEX($A$192:$Q$252,MATCH(IFERROR('Glazing information'!$I139/'Glazing information'!$J139,0),'Window calculation'!$A$192:$A$252,1),MATCH(AJ$131,'Window calculation'!$A$192:$Q$192,0))+(INDEX($A$192:$Q$252,MATCH(3-IFERROR('Glazing information'!$I139/'Glazing information'!$J139,0),$R$192:$R$252,-1),MATCH(AJ$131,'Window calculation'!$A$192:$Q$192,0))-INDEX($A$192:$Q$252,MATCH(IFERROR('Glazing information'!$I139/'Glazing information'!$J139,0),'Window calculation'!$A$192:$A$252,1),MATCH(AJ$131,'Window calculation'!$A$192:$Q$192,0)))*(IFERROR('Glazing information'!$I139/'Glazing information'!$J139,0)-INDEX($A$192:$A$252,MATCH(IFERROR('Glazing information'!$I139/'Glazing information'!$J139,0),'Window calculation'!$A$192:$A$252,1),1))/(INDEX($A$192:$A$252,MATCH(3-IFERROR('Glazing information'!$I139/'Glazing information'!$J139,0),$R$192:$R$252,-1),1)-INDEX(P201:P261,MATCH(IFERROR('Glazing information'!$I139/'Glazing information'!$J139,0),'Window calculation'!$A$192:$A$252,1),1)))),1)</f>
        <v>1</v>
      </c>
      <c r="AK206" s="369">
        <f>IFERROR(IF('Glazing information'!$I139/('Glazing information'!$H139+'Glazing information'!$J139)&gt;3,INDEX($A$192:$Q$252,MATCH(3,'Window calculation'!$A$192:$A$252,1),MATCH(AJ$131,'Window calculation'!$A$192:$Q$192,0)),INDEX($A$192:$Q$252,MATCH(IFERROR('Glazing information'!$I139/('Glazing information'!$H139+'Glazing information'!$J139),0),$A$192:$A$252,1),MATCH(AJ$131,$A$192:$Q$192,0))+(INDEX($A$192:$Q$252,MATCH(3-IFERROR('Glazing information'!$I139/('Glazing information'!$H139+'Glazing information'!$J139),0),$R$192:$R$252,-1),MATCH(AJ$131,$A$192:$Q$192,0))-INDEX($A$192:$Q$252,MATCH(IFERROR('Glazing information'!$I139/('Glazing information'!$H139+'Glazing information'!$J139),0),$A$192:$A$252,1),MATCH(AJ$131,$A$192:$Q$192,0)))*(IFERROR('Glazing information'!$I139/('Glazing information'!$H139+'Glazing information'!$J139),0)-INDEX($A$192:$A$252,MATCH(IFERROR('Glazing information'!$I139/('Glazing information'!$H139+'Glazing information'!$J139),0),$A$192:$A$252,1),1))/(INDEX($A$192:$A$252,MATCH(3-IFERROR('Glazing information'!$I139/('Glazing information'!$H139+'Glazing information'!$J139),0),$R$192:$R$252,-1),1)-INDEX($A$192:$A$252,MATCH(IFERROR('Glazing information'!$I139/('Glazing information'!$H139+'Glazing information'!$J139),0),$A$192:$A$252,1),1))),1)</f>
        <v>1</v>
      </c>
      <c r="AL206" s="416" t="str">
        <f>IFERROR(('Window calculation'!AK206*('Glazing information'!$H139+'Glazing information'!$J139)-'Window calculation'!AJ206*'Glazing information'!$J139)/'Glazing information'!$H139,"")</f>
        <v/>
      </c>
      <c r="AM206" s="370">
        <f>IFERROR(IF('Glazing information'!$I160/'Glazing information'!$J160&gt;3,INDEX($A$192:$Q$252,MATCH(3,'Window calculation'!$A$192:$A$252,1),MATCH(AM$131,'Window calculation'!$A$192:$Q$192,0)),(INDEX($A$192:$Q$252,MATCH(IFERROR('Glazing information'!$I160/'Glazing information'!$J160,0),'Window calculation'!$A$192:$A$252,1),MATCH(AM$131,'Window calculation'!$A$192:$Q$192,0))+(INDEX($A$192:$Q$252,MATCH(3-IFERROR('Glazing information'!$I160/'Glazing information'!$J160,0),$R$192:$R$252,-1),MATCH(AM$131,'Window calculation'!$A$192:$Q$192,0))-INDEX($A$192:$Q$252,MATCH(IFERROR('Glazing information'!$I160/'Glazing information'!$J160,0),'Window calculation'!$A$192:$A$252,1),MATCH(AM$131,'Window calculation'!$A$192:$Q$192,0)))*(IFERROR('Glazing information'!$I160/'Glazing information'!$J160,0)-INDEX($A$192:$A$252,MATCH(IFERROR('Glazing information'!$I160/'Glazing information'!$J160,0),'Window calculation'!$A$192:$A$252,1),1))/(INDEX($A$192:$A$252,MATCH(3-IFERROR('Glazing information'!$I160/'Glazing information'!$J160,0),$R$192:$R$252,-1),1)-INDEX(S201:S261,MATCH(IFERROR('Glazing information'!$I160/'Glazing information'!$J160,0),'Window calculation'!$A$192:$A$252,1),1)))),1)</f>
        <v>1</v>
      </c>
      <c r="AN206" s="369">
        <f>IFERROR(IF('Glazing information'!$I160/('Glazing information'!$H160+'Glazing information'!$J160)&gt;3,INDEX($A$192:$Q$252,MATCH(3,'Window calculation'!$A$192:$A$252,1),MATCH(AM$131,'Window calculation'!$A$192:$Q$192,0)),INDEX($A$192:$Q$252,MATCH(IFERROR('Glazing information'!$I160/('Glazing information'!$H160+'Glazing information'!$J160),0),$A$192:$A$252,1),MATCH(AM$131,$A$192:$Q$192,0))+(INDEX($A$192:$Q$252,MATCH(3-IFERROR('Glazing information'!$I160/('Glazing information'!$H160+'Glazing information'!$J160),0),$R$192:$R$252,-1),MATCH(AM$131,$A$192:$Q$192,0))-INDEX($A$192:$Q$252,MATCH(IFERROR('Glazing information'!$I160/('Glazing information'!$H160+'Glazing information'!$J160),0),$A$192:$A$252,1),MATCH(AM$131,$A$192:$Q$192,0)))*(IFERROR('Glazing information'!$I160/('Glazing information'!$H160+'Glazing information'!$J160),0)-INDEX($A$192:$A$252,MATCH(IFERROR('Glazing information'!$I160/('Glazing information'!$H160+'Glazing information'!$J160),0),$A$192:$A$252,1),1))/(INDEX($A$192:$A$252,MATCH(3-IFERROR('Glazing information'!$I160/('Glazing information'!$H160+'Glazing information'!$J160),0),$R$192:$R$252,-1),1)-INDEX($A$192:$A$252,MATCH(IFERROR('Glazing information'!$I160/('Glazing information'!$H160+'Glazing information'!$J160),0),$A$192:$A$252,1),1))),1)</f>
        <v>1</v>
      </c>
      <c r="AO206" s="416" t="str">
        <f>IFERROR(('Window calculation'!AN206*('Glazing information'!$H160+'Glazing information'!$J160)-'Window calculation'!AM206*'Glazing information'!$J160)/'Glazing information'!$H160,"")</f>
        <v/>
      </c>
      <c r="AP206" s="370">
        <f>IFERROR(IF('Glazing information'!$I181/'Glazing information'!$J181&gt;3,INDEX($A$192:$Q$252,MATCH(3,'Window calculation'!$A$192:$A$252,1),MATCH(AP$131,'Window calculation'!$A$192:$Q$192,0)),(INDEX($A$192:$Q$252,MATCH(IFERROR('Glazing information'!$I181/'Glazing information'!$J181,0),'Window calculation'!$A$192:$A$252,1),MATCH(AP$131,'Window calculation'!$A$192:$Q$192,0))+(INDEX($A$192:$Q$252,MATCH(3-IFERROR('Glazing information'!$I181/'Glazing information'!$J181,0),$R$192:$R$252,-1),MATCH(AP$131,'Window calculation'!$A$192:$Q$192,0))-INDEX($A$192:$Q$252,MATCH(IFERROR('Glazing information'!$I181/'Glazing information'!$J181,0),'Window calculation'!$A$192:$A$252,1),MATCH(AP$131,'Window calculation'!$A$192:$Q$192,0)))*(IFERROR('Glazing information'!$I181/'Glazing information'!$J181,0)-INDEX($A$192:$A$252,MATCH(IFERROR('Glazing information'!$I181/'Glazing information'!$J181,0),'Window calculation'!$A$192:$A$252,1),1))/(INDEX($A$192:$A$252,MATCH(3-IFERROR('Glazing information'!$I181/'Glazing information'!$J181,0),$R$192:$R$252,-1),1)-INDEX(V201:V261,MATCH(IFERROR('Glazing information'!$I181/'Glazing information'!$J181,0),'Window calculation'!$A$192:$A$252,1),1)))),1)</f>
        <v>1</v>
      </c>
      <c r="AQ206" s="369">
        <f>IFERROR(IF('Glazing information'!$I181/('Glazing information'!$H181+'Glazing information'!$J181)&gt;3,INDEX($A$192:$Q$252,MATCH(3,'Window calculation'!$A$192:$A$252,1),MATCH(AP$131,'Window calculation'!$A$192:$Q$192,0)),INDEX($A$192:$Q$252,MATCH(IFERROR('Glazing information'!$I181/('Glazing information'!$H181+'Glazing information'!$J181),0),$A$192:$A$252,1),MATCH(AP$131,$A$192:$Q$192,0))+(INDEX($A$192:$Q$252,MATCH(3-IFERROR('Glazing information'!$I181/('Glazing information'!$H181+'Glazing information'!$J181),0),$R$192:$R$252,-1),MATCH(AP$131,$A$192:$Q$192,0))-INDEX($A$192:$Q$252,MATCH(IFERROR('Glazing information'!$I181/('Glazing information'!$H181+'Glazing information'!$J181),0),$A$192:$A$252,1),MATCH(AP$131,$A$192:$Q$192,0)))*(IFERROR('Glazing information'!$I181/('Glazing information'!$H181+'Glazing information'!$J181),0)-INDEX($A$192:$A$252,MATCH(IFERROR('Glazing information'!$I181/('Glazing information'!$H181+'Glazing information'!$J181),0),$A$192:$A$252,1),1))/(INDEX($A$192:$A$252,MATCH(3-IFERROR('Glazing information'!$I181/('Glazing information'!$H181+'Glazing information'!$J181),0),$R$192:$R$252,-1),1)-INDEX($A$192:$A$252,MATCH(IFERROR('Glazing information'!$I181/('Glazing information'!$H181+'Glazing information'!$J181),0),$A$192:$A$252,1),1))),1)</f>
        <v>1</v>
      </c>
      <c r="AR206" s="416" t="str">
        <f>IFERROR(('Window calculation'!AQ206*('Glazing information'!$H181+'Glazing information'!$J181)-'Window calculation'!AP206*'Glazing information'!$J181)/'Glazing information'!$H181,"")</f>
        <v/>
      </c>
      <c r="AS206" s="57"/>
      <c r="AT206" s="57"/>
      <c r="AU206" s="57"/>
      <c r="AV206" s="57"/>
      <c r="AW206" s="57"/>
      <c r="AX206" s="57"/>
      <c r="AY206" s="57"/>
      <c r="AZ206" s="57"/>
      <c r="BA206" s="57"/>
      <c r="BB206" s="57"/>
      <c r="BC206" s="57"/>
      <c r="BD206" s="57"/>
      <c r="BE206" s="57"/>
      <c r="BF206" s="57"/>
      <c r="BG206" s="57"/>
      <c r="BH206" s="57"/>
      <c r="BI206" s="57"/>
      <c r="BJ206" s="57"/>
      <c r="BK206" s="57"/>
      <c r="BL206" s="57"/>
    </row>
    <row r="207" spans="1:64" x14ac:dyDescent="0.25">
      <c r="A207" s="67">
        <v>0.75</v>
      </c>
      <c r="B207" s="68" t="b">
        <f>IF('OTTV Calculation'!$E$6="Hanoi",'Beta Database'!D204,IF('OTTV Calculation'!$E$6="Da Nang",'Beta Database'!U204,IF('OTTV Calculation'!$E$6="Buon Ma Thuot",'Beta Database'!AL204,IF('OTTV Calculation'!$E$6="HCMC",'Beta Database'!BC204))))</f>
        <v>0</v>
      </c>
      <c r="C207" s="68" t="b">
        <f>IF('OTTV Calculation'!$E$6="Hanoi",'Beta Database'!E204,IF('OTTV Calculation'!$E$6="Da Nang",'Beta Database'!V204,IF('OTTV Calculation'!$E$6="Buon Ma Thuot",'Beta Database'!AM204,IF('OTTV Calculation'!$E$6="HCMC",'Beta Database'!BD204))))</f>
        <v>0</v>
      </c>
      <c r="D207" s="68" t="b">
        <f>IF('OTTV Calculation'!$E$6="Hanoi",'Beta Database'!F204,IF('OTTV Calculation'!$E$6="Da Nang",'Beta Database'!W204,IF('OTTV Calculation'!$E$6="Buon Ma Thuot",'Beta Database'!AN204,IF('OTTV Calculation'!$E$6="HCMC",'Beta Database'!BE204))))</f>
        <v>0</v>
      </c>
      <c r="E207" s="68" t="b">
        <f>IF('OTTV Calculation'!$E$6="Hanoi",'Beta Database'!G204,IF('OTTV Calculation'!$E$6="Da Nang",'Beta Database'!X204,IF('OTTV Calculation'!$E$6="Buon Ma Thuot",'Beta Database'!AO204,IF('OTTV Calculation'!$E$6="HCMC",'Beta Database'!BF204))))</f>
        <v>0</v>
      </c>
      <c r="F207" s="73" t="b">
        <f>IF('OTTV Calculation'!$E$6="Hanoi",'Beta Database'!H204,IF('OTTV Calculation'!$E$6="Da Nang",'Beta Database'!Y204,IF('OTTV Calculation'!$E$6="Buon Ma Thuot",'Beta Database'!AP204,IF('OTTV Calculation'!$E$6="HCMC",'Beta Database'!BG204))))</f>
        <v>0</v>
      </c>
      <c r="G207" s="68" t="b">
        <f>IF('OTTV Calculation'!$E$6="Hanoi",'Beta Database'!I204,IF('OTTV Calculation'!$E$6="Da Nang",'Beta Database'!Z204,IF('OTTV Calculation'!$E$6="Buon Ma Thuot",'Beta Database'!AQ204,IF('OTTV Calculation'!$E$6="HCMC",'Beta Database'!BH204))))</f>
        <v>0</v>
      </c>
      <c r="H207" s="68" t="b">
        <f>IF('OTTV Calculation'!$E$6="Hanoi",'Beta Database'!J204,IF('OTTV Calculation'!$E$6="Da Nang",'Beta Database'!AA204,IF('OTTV Calculation'!$E$6="Buon Ma Thuot",'Beta Database'!AR204,IF('OTTV Calculation'!$E$6="HCMC",'Beta Database'!BI204))))</f>
        <v>0</v>
      </c>
      <c r="I207" s="68" t="b">
        <f>IF('OTTV Calculation'!$E$6="Hanoi",'Beta Database'!K204,IF('OTTV Calculation'!$E$6="Da Nang",'Beta Database'!AB204,IF('OTTV Calculation'!$E$6="Buon Ma Thuot",'Beta Database'!AS204,IF('OTTV Calculation'!$E$6="HCMC",'Beta Database'!BJ204))))</f>
        <v>0</v>
      </c>
      <c r="J207" s="68" t="b">
        <f>IF('OTTV Calculation'!$E$6="Hanoi",'Beta Database'!L204,IF('OTTV Calculation'!$E$6="Da Nang",'Beta Database'!AC204,IF('OTTV Calculation'!$E$6="Buon Ma Thuot",'Beta Database'!AT204,IF('OTTV Calculation'!$E$6="HCMC",'Beta Database'!BK204))))</f>
        <v>0</v>
      </c>
      <c r="K207" s="68" t="b">
        <f>IF('OTTV Calculation'!$E$6="Hanoi",'Beta Database'!M204,IF('OTTV Calculation'!$E$6="Da Nang",'Beta Database'!AD204,IF('OTTV Calculation'!$E$6="Buon Ma Thuot",'Beta Database'!AU204,IF('OTTV Calculation'!$E$6="HCMC",'Beta Database'!BL204))))</f>
        <v>0</v>
      </c>
      <c r="L207" s="68" t="b">
        <f>IF('OTTV Calculation'!$E$6="Hanoi",'Beta Database'!N204,IF('OTTV Calculation'!$E$6="Da Nang",'Beta Database'!AE204,IF('OTTV Calculation'!$E$6="Buon Ma Thuot",'Beta Database'!AV204,IF('OTTV Calculation'!$E$6="HCMC",'Beta Database'!BM204))))</f>
        <v>0</v>
      </c>
      <c r="M207" s="68" t="b">
        <f>IF('OTTV Calculation'!$E$6="Hanoi",'Beta Database'!O204,IF('OTTV Calculation'!$E$6="Da Nang",'Beta Database'!AF204,IF('OTTV Calculation'!$E$6="Buon Ma Thuot",'Beta Database'!AW204,IF('OTTV Calculation'!$E$6="HCMC",'Beta Database'!BN204))))</f>
        <v>0</v>
      </c>
      <c r="N207" s="68" t="b">
        <f>IF('OTTV Calculation'!$E$6="Hanoi",'Beta Database'!P204,IF('OTTV Calculation'!$E$6="Da Nang",'Beta Database'!AG204,IF('OTTV Calculation'!$E$6="Buon Ma Thuot",'Beta Database'!AX204,IF('OTTV Calculation'!$E$6="HCMC",'Beta Database'!BO204))))</f>
        <v>0</v>
      </c>
      <c r="O207" s="68" t="b">
        <f>IF('OTTV Calculation'!$E$6="Hanoi",'Beta Database'!Q204,IF('OTTV Calculation'!$E$6="Da Nang",'Beta Database'!AH204,IF('OTTV Calculation'!$E$6="Buon Ma Thuot",'Beta Database'!AY204,IF('OTTV Calculation'!$E$6="HCMC",'Beta Database'!BP204))))</f>
        <v>0</v>
      </c>
      <c r="P207" s="68" t="b">
        <f>IF('OTTV Calculation'!$E$6="Hanoi",'Beta Database'!R204,IF('OTTV Calculation'!$E$6="Da Nang",'Beta Database'!AI204,IF('OTTV Calculation'!$E$6="Buon Ma Thuot",'Beta Database'!AZ204,IF('OTTV Calculation'!$E$6="HCMC",'Beta Database'!BQ204))))</f>
        <v>0</v>
      </c>
      <c r="Q207" s="68" t="b">
        <f>IF('OTTV Calculation'!$E$6="Hanoi",'Beta Database'!S204,IF('OTTV Calculation'!$E$6="Da Nang",'Beta Database'!AJ204,IF('OTTV Calculation'!$E$6="Buon Ma Thuot",'Beta Database'!BA204,IF('OTTV Calculation'!$E$6="HCMC",'Beta Database'!BR204))))</f>
        <v>0</v>
      </c>
      <c r="R207" s="57">
        <v>2.2999999999999998</v>
      </c>
      <c r="S207" s="57"/>
      <c r="T207" s="90" t="s">
        <v>219</v>
      </c>
      <c r="U207" s="370">
        <f>IFERROR(IF('Glazing information'!$I35/'Glazing information'!$J35&gt;3,INDEX($A$192:$Q$252,MATCH(3,'Window calculation'!$A$192:$A$252,1),MATCH(U$131,'Window calculation'!$A$192:$Q$192,0)),(INDEX($A$192:$Q$252,MATCH(IFERROR('Glazing information'!$I35/'Glazing information'!$J35,0),'Window calculation'!$A$192:$A$252,1),MATCH(U$131,'Window calculation'!$A$192:$Q$192,0))+(INDEX($A$192:$Q$252,MATCH(3-IFERROR('Glazing information'!$I35/'Glazing information'!$J35,0),$R$192:$R$252,-1),MATCH(U$131,'Window calculation'!$A$192:$Q$192,0))-INDEX($A$192:$Q$252,MATCH(IFERROR('Glazing information'!$I35/'Glazing information'!$J35,0),'Window calculation'!$A$192:$A$252,1),MATCH(U$131,'Window calculation'!$A$192:$Q$192,0)))*(IFERROR('Glazing information'!$I35/'Glazing information'!$J35,0)-INDEX($A$192:$A$252,MATCH(IFERROR('Glazing information'!$I35/'Glazing information'!$J35,0),'Window calculation'!$A$192:$A$252,1),1))/(INDEX($A$192:$A$252,MATCH(3-IFERROR('Glazing information'!$I35/'Glazing information'!$J35,0),$R$192:$R$252,-1),1)-INDEX(A202:A262,MATCH(IFERROR('Glazing information'!$I35/'Glazing information'!$J35,0),'Window calculation'!$A$192:$A$252,1),1)))),1)</f>
        <v>1</v>
      </c>
      <c r="V207" s="369">
        <f>IFERROR(IF('Glazing information'!$I35/('Glazing information'!$H35+'Glazing information'!$J35)&gt;3,INDEX($A$192:$Q$252,MATCH(3,'Window calculation'!$A$192:$A$252,1),MATCH(U$131,'Window calculation'!$A$192:$Q$192,0)),INDEX($A$192:$Q$252,MATCH(IFERROR('Glazing information'!$I35/('Glazing information'!$H35+'Glazing information'!$J35),0),$A$192:$A$252,1),MATCH(U$131,$A$192:$Q$192,0))+(INDEX($A$192:$Q$252,MATCH(3-IFERROR('Glazing information'!$I35/('Glazing information'!$H35+'Glazing information'!$J35),0),$R$192:$R$252,-1),MATCH(U$131,$A$192:$Q$192,0))-INDEX($A$192:$Q$252,MATCH(IFERROR('Glazing information'!$I35/('Glazing information'!$H35+'Glazing information'!$J35),0),$A$192:$A$252,1),MATCH(U$131,$A$192:$Q$192,0)))*(IFERROR('Glazing information'!$I35/('Glazing information'!$H35+'Glazing information'!$J35),0)-INDEX($A$192:$A$252,MATCH(IFERROR('Glazing information'!$I35/('Glazing information'!$H35+'Glazing information'!$J35),0),$A$192:$A$252,1),1))/(INDEX($A$192:$A$252,MATCH(3-IFERROR('Glazing information'!$I35/('Glazing information'!$H35+'Glazing information'!$J35),0),$R$192:$R$252,-1),1)-INDEX($A$192:$A$252,MATCH(IFERROR('Glazing information'!$I35/('Glazing information'!$H35+'Glazing information'!$J35),0),$A$192:$A$252,1),1))),1)</f>
        <v>1</v>
      </c>
      <c r="W207" s="416" t="str">
        <f>IFERROR(('Window calculation'!V207*('Glazing information'!$H35+'Glazing information'!$J35)-'Window calculation'!U207*'Glazing information'!$J35)/'Glazing information'!$H35,"")</f>
        <v/>
      </c>
      <c r="X207" s="370">
        <f>IFERROR(IF('Glazing information'!$I56/'Glazing information'!$J56&gt;3,INDEX($A$192:$Q$252,MATCH(3,'Window calculation'!$A$192:$A$252,1),MATCH(X$131,'Window calculation'!$A$192:$Q$192,0)),(INDEX($A$192:$Q$252,MATCH(IFERROR('Glazing information'!$I56/'Glazing information'!$J56,0),'Window calculation'!$A$192:$A$252,1),MATCH(X$131,'Window calculation'!$A$192:$Q$192,0))+(INDEX($A$192:$Q$252,MATCH(3-IFERROR('Glazing information'!$I56/'Glazing information'!$J56,0),$R$192:$R$252,-1),MATCH(X$131,'Window calculation'!$A$192:$Q$192,0))-INDEX($A$192:$Q$252,MATCH(IFERROR('Glazing information'!$I56/'Glazing information'!$J56,0),'Window calculation'!$A$192:$A$252,1),MATCH(X$131,'Window calculation'!$A$192:$Q$192,0)))*(IFERROR('Glazing information'!$I56/'Glazing information'!$J56,0)-INDEX($A$192:$A$252,MATCH(IFERROR('Glazing information'!$I56/'Glazing information'!$J56,0),'Window calculation'!$A$192:$A$252,1),1))/(INDEX($A$192:$A$252,MATCH(3-IFERROR('Glazing information'!$I56/'Glazing information'!$J56,0),$R$192:$R$252,-1),1)-INDEX(D202:D262,MATCH(IFERROR('Glazing information'!$I56/'Glazing information'!$J56,0),'Window calculation'!$A$192:$A$252,1),1)))),1)</f>
        <v>1</v>
      </c>
      <c r="Y207" s="369">
        <f>IFERROR(IF('Glazing information'!$I56/('Glazing information'!$H56+'Glazing information'!$J56)&gt;3,INDEX($A$192:$Q$252,MATCH(3,'Window calculation'!$A$192:$A$252,1),MATCH(X$131,'Window calculation'!$A$192:$Q$192,0)),INDEX($A$192:$Q$252,MATCH(IFERROR('Glazing information'!$I56/('Glazing information'!$H56+'Glazing information'!$J56),0),$A$192:$A$252,1),MATCH(X$131,$A$192:$Q$192,0))+(INDEX($A$192:$Q$252,MATCH(3-IFERROR('Glazing information'!$I56/('Glazing information'!$H56+'Glazing information'!$J56),0),$R$192:$R$252,-1),MATCH(X$131,$A$192:$Q$192,0))-INDEX($A$192:$Q$252,MATCH(IFERROR('Glazing information'!$I56/('Glazing information'!$H56+'Glazing information'!$J56),0),$A$192:$A$252,1),MATCH(X$131,$A$192:$Q$192,0)))*(IFERROR('Glazing information'!$I56/('Glazing information'!$H56+'Glazing information'!$J56),0)-INDEX($A$192:$A$252,MATCH(IFERROR('Glazing information'!$I56/('Glazing information'!$H56+'Glazing information'!$J56),0),$A$192:$A$252,1),1))/(INDEX($A$192:$A$252,MATCH(3-IFERROR('Glazing information'!$I56/('Glazing information'!$H56+'Glazing information'!$J56),0),$R$192:$R$252,-1),1)-INDEX($A$192:$A$252,MATCH(IFERROR('Glazing information'!$I56/('Glazing information'!$H56+'Glazing information'!$J56),0),$A$192:$A$252,1),1))),1)</f>
        <v>1</v>
      </c>
      <c r="Z207" s="416" t="str">
        <f>IFERROR(('Window calculation'!Y207*('Glazing information'!$H56+'Glazing information'!$J56)-'Window calculation'!X207*'Glazing information'!$J56)/'Glazing information'!$H56,"")</f>
        <v/>
      </c>
      <c r="AA207" s="370">
        <f>IFERROR(IF('Glazing information'!$I77/'Glazing information'!$J77&gt;3,INDEX($A$192:$Q$252,MATCH(3,'Window calculation'!$A$192:$A$252,1),MATCH(AA$131,'Window calculation'!$A$192:$Q$192,0)),(INDEX($A$192:$Q$252,MATCH(IFERROR('Glazing information'!$I77/'Glazing information'!$J77,0),'Window calculation'!$A$192:$A$252,1),MATCH(AA$131,'Window calculation'!$A$192:$Q$192,0))+(INDEX($A$192:$Q$252,MATCH(3-IFERROR('Glazing information'!$I77/'Glazing information'!$J77,0),$R$192:$R$252,-1),MATCH(AA$131,'Window calculation'!$A$192:$Q$192,0))-INDEX($A$192:$Q$252,MATCH(IFERROR('Glazing information'!$I77/'Glazing information'!$J77,0),'Window calculation'!$A$192:$A$252,1),MATCH(AA$131,'Window calculation'!$A$192:$Q$192,0)))*(IFERROR('Glazing information'!$I77/'Glazing information'!$J77,0)-INDEX($A$192:$A$252,MATCH(IFERROR('Glazing information'!$I77/'Glazing information'!$J77,0),'Window calculation'!$A$192:$A$252,1),1))/(INDEX($A$192:$A$252,MATCH(3-IFERROR('Glazing information'!$I77/'Glazing information'!$J77,0),$R$192:$R$252,-1),1)-INDEX(G202:G262,MATCH(IFERROR('Glazing information'!$I77/'Glazing information'!$J77,0),'Window calculation'!$A$192:$A$252,1),1)))),1)</f>
        <v>1</v>
      </c>
      <c r="AB207" s="369">
        <f>IFERROR(IF('Glazing information'!$I77/('Glazing information'!$H77+'Glazing information'!$J77)&gt;3,INDEX($A$192:$Q$252,MATCH(3,'Window calculation'!$A$192:$A$252,1),MATCH(AA$131,'Window calculation'!$A$192:$Q$192,0)),INDEX($A$192:$Q$252,MATCH(IFERROR('Glazing information'!$I77/('Glazing information'!$H77+'Glazing information'!$J77),0),$A$192:$A$252,1),MATCH(AA$131,$A$192:$Q$192,0))+(INDEX($A$192:$Q$252,MATCH(3-IFERROR('Glazing information'!$I77/('Glazing information'!$H77+'Glazing information'!$J77),0),$R$192:$R$252,-1),MATCH(AA$131,$A$192:$Q$192,0))-INDEX($A$192:$Q$252,MATCH(IFERROR('Glazing information'!$I77/('Glazing information'!$H77+'Glazing information'!$J77),0),$A$192:$A$252,1),MATCH(AA$131,$A$192:$Q$192,0)))*(IFERROR('Glazing information'!$I77/('Glazing information'!$H77+'Glazing information'!$J77),0)-INDEX($A$192:$A$252,MATCH(IFERROR('Glazing information'!$I77/('Glazing information'!$H77+'Glazing information'!$J77),0),$A$192:$A$252,1),1))/(INDEX($A$192:$A$252,MATCH(3-IFERROR('Glazing information'!$I77/('Glazing information'!$H77+'Glazing information'!$J77),0),$R$192:$R$252,-1),1)-INDEX($A$192:$A$252,MATCH(IFERROR('Glazing information'!$I77/('Glazing information'!$H77+'Glazing information'!$J77),0),$A$192:$A$252,1),1))),1)</f>
        <v>1</v>
      </c>
      <c r="AC207" s="416" t="str">
        <f>IFERROR(('Window calculation'!AB207*('Glazing information'!$H77+'Glazing information'!$J77)-'Window calculation'!AA207*'Glazing information'!$J77)/'Glazing information'!$H77,"")</f>
        <v/>
      </c>
      <c r="AD207" s="370">
        <f>IFERROR(IF('Glazing information'!$I98/'Glazing information'!$J98&gt;3,INDEX($A$192:$Q$252,MATCH(3,'Window calculation'!$A$192:$A$252,1),MATCH(AD$131,'Window calculation'!$A$192:$Q$192,0)),(INDEX($A$192:$Q$252,MATCH(IFERROR('Glazing information'!$I98/'Glazing information'!$J98,0),'Window calculation'!$A$192:$A$252,1),MATCH(AD$131,'Window calculation'!$A$192:$Q$192,0))+(INDEX($A$192:$Q$252,MATCH(3-IFERROR('Glazing information'!$I98/'Glazing information'!$J98,0),$R$192:$R$252,-1),MATCH(AD$131,'Window calculation'!$A$192:$Q$192,0))-INDEX($A$192:$Q$252,MATCH(IFERROR('Glazing information'!$I98/'Glazing information'!$J98,0),'Window calculation'!$A$192:$A$252,1),MATCH(AD$131,'Window calculation'!$A$192:$Q$192,0)))*(IFERROR('Glazing information'!$I98/'Glazing information'!$J98,0)-INDEX($A$192:$A$252,MATCH(IFERROR('Glazing information'!$I98/'Glazing information'!$J98,0),'Window calculation'!$A$192:$A$252,1),1))/(INDEX($A$192:$A$252,MATCH(3-IFERROR('Glazing information'!$I98/'Glazing information'!$J98,0),$R$192:$R$252,-1),1)-INDEX(J202:J262,MATCH(IFERROR('Glazing information'!$I98/'Glazing information'!$J98,0),'Window calculation'!$A$192:$A$252,1),1)))),1)</f>
        <v>1</v>
      </c>
      <c r="AE207" s="369">
        <f>IFERROR(IF('Glazing information'!$I98/('Glazing information'!$H98+'Glazing information'!$J98)&gt;3,INDEX($A$192:$Q$252,MATCH(3,'Window calculation'!$A$192:$A$252,1),MATCH(AD$131,'Window calculation'!$A$192:$Q$192,0)),INDEX($A$192:$Q$252,MATCH(IFERROR('Glazing information'!$I98/('Glazing information'!$H98+'Glazing information'!$J98),0),$A$192:$A$252,1),MATCH(AD$131,$A$192:$Q$192,0))+(INDEX($A$192:$Q$252,MATCH(3-IFERROR('Glazing information'!$I98/('Glazing information'!$H98+'Glazing information'!$J98),0),$R$192:$R$252,-1),MATCH(AD$131,$A$192:$Q$192,0))-INDEX($A$192:$Q$252,MATCH(IFERROR('Glazing information'!$I98/('Glazing information'!$H98+'Glazing information'!$J98),0),$A$192:$A$252,1),MATCH(AD$131,$A$192:$Q$192,0)))*(IFERROR('Glazing information'!$I98/('Glazing information'!$H98+'Glazing information'!$J98),0)-INDEX($A$192:$A$252,MATCH(IFERROR('Glazing information'!$I98/('Glazing information'!$H98+'Glazing information'!$J98),0),$A$192:$A$252,1),1))/(INDEX($A$192:$A$252,MATCH(3-IFERROR('Glazing information'!$I98/('Glazing information'!$H98+'Glazing information'!$J98),0),$R$192:$R$252,-1),1)-INDEX($A$192:$A$252,MATCH(IFERROR('Glazing information'!$I98/('Glazing information'!$H98+'Glazing information'!$J98),0),$A$192:$A$252,1),1))),1)</f>
        <v>1</v>
      </c>
      <c r="AF207" s="416" t="str">
        <f>IFERROR(('Window calculation'!AE207*('Glazing information'!$H98+'Glazing information'!$J98)-'Window calculation'!AD207*'Glazing information'!$J98)/'Glazing information'!$H98,"")</f>
        <v/>
      </c>
      <c r="AG207" s="370">
        <f>IFERROR(IF('Glazing information'!$I119/'Glazing information'!$J119&gt;3,INDEX($A$192:$Q$252,MATCH(3,'Window calculation'!$A$192:$A$252,1),MATCH(AG$131,'Window calculation'!$A$192:$Q$192,0)),(INDEX($A$192:$Q$252,MATCH(IFERROR('Glazing information'!$I119/'Glazing information'!$J119,0),'Window calculation'!$A$192:$A$252,1),MATCH(AG$131,'Window calculation'!$A$192:$Q$192,0))+(INDEX($A$192:$Q$252,MATCH(3-IFERROR('Glazing information'!$I119/'Glazing information'!$J119,0),$R$192:$R$252,-1),MATCH(AG$131,'Window calculation'!$A$192:$Q$192,0))-INDEX($A$192:$Q$252,MATCH(IFERROR('Glazing information'!$I119/'Glazing information'!$J119,0),'Window calculation'!$A$192:$A$252,1),MATCH(AG$131,'Window calculation'!$A$192:$Q$192,0)))*(IFERROR('Glazing information'!$I119/'Glazing information'!$J119,0)-INDEX($A$192:$A$252,MATCH(IFERROR('Glazing information'!$I119/'Glazing information'!$J119,0),'Window calculation'!$A$192:$A$252,1),1))/(INDEX($A$192:$A$252,MATCH(3-IFERROR('Glazing information'!$I119/'Glazing information'!$J119,0),$R$192:$R$252,-1),1)-INDEX(M202:M262,MATCH(IFERROR('Glazing information'!$I119/'Glazing information'!$J119,0),'Window calculation'!$A$192:$A$252,1),1)))),1)</f>
        <v>1</v>
      </c>
      <c r="AH207" s="369">
        <f>IFERROR(IF('Glazing information'!$I119/('Glazing information'!$H119+'Glazing information'!$J119)&gt;3,INDEX($A$192:$Q$252,MATCH(3,'Window calculation'!$A$192:$A$252,1),MATCH(AG$131,'Window calculation'!$A$192:$Q$192,0)),INDEX($A$192:$Q$252,MATCH(IFERROR('Glazing information'!$I119/('Glazing information'!$H119+'Glazing information'!$J119),0),$A$192:$A$252,1),MATCH(AG$131,$A$192:$Q$192,0))+(INDEX($A$192:$Q$252,MATCH(3-IFERROR('Glazing information'!$I119/('Glazing information'!$H119+'Glazing information'!$J119),0),$R$192:$R$252,-1),MATCH(AG$131,$A$192:$Q$192,0))-INDEX($A$192:$Q$252,MATCH(IFERROR('Glazing information'!$I119/('Glazing information'!$H119+'Glazing information'!$J119),0),$A$192:$A$252,1),MATCH(AG$131,$A$192:$Q$192,0)))*(IFERROR('Glazing information'!$I119/('Glazing information'!$H119+'Glazing information'!$J119),0)-INDEX($A$192:$A$252,MATCH(IFERROR('Glazing information'!$I119/('Glazing information'!$H119+'Glazing information'!$J119),0),$A$192:$A$252,1),1))/(INDEX($A$192:$A$252,MATCH(3-IFERROR('Glazing information'!$I119/('Glazing information'!$H119+'Glazing information'!$J119),0),$R$192:$R$252,-1),1)-INDEX($A$192:$A$252,MATCH(IFERROR('Glazing information'!$I119/('Glazing information'!$H119+'Glazing information'!$J119),0),$A$192:$A$252,1),1))),1)</f>
        <v>1</v>
      </c>
      <c r="AI207" s="416" t="str">
        <f>IFERROR(('Window calculation'!AH207*('Glazing information'!$H119+'Glazing information'!$J119)-'Window calculation'!AG207*'Glazing information'!$J119)/'Glazing information'!$H119,"")</f>
        <v/>
      </c>
      <c r="AJ207" s="370">
        <f>IFERROR(IF('Glazing information'!$I140/'Glazing information'!$J140&gt;3,INDEX($A$192:$Q$252,MATCH(3,'Window calculation'!$A$192:$A$252,1),MATCH(AJ$131,'Window calculation'!$A$192:$Q$192,0)),(INDEX($A$192:$Q$252,MATCH(IFERROR('Glazing information'!$I140/'Glazing information'!$J140,0),'Window calculation'!$A$192:$A$252,1),MATCH(AJ$131,'Window calculation'!$A$192:$Q$192,0))+(INDEX($A$192:$Q$252,MATCH(3-IFERROR('Glazing information'!$I140/'Glazing information'!$J140,0),$R$192:$R$252,-1),MATCH(AJ$131,'Window calculation'!$A$192:$Q$192,0))-INDEX($A$192:$Q$252,MATCH(IFERROR('Glazing information'!$I140/'Glazing information'!$J140,0),'Window calculation'!$A$192:$A$252,1),MATCH(AJ$131,'Window calculation'!$A$192:$Q$192,0)))*(IFERROR('Glazing information'!$I140/'Glazing information'!$J140,0)-INDEX($A$192:$A$252,MATCH(IFERROR('Glazing information'!$I140/'Glazing information'!$J140,0),'Window calculation'!$A$192:$A$252,1),1))/(INDEX($A$192:$A$252,MATCH(3-IFERROR('Glazing information'!$I140/'Glazing information'!$J140,0),$R$192:$R$252,-1),1)-INDEX(P202:P262,MATCH(IFERROR('Glazing information'!$I140/'Glazing information'!$J140,0),'Window calculation'!$A$192:$A$252,1),1)))),1)</f>
        <v>1</v>
      </c>
      <c r="AK207" s="369">
        <f>IFERROR(IF('Glazing information'!$I140/('Glazing information'!$H140+'Glazing information'!$J140)&gt;3,INDEX($A$192:$Q$252,MATCH(3,'Window calculation'!$A$192:$A$252,1),MATCH(AJ$131,'Window calculation'!$A$192:$Q$192,0)),INDEX($A$192:$Q$252,MATCH(IFERROR('Glazing information'!$I140/('Glazing information'!$H140+'Glazing information'!$J140),0),$A$192:$A$252,1),MATCH(AJ$131,$A$192:$Q$192,0))+(INDEX($A$192:$Q$252,MATCH(3-IFERROR('Glazing information'!$I140/('Glazing information'!$H140+'Glazing information'!$J140),0),$R$192:$R$252,-1),MATCH(AJ$131,$A$192:$Q$192,0))-INDEX($A$192:$Q$252,MATCH(IFERROR('Glazing information'!$I140/('Glazing information'!$H140+'Glazing information'!$J140),0),$A$192:$A$252,1),MATCH(AJ$131,$A$192:$Q$192,0)))*(IFERROR('Glazing information'!$I140/('Glazing information'!$H140+'Glazing information'!$J140),0)-INDEX($A$192:$A$252,MATCH(IFERROR('Glazing information'!$I140/('Glazing information'!$H140+'Glazing information'!$J140),0),$A$192:$A$252,1),1))/(INDEX($A$192:$A$252,MATCH(3-IFERROR('Glazing information'!$I140/('Glazing information'!$H140+'Glazing information'!$J140),0),$R$192:$R$252,-1),1)-INDEX($A$192:$A$252,MATCH(IFERROR('Glazing information'!$I140/('Glazing information'!$H140+'Glazing information'!$J140),0),$A$192:$A$252,1),1))),1)</f>
        <v>1</v>
      </c>
      <c r="AL207" s="416" t="str">
        <f>IFERROR(('Window calculation'!AK207*('Glazing information'!$H140+'Glazing information'!$J140)-'Window calculation'!AJ207*'Glazing information'!$J140)/'Glazing information'!$H140,"")</f>
        <v/>
      </c>
      <c r="AM207" s="370">
        <f>IFERROR(IF('Glazing information'!$I161/'Glazing information'!$J161&gt;3,INDEX($A$192:$Q$252,MATCH(3,'Window calculation'!$A$192:$A$252,1),MATCH(AM$131,'Window calculation'!$A$192:$Q$192,0)),(INDEX($A$192:$Q$252,MATCH(IFERROR('Glazing information'!$I161/'Glazing information'!$J161,0),'Window calculation'!$A$192:$A$252,1),MATCH(AM$131,'Window calculation'!$A$192:$Q$192,0))+(INDEX($A$192:$Q$252,MATCH(3-IFERROR('Glazing information'!$I161/'Glazing information'!$J161,0),$R$192:$R$252,-1),MATCH(AM$131,'Window calculation'!$A$192:$Q$192,0))-INDEX($A$192:$Q$252,MATCH(IFERROR('Glazing information'!$I161/'Glazing information'!$J161,0),'Window calculation'!$A$192:$A$252,1),MATCH(AM$131,'Window calculation'!$A$192:$Q$192,0)))*(IFERROR('Glazing information'!$I161/'Glazing information'!$J161,0)-INDEX($A$192:$A$252,MATCH(IFERROR('Glazing information'!$I161/'Glazing information'!$J161,0),'Window calculation'!$A$192:$A$252,1),1))/(INDEX($A$192:$A$252,MATCH(3-IFERROR('Glazing information'!$I161/'Glazing information'!$J161,0),$R$192:$R$252,-1),1)-INDEX(S202:S262,MATCH(IFERROR('Glazing information'!$I161/'Glazing information'!$J161,0),'Window calculation'!$A$192:$A$252,1),1)))),1)</f>
        <v>1</v>
      </c>
      <c r="AN207" s="369">
        <f>IFERROR(IF('Glazing information'!$I161/('Glazing information'!$H161+'Glazing information'!$J161)&gt;3,INDEX($A$192:$Q$252,MATCH(3,'Window calculation'!$A$192:$A$252,1),MATCH(AM$131,'Window calculation'!$A$192:$Q$192,0)),INDEX($A$192:$Q$252,MATCH(IFERROR('Glazing information'!$I161/('Glazing information'!$H161+'Glazing information'!$J161),0),$A$192:$A$252,1),MATCH(AM$131,$A$192:$Q$192,0))+(INDEX($A$192:$Q$252,MATCH(3-IFERROR('Glazing information'!$I161/('Glazing information'!$H161+'Glazing information'!$J161),0),$R$192:$R$252,-1),MATCH(AM$131,$A$192:$Q$192,0))-INDEX($A$192:$Q$252,MATCH(IFERROR('Glazing information'!$I161/('Glazing information'!$H161+'Glazing information'!$J161),0),$A$192:$A$252,1),MATCH(AM$131,$A$192:$Q$192,0)))*(IFERROR('Glazing information'!$I161/('Glazing information'!$H161+'Glazing information'!$J161),0)-INDEX($A$192:$A$252,MATCH(IFERROR('Glazing information'!$I161/('Glazing information'!$H161+'Glazing information'!$J161),0),$A$192:$A$252,1),1))/(INDEX($A$192:$A$252,MATCH(3-IFERROR('Glazing information'!$I161/('Glazing information'!$H161+'Glazing information'!$J161),0),$R$192:$R$252,-1),1)-INDEX($A$192:$A$252,MATCH(IFERROR('Glazing information'!$I161/('Glazing information'!$H161+'Glazing information'!$J161),0),$A$192:$A$252,1),1))),1)</f>
        <v>1</v>
      </c>
      <c r="AO207" s="416" t="str">
        <f>IFERROR(('Window calculation'!AN207*('Glazing information'!$H161+'Glazing information'!$J161)-'Window calculation'!AM207*'Glazing information'!$J161)/'Glazing information'!$H161,"")</f>
        <v/>
      </c>
      <c r="AP207" s="370">
        <f>IFERROR(IF('Glazing information'!$I182/'Glazing information'!$J182&gt;3,INDEX($A$192:$Q$252,MATCH(3,'Window calculation'!$A$192:$A$252,1),MATCH(AP$131,'Window calculation'!$A$192:$Q$192,0)),(INDEX($A$192:$Q$252,MATCH(IFERROR('Glazing information'!$I182/'Glazing information'!$J182,0),'Window calculation'!$A$192:$A$252,1),MATCH(AP$131,'Window calculation'!$A$192:$Q$192,0))+(INDEX($A$192:$Q$252,MATCH(3-IFERROR('Glazing information'!$I182/'Glazing information'!$J182,0),$R$192:$R$252,-1),MATCH(AP$131,'Window calculation'!$A$192:$Q$192,0))-INDEX($A$192:$Q$252,MATCH(IFERROR('Glazing information'!$I182/'Glazing information'!$J182,0),'Window calculation'!$A$192:$A$252,1),MATCH(AP$131,'Window calculation'!$A$192:$Q$192,0)))*(IFERROR('Glazing information'!$I182/'Glazing information'!$J182,0)-INDEX($A$192:$A$252,MATCH(IFERROR('Glazing information'!$I182/'Glazing information'!$J182,0),'Window calculation'!$A$192:$A$252,1),1))/(INDEX($A$192:$A$252,MATCH(3-IFERROR('Glazing information'!$I182/'Glazing information'!$J182,0),$R$192:$R$252,-1),1)-INDEX(V202:V262,MATCH(IFERROR('Glazing information'!$I182/'Glazing information'!$J182,0),'Window calculation'!$A$192:$A$252,1),1)))),1)</f>
        <v>1</v>
      </c>
      <c r="AQ207" s="369">
        <f>IFERROR(IF('Glazing information'!$I182/('Glazing information'!$H182+'Glazing information'!$J182)&gt;3,INDEX($A$192:$Q$252,MATCH(3,'Window calculation'!$A$192:$A$252,1),MATCH(AP$131,'Window calculation'!$A$192:$Q$192,0)),INDEX($A$192:$Q$252,MATCH(IFERROR('Glazing information'!$I182/('Glazing information'!$H182+'Glazing information'!$J182),0),$A$192:$A$252,1),MATCH(AP$131,$A$192:$Q$192,0))+(INDEX($A$192:$Q$252,MATCH(3-IFERROR('Glazing information'!$I182/('Glazing information'!$H182+'Glazing information'!$J182),0),$R$192:$R$252,-1),MATCH(AP$131,$A$192:$Q$192,0))-INDEX($A$192:$Q$252,MATCH(IFERROR('Glazing information'!$I182/('Glazing information'!$H182+'Glazing information'!$J182),0),$A$192:$A$252,1),MATCH(AP$131,$A$192:$Q$192,0)))*(IFERROR('Glazing information'!$I182/('Glazing information'!$H182+'Glazing information'!$J182),0)-INDEX($A$192:$A$252,MATCH(IFERROR('Glazing information'!$I182/('Glazing information'!$H182+'Glazing information'!$J182),0),$A$192:$A$252,1),1))/(INDEX($A$192:$A$252,MATCH(3-IFERROR('Glazing information'!$I182/('Glazing information'!$H182+'Glazing information'!$J182),0),$R$192:$R$252,-1),1)-INDEX($A$192:$A$252,MATCH(IFERROR('Glazing information'!$I182/('Glazing information'!$H182+'Glazing information'!$J182),0),$A$192:$A$252,1),1))),1)</f>
        <v>1</v>
      </c>
      <c r="AR207" s="416" t="str">
        <f>IFERROR(('Window calculation'!AQ207*('Glazing information'!$H182+'Glazing information'!$J182)-'Window calculation'!AP207*'Glazing information'!$J182)/'Glazing information'!$H182,"")</f>
        <v/>
      </c>
      <c r="AS207" s="57"/>
      <c r="AT207" s="57"/>
      <c r="AU207" s="57"/>
      <c r="AV207" s="57"/>
      <c r="AW207" s="57"/>
      <c r="AX207" s="57"/>
      <c r="AY207" s="57"/>
      <c r="AZ207" s="57"/>
      <c r="BA207" s="57"/>
      <c r="BB207" s="57"/>
      <c r="BC207" s="57"/>
      <c r="BD207" s="57"/>
      <c r="BE207" s="57"/>
      <c r="BF207" s="57"/>
      <c r="BG207" s="57"/>
      <c r="BH207" s="57"/>
      <c r="BI207" s="57"/>
      <c r="BJ207" s="57"/>
      <c r="BK207" s="57"/>
      <c r="BL207" s="57"/>
    </row>
    <row r="208" spans="1:64" x14ac:dyDescent="0.25">
      <c r="A208" s="67">
        <v>0.8</v>
      </c>
      <c r="B208" s="68" t="b">
        <f>IF('OTTV Calculation'!$E$6="Hanoi",'Beta Database'!D205,IF('OTTV Calculation'!$E$6="Da Nang",'Beta Database'!U205,IF('OTTV Calculation'!$E$6="Buon Ma Thuot",'Beta Database'!AL205,IF('OTTV Calculation'!$E$6="HCMC",'Beta Database'!BC205))))</f>
        <v>0</v>
      </c>
      <c r="C208" s="68" t="b">
        <f>IF('OTTV Calculation'!$E$6="Hanoi",'Beta Database'!E205,IF('OTTV Calculation'!$E$6="Da Nang",'Beta Database'!V205,IF('OTTV Calculation'!$E$6="Buon Ma Thuot",'Beta Database'!AM205,IF('OTTV Calculation'!$E$6="HCMC",'Beta Database'!BD205))))</f>
        <v>0</v>
      </c>
      <c r="D208" s="68" t="b">
        <f>IF('OTTV Calculation'!$E$6="Hanoi",'Beta Database'!F205,IF('OTTV Calculation'!$E$6="Da Nang",'Beta Database'!W205,IF('OTTV Calculation'!$E$6="Buon Ma Thuot",'Beta Database'!AN205,IF('OTTV Calculation'!$E$6="HCMC",'Beta Database'!BE205))))</f>
        <v>0</v>
      </c>
      <c r="E208" s="68" t="b">
        <f>IF('OTTV Calculation'!$E$6="Hanoi",'Beta Database'!G205,IF('OTTV Calculation'!$E$6="Da Nang",'Beta Database'!X205,IF('OTTV Calculation'!$E$6="Buon Ma Thuot",'Beta Database'!AO205,IF('OTTV Calculation'!$E$6="HCMC",'Beta Database'!BF205))))</f>
        <v>0</v>
      </c>
      <c r="F208" s="73" t="b">
        <f>IF('OTTV Calculation'!$E$6="Hanoi",'Beta Database'!H205,IF('OTTV Calculation'!$E$6="Da Nang",'Beta Database'!Y205,IF('OTTV Calculation'!$E$6="Buon Ma Thuot",'Beta Database'!AP205,IF('OTTV Calculation'!$E$6="HCMC",'Beta Database'!BG205))))</f>
        <v>0</v>
      </c>
      <c r="G208" s="68" t="b">
        <f>IF('OTTV Calculation'!$E$6="Hanoi",'Beta Database'!I205,IF('OTTV Calculation'!$E$6="Da Nang",'Beta Database'!Z205,IF('OTTV Calculation'!$E$6="Buon Ma Thuot",'Beta Database'!AQ205,IF('OTTV Calculation'!$E$6="HCMC",'Beta Database'!BH205))))</f>
        <v>0</v>
      </c>
      <c r="H208" s="68" t="b">
        <f>IF('OTTV Calculation'!$E$6="Hanoi",'Beta Database'!J205,IF('OTTV Calculation'!$E$6="Da Nang",'Beta Database'!AA205,IF('OTTV Calculation'!$E$6="Buon Ma Thuot",'Beta Database'!AR205,IF('OTTV Calculation'!$E$6="HCMC",'Beta Database'!BI205))))</f>
        <v>0</v>
      </c>
      <c r="I208" s="68" t="b">
        <f>IF('OTTV Calculation'!$E$6="Hanoi",'Beta Database'!K205,IF('OTTV Calculation'!$E$6="Da Nang",'Beta Database'!AB205,IF('OTTV Calculation'!$E$6="Buon Ma Thuot",'Beta Database'!AS205,IF('OTTV Calculation'!$E$6="HCMC",'Beta Database'!BJ205))))</f>
        <v>0</v>
      </c>
      <c r="J208" s="68" t="b">
        <f>IF('OTTV Calculation'!$E$6="Hanoi",'Beta Database'!L205,IF('OTTV Calculation'!$E$6="Da Nang",'Beta Database'!AC205,IF('OTTV Calculation'!$E$6="Buon Ma Thuot",'Beta Database'!AT205,IF('OTTV Calculation'!$E$6="HCMC",'Beta Database'!BK205))))</f>
        <v>0</v>
      </c>
      <c r="K208" s="68" t="b">
        <f>IF('OTTV Calculation'!$E$6="Hanoi",'Beta Database'!M205,IF('OTTV Calculation'!$E$6="Da Nang",'Beta Database'!AD205,IF('OTTV Calculation'!$E$6="Buon Ma Thuot",'Beta Database'!AU205,IF('OTTV Calculation'!$E$6="HCMC",'Beta Database'!BL205))))</f>
        <v>0</v>
      </c>
      <c r="L208" s="68" t="b">
        <f>IF('OTTV Calculation'!$E$6="Hanoi",'Beta Database'!N205,IF('OTTV Calculation'!$E$6="Da Nang",'Beta Database'!AE205,IF('OTTV Calculation'!$E$6="Buon Ma Thuot",'Beta Database'!AV205,IF('OTTV Calculation'!$E$6="HCMC",'Beta Database'!BM205))))</f>
        <v>0</v>
      </c>
      <c r="M208" s="68" t="b">
        <f>IF('OTTV Calculation'!$E$6="Hanoi",'Beta Database'!O205,IF('OTTV Calculation'!$E$6="Da Nang",'Beta Database'!AF205,IF('OTTV Calculation'!$E$6="Buon Ma Thuot",'Beta Database'!AW205,IF('OTTV Calculation'!$E$6="HCMC",'Beta Database'!BN205))))</f>
        <v>0</v>
      </c>
      <c r="N208" s="68" t="b">
        <f>IF('OTTV Calculation'!$E$6="Hanoi",'Beta Database'!P205,IF('OTTV Calculation'!$E$6="Da Nang",'Beta Database'!AG205,IF('OTTV Calculation'!$E$6="Buon Ma Thuot",'Beta Database'!AX205,IF('OTTV Calculation'!$E$6="HCMC",'Beta Database'!BO205))))</f>
        <v>0</v>
      </c>
      <c r="O208" s="68" t="b">
        <f>IF('OTTV Calculation'!$E$6="Hanoi",'Beta Database'!Q205,IF('OTTV Calculation'!$E$6="Da Nang",'Beta Database'!AH205,IF('OTTV Calculation'!$E$6="Buon Ma Thuot",'Beta Database'!AY205,IF('OTTV Calculation'!$E$6="HCMC",'Beta Database'!BP205))))</f>
        <v>0</v>
      </c>
      <c r="P208" s="68" t="b">
        <f>IF('OTTV Calculation'!$E$6="Hanoi",'Beta Database'!R205,IF('OTTV Calculation'!$E$6="Da Nang",'Beta Database'!AI205,IF('OTTV Calculation'!$E$6="Buon Ma Thuot",'Beta Database'!AZ205,IF('OTTV Calculation'!$E$6="HCMC",'Beta Database'!BQ205))))</f>
        <v>0</v>
      </c>
      <c r="Q208" s="68" t="b">
        <f>IF('OTTV Calculation'!$E$6="Hanoi",'Beta Database'!S205,IF('OTTV Calculation'!$E$6="Da Nang",'Beta Database'!AJ205,IF('OTTV Calculation'!$E$6="Buon Ma Thuot",'Beta Database'!BA205,IF('OTTV Calculation'!$E$6="HCMC",'Beta Database'!BR205))))</f>
        <v>0</v>
      </c>
      <c r="R208" s="57">
        <v>2.25</v>
      </c>
      <c r="S208" s="57"/>
      <c r="T208" s="90" t="s">
        <v>220</v>
      </c>
      <c r="U208" s="370">
        <f>IFERROR(IF('Glazing information'!$I36/'Glazing information'!$J36&gt;3,INDEX($A$192:$Q$252,MATCH(3,'Window calculation'!$A$192:$A$252,1),MATCH(U$131,'Window calculation'!$A$192:$Q$192,0)),(INDEX($A$192:$Q$252,MATCH(IFERROR('Glazing information'!$I36/'Glazing information'!$J36,0),'Window calculation'!$A$192:$A$252,1),MATCH(U$131,'Window calculation'!$A$192:$Q$192,0))+(INDEX($A$192:$Q$252,MATCH(3-IFERROR('Glazing information'!$I36/'Glazing information'!$J36,0),$R$192:$R$252,-1),MATCH(U$131,'Window calculation'!$A$192:$Q$192,0))-INDEX($A$192:$Q$252,MATCH(IFERROR('Glazing information'!$I36/'Glazing information'!$J36,0),'Window calculation'!$A$192:$A$252,1),MATCH(U$131,'Window calculation'!$A$192:$Q$192,0)))*(IFERROR('Glazing information'!$I36/'Glazing information'!$J36,0)-INDEX($A$192:$A$252,MATCH(IFERROR('Glazing information'!$I36/'Glazing information'!$J36,0),'Window calculation'!$A$192:$A$252,1),1))/(INDEX($A$192:$A$252,MATCH(3-IFERROR('Glazing information'!$I36/'Glazing information'!$J36,0),$R$192:$R$252,-1),1)-INDEX(A203:A263,MATCH(IFERROR('Glazing information'!$I36/'Glazing information'!$J36,0),'Window calculation'!$A$192:$A$252,1),1)))),1)</f>
        <v>1</v>
      </c>
      <c r="V208" s="369">
        <f>IFERROR(IF('Glazing information'!$I36/('Glazing information'!$H36+'Glazing information'!$J36)&gt;3,INDEX($A$192:$Q$252,MATCH(3,'Window calculation'!$A$192:$A$252,1),MATCH(U$131,'Window calculation'!$A$192:$Q$192,0)),INDEX($A$192:$Q$252,MATCH(IFERROR('Glazing information'!$I36/('Glazing information'!$H36+'Glazing information'!$J36),0),$A$192:$A$252,1),MATCH(U$131,$A$192:$Q$192,0))+(INDEX($A$192:$Q$252,MATCH(3-IFERROR('Glazing information'!$I36/('Glazing information'!$H36+'Glazing information'!$J36),0),$R$192:$R$252,-1),MATCH(U$131,$A$192:$Q$192,0))-INDEX($A$192:$Q$252,MATCH(IFERROR('Glazing information'!$I36/('Glazing information'!$H36+'Glazing information'!$J36),0),$A$192:$A$252,1),MATCH(U$131,$A$192:$Q$192,0)))*(IFERROR('Glazing information'!$I36/('Glazing information'!$H36+'Glazing information'!$J36),0)-INDEX($A$192:$A$252,MATCH(IFERROR('Glazing information'!$I36/('Glazing information'!$H36+'Glazing information'!$J36),0),$A$192:$A$252,1),1))/(INDEX($A$192:$A$252,MATCH(3-IFERROR('Glazing information'!$I36/('Glazing information'!$H36+'Glazing information'!$J36),0),$R$192:$R$252,-1),1)-INDEX($A$192:$A$252,MATCH(IFERROR('Glazing information'!$I36/('Glazing information'!$H36+'Glazing information'!$J36),0),$A$192:$A$252,1),1))),1)</f>
        <v>1</v>
      </c>
      <c r="W208" s="416" t="str">
        <f>IFERROR(('Window calculation'!V208*('Glazing information'!$H36+'Glazing information'!$J36)-'Window calculation'!U208*'Glazing information'!$J36)/'Glazing information'!$H36,"")</f>
        <v/>
      </c>
      <c r="X208" s="370">
        <f>IFERROR(IF('Glazing information'!$I57/'Glazing information'!$J57&gt;3,INDEX($A$192:$Q$252,MATCH(3,'Window calculation'!$A$192:$A$252,1),MATCH(X$131,'Window calculation'!$A$192:$Q$192,0)),(INDEX($A$192:$Q$252,MATCH(IFERROR('Glazing information'!$I57/'Glazing information'!$J57,0),'Window calculation'!$A$192:$A$252,1),MATCH(X$131,'Window calculation'!$A$192:$Q$192,0))+(INDEX($A$192:$Q$252,MATCH(3-IFERROR('Glazing information'!$I57/'Glazing information'!$J57,0),$R$192:$R$252,-1),MATCH(X$131,'Window calculation'!$A$192:$Q$192,0))-INDEX($A$192:$Q$252,MATCH(IFERROR('Glazing information'!$I57/'Glazing information'!$J57,0),'Window calculation'!$A$192:$A$252,1),MATCH(X$131,'Window calculation'!$A$192:$Q$192,0)))*(IFERROR('Glazing information'!$I57/'Glazing information'!$J57,0)-INDEX($A$192:$A$252,MATCH(IFERROR('Glazing information'!$I57/'Glazing information'!$J57,0),'Window calculation'!$A$192:$A$252,1),1))/(INDEX($A$192:$A$252,MATCH(3-IFERROR('Glazing information'!$I57/'Glazing information'!$J57,0),$R$192:$R$252,-1),1)-INDEX(D203:D263,MATCH(IFERROR('Glazing information'!$I57/'Glazing information'!$J57,0),'Window calculation'!$A$192:$A$252,1),1)))),1)</f>
        <v>1</v>
      </c>
      <c r="Y208" s="369">
        <f>IFERROR(IF('Glazing information'!$I57/('Glazing information'!$H57+'Glazing information'!$J57)&gt;3,INDEX($A$192:$Q$252,MATCH(3,'Window calculation'!$A$192:$A$252,1),MATCH(X$131,'Window calculation'!$A$192:$Q$192,0)),INDEX($A$192:$Q$252,MATCH(IFERROR('Glazing information'!$I57/('Glazing information'!$H57+'Glazing information'!$J57),0),$A$192:$A$252,1),MATCH(X$131,$A$192:$Q$192,0))+(INDEX($A$192:$Q$252,MATCH(3-IFERROR('Glazing information'!$I57/('Glazing information'!$H57+'Glazing information'!$J57),0),$R$192:$R$252,-1),MATCH(X$131,$A$192:$Q$192,0))-INDEX($A$192:$Q$252,MATCH(IFERROR('Glazing information'!$I57/('Glazing information'!$H57+'Glazing information'!$J57),0),$A$192:$A$252,1),MATCH(X$131,$A$192:$Q$192,0)))*(IFERROR('Glazing information'!$I57/('Glazing information'!$H57+'Glazing information'!$J57),0)-INDEX($A$192:$A$252,MATCH(IFERROR('Glazing information'!$I57/('Glazing information'!$H57+'Glazing information'!$J57),0),$A$192:$A$252,1),1))/(INDEX($A$192:$A$252,MATCH(3-IFERROR('Glazing information'!$I57/('Glazing information'!$H57+'Glazing information'!$J57),0),$R$192:$R$252,-1),1)-INDEX($A$192:$A$252,MATCH(IFERROR('Glazing information'!$I57/('Glazing information'!$H57+'Glazing information'!$J57),0),$A$192:$A$252,1),1))),1)</f>
        <v>1</v>
      </c>
      <c r="Z208" s="416" t="str">
        <f>IFERROR(('Window calculation'!Y208*('Glazing information'!$H57+'Glazing information'!$J57)-'Window calculation'!X208*'Glazing information'!$J57)/'Glazing information'!$H57,"")</f>
        <v/>
      </c>
      <c r="AA208" s="370">
        <f>IFERROR(IF('Glazing information'!$I78/'Glazing information'!$J78&gt;3,INDEX($A$192:$Q$252,MATCH(3,'Window calculation'!$A$192:$A$252,1),MATCH(AA$131,'Window calculation'!$A$192:$Q$192,0)),(INDEX($A$192:$Q$252,MATCH(IFERROR('Glazing information'!$I78/'Glazing information'!$J78,0),'Window calculation'!$A$192:$A$252,1),MATCH(AA$131,'Window calculation'!$A$192:$Q$192,0))+(INDEX($A$192:$Q$252,MATCH(3-IFERROR('Glazing information'!$I78/'Glazing information'!$J78,0),$R$192:$R$252,-1),MATCH(AA$131,'Window calculation'!$A$192:$Q$192,0))-INDEX($A$192:$Q$252,MATCH(IFERROR('Glazing information'!$I78/'Glazing information'!$J78,0),'Window calculation'!$A$192:$A$252,1),MATCH(AA$131,'Window calculation'!$A$192:$Q$192,0)))*(IFERROR('Glazing information'!$I78/'Glazing information'!$J78,0)-INDEX($A$192:$A$252,MATCH(IFERROR('Glazing information'!$I78/'Glazing information'!$J78,0),'Window calculation'!$A$192:$A$252,1),1))/(INDEX($A$192:$A$252,MATCH(3-IFERROR('Glazing information'!$I78/'Glazing information'!$J78,0),$R$192:$R$252,-1),1)-INDEX(G203:G263,MATCH(IFERROR('Glazing information'!$I78/'Glazing information'!$J78,0),'Window calculation'!$A$192:$A$252,1),1)))),1)</f>
        <v>1</v>
      </c>
      <c r="AB208" s="369">
        <f>IFERROR(IF('Glazing information'!$I78/('Glazing information'!$H78+'Glazing information'!$J78)&gt;3,INDEX($A$192:$Q$252,MATCH(3,'Window calculation'!$A$192:$A$252,1),MATCH(AA$131,'Window calculation'!$A$192:$Q$192,0)),INDEX($A$192:$Q$252,MATCH(IFERROR('Glazing information'!$I78/('Glazing information'!$H78+'Glazing information'!$J78),0),$A$192:$A$252,1),MATCH(AA$131,$A$192:$Q$192,0))+(INDEX($A$192:$Q$252,MATCH(3-IFERROR('Glazing information'!$I78/('Glazing information'!$H78+'Glazing information'!$J78),0),$R$192:$R$252,-1),MATCH(AA$131,$A$192:$Q$192,0))-INDEX($A$192:$Q$252,MATCH(IFERROR('Glazing information'!$I78/('Glazing information'!$H78+'Glazing information'!$J78),0),$A$192:$A$252,1),MATCH(AA$131,$A$192:$Q$192,0)))*(IFERROR('Glazing information'!$I78/('Glazing information'!$H78+'Glazing information'!$J78),0)-INDEX($A$192:$A$252,MATCH(IFERROR('Glazing information'!$I78/('Glazing information'!$H78+'Glazing information'!$J78),0),$A$192:$A$252,1),1))/(INDEX($A$192:$A$252,MATCH(3-IFERROR('Glazing information'!$I78/('Glazing information'!$H78+'Glazing information'!$J78),0),$R$192:$R$252,-1),1)-INDEX($A$192:$A$252,MATCH(IFERROR('Glazing information'!$I78/('Glazing information'!$H78+'Glazing information'!$J78),0),$A$192:$A$252,1),1))),1)</f>
        <v>1</v>
      </c>
      <c r="AC208" s="416" t="str">
        <f>IFERROR(('Window calculation'!AB208*('Glazing information'!$H78+'Glazing information'!$J78)-'Window calculation'!AA208*'Glazing information'!$J78)/'Glazing information'!$H78,"")</f>
        <v/>
      </c>
      <c r="AD208" s="370">
        <f>IFERROR(IF('Glazing information'!$I99/'Glazing information'!$J99&gt;3,INDEX($A$192:$Q$252,MATCH(3,'Window calculation'!$A$192:$A$252,1),MATCH(AD$131,'Window calculation'!$A$192:$Q$192,0)),(INDEX($A$192:$Q$252,MATCH(IFERROR('Glazing information'!$I99/'Glazing information'!$J99,0),'Window calculation'!$A$192:$A$252,1),MATCH(AD$131,'Window calculation'!$A$192:$Q$192,0))+(INDEX($A$192:$Q$252,MATCH(3-IFERROR('Glazing information'!$I99/'Glazing information'!$J99,0),$R$192:$R$252,-1),MATCH(AD$131,'Window calculation'!$A$192:$Q$192,0))-INDEX($A$192:$Q$252,MATCH(IFERROR('Glazing information'!$I99/'Glazing information'!$J99,0),'Window calculation'!$A$192:$A$252,1),MATCH(AD$131,'Window calculation'!$A$192:$Q$192,0)))*(IFERROR('Glazing information'!$I99/'Glazing information'!$J99,0)-INDEX($A$192:$A$252,MATCH(IFERROR('Glazing information'!$I99/'Glazing information'!$J99,0),'Window calculation'!$A$192:$A$252,1),1))/(INDEX($A$192:$A$252,MATCH(3-IFERROR('Glazing information'!$I99/'Glazing information'!$J99,0),$R$192:$R$252,-1),1)-INDEX(J203:J263,MATCH(IFERROR('Glazing information'!$I99/'Glazing information'!$J99,0),'Window calculation'!$A$192:$A$252,1),1)))),1)</f>
        <v>1</v>
      </c>
      <c r="AE208" s="369">
        <f>IFERROR(IF('Glazing information'!$I99/('Glazing information'!$H99+'Glazing information'!$J99)&gt;3,INDEX($A$192:$Q$252,MATCH(3,'Window calculation'!$A$192:$A$252,1),MATCH(AD$131,'Window calculation'!$A$192:$Q$192,0)),INDEX($A$192:$Q$252,MATCH(IFERROR('Glazing information'!$I99/('Glazing information'!$H99+'Glazing information'!$J99),0),$A$192:$A$252,1),MATCH(AD$131,$A$192:$Q$192,0))+(INDEX($A$192:$Q$252,MATCH(3-IFERROR('Glazing information'!$I99/('Glazing information'!$H99+'Glazing information'!$J99),0),$R$192:$R$252,-1),MATCH(AD$131,$A$192:$Q$192,0))-INDEX($A$192:$Q$252,MATCH(IFERROR('Glazing information'!$I99/('Glazing information'!$H99+'Glazing information'!$J99),0),$A$192:$A$252,1),MATCH(AD$131,$A$192:$Q$192,0)))*(IFERROR('Glazing information'!$I99/('Glazing information'!$H99+'Glazing information'!$J99),0)-INDEX($A$192:$A$252,MATCH(IFERROR('Glazing information'!$I99/('Glazing information'!$H99+'Glazing information'!$J99),0),$A$192:$A$252,1),1))/(INDEX($A$192:$A$252,MATCH(3-IFERROR('Glazing information'!$I99/('Glazing information'!$H99+'Glazing information'!$J99),0),$R$192:$R$252,-1),1)-INDEX($A$192:$A$252,MATCH(IFERROR('Glazing information'!$I99/('Glazing information'!$H99+'Glazing information'!$J99),0),$A$192:$A$252,1),1))),1)</f>
        <v>1</v>
      </c>
      <c r="AF208" s="416" t="str">
        <f>IFERROR(('Window calculation'!AE208*('Glazing information'!$H99+'Glazing information'!$J99)-'Window calculation'!AD208*'Glazing information'!$J99)/'Glazing information'!$H99,"")</f>
        <v/>
      </c>
      <c r="AG208" s="370">
        <f>IFERROR(IF('Glazing information'!$I120/'Glazing information'!$J120&gt;3,INDEX($A$192:$Q$252,MATCH(3,'Window calculation'!$A$192:$A$252,1),MATCH(AG$131,'Window calculation'!$A$192:$Q$192,0)),(INDEX($A$192:$Q$252,MATCH(IFERROR('Glazing information'!$I120/'Glazing information'!$J120,0),'Window calculation'!$A$192:$A$252,1),MATCH(AG$131,'Window calculation'!$A$192:$Q$192,0))+(INDEX($A$192:$Q$252,MATCH(3-IFERROR('Glazing information'!$I120/'Glazing information'!$J120,0),$R$192:$R$252,-1),MATCH(AG$131,'Window calculation'!$A$192:$Q$192,0))-INDEX($A$192:$Q$252,MATCH(IFERROR('Glazing information'!$I120/'Glazing information'!$J120,0),'Window calculation'!$A$192:$A$252,1),MATCH(AG$131,'Window calculation'!$A$192:$Q$192,0)))*(IFERROR('Glazing information'!$I120/'Glazing information'!$J120,0)-INDEX($A$192:$A$252,MATCH(IFERROR('Glazing information'!$I120/'Glazing information'!$J120,0),'Window calculation'!$A$192:$A$252,1),1))/(INDEX($A$192:$A$252,MATCH(3-IFERROR('Glazing information'!$I120/'Glazing information'!$J120,0),$R$192:$R$252,-1),1)-INDEX(M203:M263,MATCH(IFERROR('Glazing information'!$I120/'Glazing information'!$J120,0),'Window calculation'!$A$192:$A$252,1),1)))),1)</f>
        <v>1</v>
      </c>
      <c r="AH208" s="369">
        <f>IFERROR(IF('Glazing information'!$I120/('Glazing information'!$H120+'Glazing information'!$J120)&gt;3,INDEX($A$192:$Q$252,MATCH(3,'Window calculation'!$A$192:$A$252,1),MATCH(AG$131,'Window calculation'!$A$192:$Q$192,0)),INDEX($A$192:$Q$252,MATCH(IFERROR('Glazing information'!$I120/('Glazing information'!$H120+'Glazing information'!$J120),0),$A$192:$A$252,1),MATCH(AG$131,$A$192:$Q$192,0))+(INDEX($A$192:$Q$252,MATCH(3-IFERROR('Glazing information'!$I120/('Glazing information'!$H120+'Glazing information'!$J120),0),$R$192:$R$252,-1),MATCH(AG$131,$A$192:$Q$192,0))-INDEX($A$192:$Q$252,MATCH(IFERROR('Glazing information'!$I120/('Glazing information'!$H120+'Glazing information'!$J120),0),$A$192:$A$252,1),MATCH(AG$131,$A$192:$Q$192,0)))*(IFERROR('Glazing information'!$I120/('Glazing information'!$H120+'Glazing information'!$J120),0)-INDEX($A$192:$A$252,MATCH(IFERROR('Glazing information'!$I120/('Glazing information'!$H120+'Glazing information'!$J120),0),$A$192:$A$252,1),1))/(INDEX($A$192:$A$252,MATCH(3-IFERROR('Glazing information'!$I120/('Glazing information'!$H120+'Glazing information'!$J120),0),$R$192:$R$252,-1),1)-INDEX($A$192:$A$252,MATCH(IFERROR('Glazing information'!$I120/('Glazing information'!$H120+'Glazing information'!$J120),0),$A$192:$A$252,1),1))),1)</f>
        <v>1</v>
      </c>
      <c r="AI208" s="416" t="str">
        <f>IFERROR(('Window calculation'!AH208*('Glazing information'!$H120+'Glazing information'!$J120)-'Window calculation'!AG208*'Glazing information'!$J120)/'Glazing information'!$H120,"")</f>
        <v/>
      </c>
      <c r="AJ208" s="370">
        <f>IFERROR(IF('Glazing information'!$I141/'Glazing information'!$J141&gt;3,INDEX($A$192:$Q$252,MATCH(3,'Window calculation'!$A$192:$A$252,1),MATCH(AJ$131,'Window calculation'!$A$192:$Q$192,0)),(INDEX($A$192:$Q$252,MATCH(IFERROR('Glazing information'!$I141/'Glazing information'!$J141,0),'Window calculation'!$A$192:$A$252,1),MATCH(AJ$131,'Window calculation'!$A$192:$Q$192,0))+(INDEX($A$192:$Q$252,MATCH(3-IFERROR('Glazing information'!$I141/'Glazing information'!$J141,0),$R$192:$R$252,-1),MATCH(AJ$131,'Window calculation'!$A$192:$Q$192,0))-INDEX($A$192:$Q$252,MATCH(IFERROR('Glazing information'!$I141/'Glazing information'!$J141,0),'Window calculation'!$A$192:$A$252,1),MATCH(AJ$131,'Window calculation'!$A$192:$Q$192,0)))*(IFERROR('Glazing information'!$I141/'Glazing information'!$J141,0)-INDEX($A$192:$A$252,MATCH(IFERROR('Glazing information'!$I141/'Glazing information'!$J141,0),'Window calculation'!$A$192:$A$252,1),1))/(INDEX($A$192:$A$252,MATCH(3-IFERROR('Glazing information'!$I141/'Glazing information'!$J141,0),$R$192:$R$252,-1),1)-INDEX(P203:P263,MATCH(IFERROR('Glazing information'!$I141/'Glazing information'!$J141,0),'Window calculation'!$A$192:$A$252,1),1)))),1)</f>
        <v>1</v>
      </c>
      <c r="AK208" s="369">
        <f>IFERROR(IF('Glazing information'!$I141/('Glazing information'!$H141+'Glazing information'!$J141)&gt;3,INDEX($A$192:$Q$252,MATCH(3,'Window calculation'!$A$192:$A$252,1),MATCH(AJ$131,'Window calculation'!$A$192:$Q$192,0)),INDEX($A$192:$Q$252,MATCH(IFERROR('Glazing information'!$I141/('Glazing information'!$H141+'Glazing information'!$J141),0),$A$192:$A$252,1),MATCH(AJ$131,$A$192:$Q$192,0))+(INDEX($A$192:$Q$252,MATCH(3-IFERROR('Glazing information'!$I141/('Glazing information'!$H141+'Glazing information'!$J141),0),$R$192:$R$252,-1),MATCH(AJ$131,$A$192:$Q$192,0))-INDEX($A$192:$Q$252,MATCH(IFERROR('Glazing information'!$I141/('Glazing information'!$H141+'Glazing information'!$J141),0),$A$192:$A$252,1),MATCH(AJ$131,$A$192:$Q$192,0)))*(IFERROR('Glazing information'!$I141/('Glazing information'!$H141+'Glazing information'!$J141),0)-INDEX($A$192:$A$252,MATCH(IFERROR('Glazing information'!$I141/('Glazing information'!$H141+'Glazing information'!$J141),0),$A$192:$A$252,1),1))/(INDEX($A$192:$A$252,MATCH(3-IFERROR('Glazing information'!$I141/('Glazing information'!$H141+'Glazing information'!$J141),0),$R$192:$R$252,-1),1)-INDEX($A$192:$A$252,MATCH(IFERROR('Glazing information'!$I141/('Glazing information'!$H141+'Glazing information'!$J141),0),$A$192:$A$252,1),1))),1)</f>
        <v>1</v>
      </c>
      <c r="AL208" s="416" t="str">
        <f>IFERROR(('Window calculation'!AK208*('Glazing information'!$H141+'Glazing information'!$J141)-'Window calculation'!AJ208*'Glazing information'!$J141)/'Glazing information'!$H141,"")</f>
        <v/>
      </c>
      <c r="AM208" s="370">
        <f>IFERROR(IF('Glazing information'!$I162/'Glazing information'!$J162&gt;3,INDEX($A$192:$Q$252,MATCH(3,'Window calculation'!$A$192:$A$252,1),MATCH(AM$131,'Window calculation'!$A$192:$Q$192,0)),(INDEX($A$192:$Q$252,MATCH(IFERROR('Glazing information'!$I162/'Glazing information'!$J162,0),'Window calculation'!$A$192:$A$252,1),MATCH(AM$131,'Window calculation'!$A$192:$Q$192,0))+(INDEX($A$192:$Q$252,MATCH(3-IFERROR('Glazing information'!$I162/'Glazing information'!$J162,0),$R$192:$R$252,-1),MATCH(AM$131,'Window calculation'!$A$192:$Q$192,0))-INDEX($A$192:$Q$252,MATCH(IFERROR('Glazing information'!$I162/'Glazing information'!$J162,0),'Window calculation'!$A$192:$A$252,1),MATCH(AM$131,'Window calculation'!$A$192:$Q$192,0)))*(IFERROR('Glazing information'!$I162/'Glazing information'!$J162,0)-INDEX($A$192:$A$252,MATCH(IFERROR('Glazing information'!$I162/'Glazing information'!$J162,0),'Window calculation'!$A$192:$A$252,1),1))/(INDEX($A$192:$A$252,MATCH(3-IFERROR('Glazing information'!$I162/'Glazing information'!$J162,0),$R$192:$R$252,-1),1)-INDEX(S203:S263,MATCH(IFERROR('Glazing information'!$I162/'Glazing information'!$J162,0),'Window calculation'!$A$192:$A$252,1),1)))),1)</f>
        <v>1</v>
      </c>
      <c r="AN208" s="369">
        <f>IFERROR(IF('Glazing information'!$I162/('Glazing information'!$H162+'Glazing information'!$J162)&gt;3,INDEX($A$192:$Q$252,MATCH(3,'Window calculation'!$A$192:$A$252,1),MATCH(AM$131,'Window calculation'!$A$192:$Q$192,0)),INDEX($A$192:$Q$252,MATCH(IFERROR('Glazing information'!$I162/('Glazing information'!$H162+'Glazing information'!$J162),0),$A$192:$A$252,1),MATCH(AM$131,$A$192:$Q$192,0))+(INDEX($A$192:$Q$252,MATCH(3-IFERROR('Glazing information'!$I162/('Glazing information'!$H162+'Glazing information'!$J162),0),$R$192:$R$252,-1),MATCH(AM$131,$A$192:$Q$192,0))-INDEX($A$192:$Q$252,MATCH(IFERROR('Glazing information'!$I162/('Glazing information'!$H162+'Glazing information'!$J162),0),$A$192:$A$252,1),MATCH(AM$131,$A$192:$Q$192,0)))*(IFERROR('Glazing information'!$I162/('Glazing information'!$H162+'Glazing information'!$J162),0)-INDEX($A$192:$A$252,MATCH(IFERROR('Glazing information'!$I162/('Glazing information'!$H162+'Glazing information'!$J162),0),$A$192:$A$252,1),1))/(INDEX($A$192:$A$252,MATCH(3-IFERROR('Glazing information'!$I162/('Glazing information'!$H162+'Glazing information'!$J162),0),$R$192:$R$252,-1),1)-INDEX($A$192:$A$252,MATCH(IFERROR('Glazing information'!$I162/('Glazing information'!$H162+'Glazing information'!$J162),0),$A$192:$A$252,1),1))),1)</f>
        <v>1</v>
      </c>
      <c r="AO208" s="416" t="str">
        <f>IFERROR(('Window calculation'!AN208*('Glazing information'!$H162+'Glazing information'!$J162)-'Window calculation'!AM208*'Glazing information'!$J162)/'Glazing information'!$H162,"")</f>
        <v/>
      </c>
      <c r="AP208" s="370">
        <f>IFERROR(IF('Glazing information'!$I183/'Glazing information'!$J183&gt;3,INDEX($A$192:$Q$252,MATCH(3,'Window calculation'!$A$192:$A$252,1),MATCH(AP$131,'Window calculation'!$A$192:$Q$192,0)),(INDEX($A$192:$Q$252,MATCH(IFERROR('Glazing information'!$I183/'Glazing information'!$J183,0),'Window calculation'!$A$192:$A$252,1),MATCH(AP$131,'Window calculation'!$A$192:$Q$192,0))+(INDEX($A$192:$Q$252,MATCH(3-IFERROR('Glazing information'!$I183/'Glazing information'!$J183,0),$R$192:$R$252,-1),MATCH(AP$131,'Window calculation'!$A$192:$Q$192,0))-INDEX($A$192:$Q$252,MATCH(IFERROR('Glazing information'!$I183/'Glazing information'!$J183,0),'Window calculation'!$A$192:$A$252,1),MATCH(AP$131,'Window calculation'!$A$192:$Q$192,0)))*(IFERROR('Glazing information'!$I183/'Glazing information'!$J183,0)-INDEX($A$192:$A$252,MATCH(IFERROR('Glazing information'!$I183/'Glazing information'!$J183,0),'Window calculation'!$A$192:$A$252,1),1))/(INDEX($A$192:$A$252,MATCH(3-IFERROR('Glazing information'!$I183/'Glazing information'!$J183,0),$R$192:$R$252,-1),1)-INDEX(V203:V263,MATCH(IFERROR('Glazing information'!$I183/'Glazing information'!$J183,0),'Window calculation'!$A$192:$A$252,1),1)))),1)</f>
        <v>1</v>
      </c>
      <c r="AQ208" s="369">
        <f>IFERROR(IF('Glazing information'!$I183/('Glazing information'!$H183+'Glazing information'!$J183)&gt;3,INDEX($A$192:$Q$252,MATCH(3,'Window calculation'!$A$192:$A$252,1),MATCH(AP$131,'Window calculation'!$A$192:$Q$192,0)),INDEX($A$192:$Q$252,MATCH(IFERROR('Glazing information'!$I183/('Glazing information'!$H183+'Glazing information'!$J183),0),$A$192:$A$252,1),MATCH(AP$131,$A$192:$Q$192,0))+(INDEX($A$192:$Q$252,MATCH(3-IFERROR('Glazing information'!$I183/('Glazing information'!$H183+'Glazing information'!$J183),0),$R$192:$R$252,-1),MATCH(AP$131,$A$192:$Q$192,0))-INDEX($A$192:$Q$252,MATCH(IFERROR('Glazing information'!$I183/('Glazing information'!$H183+'Glazing information'!$J183),0),$A$192:$A$252,1),MATCH(AP$131,$A$192:$Q$192,0)))*(IFERROR('Glazing information'!$I183/('Glazing information'!$H183+'Glazing information'!$J183),0)-INDEX($A$192:$A$252,MATCH(IFERROR('Glazing information'!$I183/('Glazing information'!$H183+'Glazing information'!$J183),0),$A$192:$A$252,1),1))/(INDEX($A$192:$A$252,MATCH(3-IFERROR('Glazing information'!$I183/('Glazing information'!$H183+'Glazing information'!$J183),0),$R$192:$R$252,-1),1)-INDEX($A$192:$A$252,MATCH(IFERROR('Glazing information'!$I183/('Glazing information'!$H183+'Glazing information'!$J183),0),$A$192:$A$252,1),1))),1)</f>
        <v>1</v>
      </c>
      <c r="AR208" s="416" t="str">
        <f>IFERROR(('Window calculation'!AQ208*('Glazing information'!$H183+'Glazing information'!$J183)-'Window calculation'!AP208*'Glazing information'!$J183)/'Glazing information'!$H183,"")</f>
        <v/>
      </c>
      <c r="AS208" s="57"/>
      <c r="AT208" s="57"/>
      <c r="AU208" s="57"/>
      <c r="AV208" s="57"/>
      <c r="AW208" s="57"/>
      <c r="AX208" s="57"/>
      <c r="AY208" s="57"/>
      <c r="AZ208" s="57"/>
      <c r="BA208" s="57"/>
      <c r="BB208" s="57"/>
      <c r="BC208" s="57"/>
      <c r="BD208" s="57"/>
      <c r="BE208" s="57"/>
      <c r="BF208" s="57"/>
      <c r="BG208" s="57"/>
      <c r="BH208" s="57"/>
      <c r="BI208" s="57"/>
      <c r="BJ208" s="57"/>
      <c r="BK208" s="57"/>
      <c r="BL208" s="57"/>
    </row>
    <row r="209" spans="1:64" x14ac:dyDescent="0.25">
      <c r="A209" s="67">
        <v>0.85</v>
      </c>
      <c r="B209" s="68" t="b">
        <f>IF('OTTV Calculation'!$E$6="Hanoi",'Beta Database'!D206,IF('OTTV Calculation'!$E$6="Da Nang",'Beta Database'!U206,IF('OTTV Calculation'!$E$6="Buon Ma Thuot",'Beta Database'!AL206,IF('OTTV Calculation'!$E$6="HCMC",'Beta Database'!BC206))))</f>
        <v>0</v>
      </c>
      <c r="C209" s="68" t="b">
        <f>IF('OTTV Calculation'!$E$6="Hanoi",'Beta Database'!E206,IF('OTTV Calculation'!$E$6="Da Nang",'Beta Database'!V206,IF('OTTV Calculation'!$E$6="Buon Ma Thuot",'Beta Database'!AM206,IF('OTTV Calculation'!$E$6="HCMC",'Beta Database'!BD206))))</f>
        <v>0</v>
      </c>
      <c r="D209" s="68" t="b">
        <f>IF('OTTV Calculation'!$E$6="Hanoi",'Beta Database'!F206,IF('OTTV Calculation'!$E$6="Da Nang",'Beta Database'!W206,IF('OTTV Calculation'!$E$6="Buon Ma Thuot",'Beta Database'!AN206,IF('OTTV Calculation'!$E$6="HCMC",'Beta Database'!BE206))))</f>
        <v>0</v>
      </c>
      <c r="E209" s="68" t="b">
        <f>IF('OTTV Calculation'!$E$6="Hanoi",'Beta Database'!G206,IF('OTTV Calculation'!$E$6="Da Nang",'Beta Database'!X206,IF('OTTV Calculation'!$E$6="Buon Ma Thuot",'Beta Database'!AO206,IF('OTTV Calculation'!$E$6="HCMC",'Beta Database'!BF206))))</f>
        <v>0</v>
      </c>
      <c r="F209" s="73" t="b">
        <f>IF('OTTV Calculation'!$E$6="Hanoi",'Beta Database'!H206,IF('OTTV Calculation'!$E$6="Da Nang",'Beta Database'!Y206,IF('OTTV Calculation'!$E$6="Buon Ma Thuot",'Beta Database'!AP206,IF('OTTV Calculation'!$E$6="HCMC",'Beta Database'!BG206))))</f>
        <v>0</v>
      </c>
      <c r="G209" s="68" t="b">
        <f>IF('OTTV Calculation'!$E$6="Hanoi",'Beta Database'!I206,IF('OTTV Calculation'!$E$6="Da Nang",'Beta Database'!Z206,IF('OTTV Calculation'!$E$6="Buon Ma Thuot",'Beta Database'!AQ206,IF('OTTV Calculation'!$E$6="HCMC",'Beta Database'!BH206))))</f>
        <v>0</v>
      </c>
      <c r="H209" s="68" t="b">
        <f>IF('OTTV Calculation'!$E$6="Hanoi",'Beta Database'!J206,IF('OTTV Calculation'!$E$6="Da Nang",'Beta Database'!AA206,IF('OTTV Calculation'!$E$6="Buon Ma Thuot",'Beta Database'!AR206,IF('OTTV Calculation'!$E$6="HCMC",'Beta Database'!BI206))))</f>
        <v>0</v>
      </c>
      <c r="I209" s="68" t="b">
        <f>IF('OTTV Calculation'!$E$6="Hanoi",'Beta Database'!K206,IF('OTTV Calculation'!$E$6="Da Nang",'Beta Database'!AB206,IF('OTTV Calculation'!$E$6="Buon Ma Thuot",'Beta Database'!AS206,IF('OTTV Calculation'!$E$6="HCMC",'Beta Database'!BJ206))))</f>
        <v>0</v>
      </c>
      <c r="J209" s="68" t="b">
        <f>IF('OTTV Calculation'!$E$6="Hanoi",'Beta Database'!L206,IF('OTTV Calculation'!$E$6="Da Nang",'Beta Database'!AC206,IF('OTTV Calculation'!$E$6="Buon Ma Thuot",'Beta Database'!AT206,IF('OTTV Calculation'!$E$6="HCMC",'Beta Database'!BK206))))</f>
        <v>0</v>
      </c>
      <c r="K209" s="68" t="b">
        <f>IF('OTTV Calculation'!$E$6="Hanoi",'Beta Database'!M206,IF('OTTV Calculation'!$E$6="Da Nang",'Beta Database'!AD206,IF('OTTV Calculation'!$E$6="Buon Ma Thuot",'Beta Database'!AU206,IF('OTTV Calculation'!$E$6="HCMC",'Beta Database'!BL206))))</f>
        <v>0</v>
      </c>
      <c r="L209" s="68" t="b">
        <f>IF('OTTV Calculation'!$E$6="Hanoi",'Beta Database'!N206,IF('OTTV Calculation'!$E$6="Da Nang",'Beta Database'!AE206,IF('OTTV Calculation'!$E$6="Buon Ma Thuot",'Beta Database'!AV206,IF('OTTV Calculation'!$E$6="HCMC",'Beta Database'!BM206))))</f>
        <v>0</v>
      </c>
      <c r="M209" s="68" t="b">
        <f>IF('OTTV Calculation'!$E$6="Hanoi",'Beta Database'!O206,IF('OTTV Calculation'!$E$6="Da Nang",'Beta Database'!AF206,IF('OTTV Calculation'!$E$6="Buon Ma Thuot",'Beta Database'!AW206,IF('OTTV Calculation'!$E$6="HCMC",'Beta Database'!BN206))))</f>
        <v>0</v>
      </c>
      <c r="N209" s="68" t="b">
        <f>IF('OTTV Calculation'!$E$6="Hanoi",'Beta Database'!P206,IF('OTTV Calculation'!$E$6="Da Nang",'Beta Database'!AG206,IF('OTTV Calculation'!$E$6="Buon Ma Thuot",'Beta Database'!AX206,IF('OTTV Calculation'!$E$6="HCMC",'Beta Database'!BO206))))</f>
        <v>0</v>
      </c>
      <c r="O209" s="68" t="b">
        <f>IF('OTTV Calculation'!$E$6="Hanoi",'Beta Database'!Q206,IF('OTTV Calculation'!$E$6="Da Nang",'Beta Database'!AH206,IF('OTTV Calculation'!$E$6="Buon Ma Thuot",'Beta Database'!AY206,IF('OTTV Calculation'!$E$6="HCMC",'Beta Database'!BP206))))</f>
        <v>0</v>
      </c>
      <c r="P209" s="68" t="b">
        <f>IF('OTTV Calculation'!$E$6="Hanoi",'Beta Database'!R206,IF('OTTV Calculation'!$E$6="Da Nang",'Beta Database'!AI206,IF('OTTV Calculation'!$E$6="Buon Ma Thuot",'Beta Database'!AZ206,IF('OTTV Calculation'!$E$6="HCMC",'Beta Database'!BQ206))))</f>
        <v>0</v>
      </c>
      <c r="Q209" s="68" t="b">
        <f>IF('OTTV Calculation'!$E$6="Hanoi",'Beta Database'!S206,IF('OTTV Calculation'!$E$6="Da Nang",'Beta Database'!AJ206,IF('OTTV Calculation'!$E$6="Buon Ma Thuot",'Beta Database'!BA206,IF('OTTV Calculation'!$E$6="HCMC",'Beta Database'!BR206))))</f>
        <v>0</v>
      </c>
      <c r="R209" s="57">
        <v>2.2000000000000002</v>
      </c>
      <c r="S209" s="57"/>
      <c r="T209" s="90" t="s">
        <v>221</v>
      </c>
      <c r="U209" s="370">
        <f>IFERROR(IF('Glazing information'!$I37/'Glazing information'!$J37&gt;3,INDEX($A$192:$Q$252,MATCH(3,'Window calculation'!$A$192:$A$252,1),MATCH(U$131,'Window calculation'!$A$192:$Q$192,0)),(INDEX($A$192:$Q$252,MATCH(IFERROR('Glazing information'!$I37/'Glazing information'!$J37,0),'Window calculation'!$A$192:$A$252,1),MATCH(U$131,'Window calculation'!$A$192:$Q$192,0))+(INDEX($A$192:$Q$252,MATCH(3-IFERROR('Glazing information'!$I37/'Glazing information'!$J37,0),$R$192:$R$252,-1),MATCH(U$131,'Window calculation'!$A$192:$Q$192,0))-INDEX($A$192:$Q$252,MATCH(IFERROR('Glazing information'!$I37/'Glazing information'!$J37,0),'Window calculation'!$A$192:$A$252,1),MATCH(U$131,'Window calculation'!$A$192:$Q$192,0)))*(IFERROR('Glazing information'!$I37/'Glazing information'!$J37,0)-INDEX($A$192:$A$252,MATCH(IFERROR('Glazing information'!$I37/'Glazing information'!$J37,0),'Window calculation'!$A$192:$A$252,1),1))/(INDEX($A$192:$A$252,MATCH(3-IFERROR('Glazing information'!$I37/'Glazing information'!$J37,0),$R$192:$R$252,-1),1)-INDEX(A204:A264,MATCH(IFERROR('Glazing information'!$I37/'Glazing information'!$J37,0),'Window calculation'!$A$192:$A$252,1),1)))),1)</f>
        <v>1</v>
      </c>
      <c r="V209" s="369">
        <f>IFERROR(IF('Glazing information'!$I37/('Glazing information'!$H37+'Glazing information'!$J37)&gt;3,INDEX($A$192:$Q$252,MATCH(3,'Window calculation'!$A$192:$A$252,1),MATCH(U$131,'Window calculation'!$A$192:$Q$192,0)),INDEX($A$192:$Q$252,MATCH(IFERROR('Glazing information'!$I37/('Glazing information'!$H37+'Glazing information'!$J37),0),$A$192:$A$252,1),MATCH(U$131,$A$192:$Q$192,0))+(INDEX($A$192:$Q$252,MATCH(3-IFERROR('Glazing information'!$I37/('Glazing information'!$H37+'Glazing information'!$J37),0),$R$192:$R$252,-1),MATCH(U$131,$A$192:$Q$192,0))-INDEX($A$192:$Q$252,MATCH(IFERROR('Glazing information'!$I37/('Glazing information'!$H37+'Glazing information'!$J37),0),$A$192:$A$252,1),MATCH(U$131,$A$192:$Q$192,0)))*(IFERROR('Glazing information'!$I37/('Glazing information'!$H37+'Glazing information'!$J37),0)-INDEX($A$192:$A$252,MATCH(IFERROR('Glazing information'!$I37/('Glazing information'!$H37+'Glazing information'!$J37),0),$A$192:$A$252,1),1))/(INDEX($A$192:$A$252,MATCH(3-IFERROR('Glazing information'!$I37/('Glazing information'!$H37+'Glazing information'!$J37),0),$R$192:$R$252,-1),1)-INDEX($A$192:$A$252,MATCH(IFERROR('Glazing information'!$I37/('Glazing information'!$H37+'Glazing information'!$J37),0),$A$192:$A$252,1),1))),1)</f>
        <v>1</v>
      </c>
      <c r="W209" s="416" t="str">
        <f>IFERROR(('Window calculation'!V209*('Glazing information'!$H37+'Glazing information'!$J37)-'Window calculation'!U209*'Glazing information'!$J37)/'Glazing information'!$H37,"")</f>
        <v/>
      </c>
      <c r="X209" s="370">
        <f>IFERROR(IF('Glazing information'!$I58/'Glazing information'!$J58&gt;3,INDEX($A$192:$Q$252,MATCH(3,'Window calculation'!$A$192:$A$252,1),MATCH(X$131,'Window calculation'!$A$192:$Q$192,0)),(INDEX($A$192:$Q$252,MATCH(IFERROR('Glazing information'!$I58/'Glazing information'!$J58,0),'Window calculation'!$A$192:$A$252,1),MATCH(X$131,'Window calculation'!$A$192:$Q$192,0))+(INDEX($A$192:$Q$252,MATCH(3-IFERROR('Glazing information'!$I58/'Glazing information'!$J58,0),$R$192:$R$252,-1),MATCH(X$131,'Window calculation'!$A$192:$Q$192,0))-INDEX($A$192:$Q$252,MATCH(IFERROR('Glazing information'!$I58/'Glazing information'!$J58,0),'Window calculation'!$A$192:$A$252,1),MATCH(X$131,'Window calculation'!$A$192:$Q$192,0)))*(IFERROR('Glazing information'!$I58/'Glazing information'!$J58,0)-INDEX($A$192:$A$252,MATCH(IFERROR('Glazing information'!$I58/'Glazing information'!$J58,0),'Window calculation'!$A$192:$A$252,1),1))/(INDEX($A$192:$A$252,MATCH(3-IFERROR('Glazing information'!$I58/'Glazing information'!$J58,0),$R$192:$R$252,-1),1)-INDEX(D204:D264,MATCH(IFERROR('Glazing information'!$I58/'Glazing information'!$J58,0),'Window calculation'!$A$192:$A$252,1),1)))),1)</f>
        <v>1</v>
      </c>
      <c r="Y209" s="369">
        <f>IFERROR(IF('Glazing information'!$I58/('Glazing information'!$H58+'Glazing information'!$J58)&gt;3,INDEX($A$192:$Q$252,MATCH(3,'Window calculation'!$A$192:$A$252,1),MATCH(X$131,'Window calculation'!$A$192:$Q$192,0)),INDEX($A$192:$Q$252,MATCH(IFERROR('Glazing information'!$I58/('Glazing information'!$H58+'Glazing information'!$J58),0),$A$192:$A$252,1),MATCH(X$131,$A$192:$Q$192,0))+(INDEX($A$192:$Q$252,MATCH(3-IFERROR('Glazing information'!$I58/('Glazing information'!$H58+'Glazing information'!$J58),0),$R$192:$R$252,-1),MATCH(X$131,$A$192:$Q$192,0))-INDEX($A$192:$Q$252,MATCH(IFERROR('Glazing information'!$I58/('Glazing information'!$H58+'Glazing information'!$J58),0),$A$192:$A$252,1),MATCH(X$131,$A$192:$Q$192,0)))*(IFERROR('Glazing information'!$I58/('Glazing information'!$H58+'Glazing information'!$J58),0)-INDEX($A$192:$A$252,MATCH(IFERROR('Glazing information'!$I58/('Glazing information'!$H58+'Glazing information'!$J58),0),$A$192:$A$252,1),1))/(INDEX($A$192:$A$252,MATCH(3-IFERROR('Glazing information'!$I58/('Glazing information'!$H58+'Glazing information'!$J58),0),$R$192:$R$252,-1),1)-INDEX($A$192:$A$252,MATCH(IFERROR('Glazing information'!$I58/('Glazing information'!$H58+'Glazing information'!$J58),0),$A$192:$A$252,1),1))),1)</f>
        <v>1</v>
      </c>
      <c r="Z209" s="416" t="str">
        <f>IFERROR(('Window calculation'!Y209*('Glazing information'!$H58+'Glazing information'!$J58)-'Window calculation'!X209*'Glazing information'!$J58)/'Glazing information'!$H58,"")</f>
        <v/>
      </c>
      <c r="AA209" s="370">
        <f>IFERROR(IF('Glazing information'!$I79/'Glazing information'!$J79&gt;3,INDEX($A$192:$Q$252,MATCH(3,'Window calculation'!$A$192:$A$252,1),MATCH(AA$131,'Window calculation'!$A$192:$Q$192,0)),(INDEX($A$192:$Q$252,MATCH(IFERROR('Glazing information'!$I79/'Glazing information'!$J79,0),'Window calculation'!$A$192:$A$252,1),MATCH(AA$131,'Window calculation'!$A$192:$Q$192,0))+(INDEX($A$192:$Q$252,MATCH(3-IFERROR('Glazing information'!$I79/'Glazing information'!$J79,0),$R$192:$R$252,-1),MATCH(AA$131,'Window calculation'!$A$192:$Q$192,0))-INDEX($A$192:$Q$252,MATCH(IFERROR('Glazing information'!$I79/'Glazing information'!$J79,0),'Window calculation'!$A$192:$A$252,1),MATCH(AA$131,'Window calculation'!$A$192:$Q$192,0)))*(IFERROR('Glazing information'!$I79/'Glazing information'!$J79,0)-INDEX($A$192:$A$252,MATCH(IFERROR('Glazing information'!$I79/'Glazing information'!$J79,0),'Window calculation'!$A$192:$A$252,1),1))/(INDEX($A$192:$A$252,MATCH(3-IFERROR('Glazing information'!$I79/'Glazing information'!$J79,0),$R$192:$R$252,-1),1)-INDEX(G204:G264,MATCH(IFERROR('Glazing information'!$I79/'Glazing information'!$J79,0),'Window calculation'!$A$192:$A$252,1),1)))),1)</f>
        <v>1</v>
      </c>
      <c r="AB209" s="369">
        <f>IFERROR(IF('Glazing information'!$I79/('Glazing information'!$H79+'Glazing information'!$J79)&gt;3,INDEX($A$192:$Q$252,MATCH(3,'Window calculation'!$A$192:$A$252,1),MATCH(AA$131,'Window calculation'!$A$192:$Q$192,0)),INDEX($A$192:$Q$252,MATCH(IFERROR('Glazing information'!$I79/('Glazing information'!$H79+'Glazing information'!$J79),0),$A$192:$A$252,1),MATCH(AA$131,$A$192:$Q$192,0))+(INDEX($A$192:$Q$252,MATCH(3-IFERROR('Glazing information'!$I79/('Glazing information'!$H79+'Glazing information'!$J79),0),$R$192:$R$252,-1),MATCH(AA$131,$A$192:$Q$192,0))-INDEX($A$192:$Q$252,MATCH(IFERROR('Glazing information'!$I79/('Glazing information'!$H79+'Glazing information'!$J79),0),$A$192:$A$252,1),MATCH(AA$131,$A$192:$Q$192,0)))*(IFERROR('Glazing information'!$I79/('Glazing information'!$H79+'Glazing information'!$J79),0)-INDEX($A$192:$A$252,MATCH(IFERROR('Glazing information'!$I79/('Glazing information'!$H79+'Glazing information'!$J79),0),$A$192:$A$252,1),1))/(INDEX($A$192:$A$252,MATCH(3-IFERROR('Glazing information'!$I79/('Glazing information'!$H79+'Glazing information'!$J79),0),$R$192:$R$252,-1),1)-INDEX($A$192:$A$252,MATCH(IFERROR('Glazing information'!$I79/('Glazing information'!$H79+'Glazing information'!$J79),0),$A$192:$A$252,1),1))),1)</f>
        <v>1</v>
      </c>
      <c r="AC209" s="416" t="str">
        <f>IFERROR(('Window calculation'!AB209*('Glazing information'!$H79+'Glazing information'!$J79)-'Window calculation'!AA209*'Glazing information'!$J79)/'Glazing information'!$H79,"")</f>
        <v/>
      </c>
      <c r="AD209" s="370">
        <f>IFERROR(IF('Glazing information'!$I100/'Glazing information'!$J100&gt;3,INDEX($A$192:$Q$252,MATCH(3,'Window calculation'!$A$192:$A$252,1),MATCH(AD$131,'Window calculation'!$A$192:$Q$192,0)),(INDEX($A$192:$Q$252,MATCH(IFERROR('Glazing information'!$I100/'Glazing information'!$J100,0),'Window calculation'!$A$192:$A$252,1),MATCH(AD$131,'Window calculation'!$A$192:$Q$192,0))+(INDEX($A$192:$Q$252,MATCH(3-IFERROR('Glazing information'!$I100/'Glazing information'!$J100,0),$R$192:$R$252,-1),MATCH(AD$131,'Window calculation'!$A$192:$Q$192,0))-INDEX($A$192:$Q$252,MATCH(IFERROR('Glazing information'!$I100/'Glazing information'!$J100,0),'Window calculation'!$A$192:$A$252,1),MATCH(AD$131,'Window calculation'!$A$192:$Q$192,0)))*(IFERROR('Glazing information'!$I100/'Glazing information'!$J100,0)-INDEX($A$192:$A$252,MATCH(IFERROR('Glazing information'!$I100/'Glazing information'!$J100,0),'Window calculation'!$A$192:$A$252,1),1))/(INDEX($A$192:$A$252,MATCH(3-IFERROR('Glazing information'!$I100/'Glazing information'!$J100,0),$R$192:$R$252,-1),1)-INDEX(J204:J264,MATCH(IFERROR('Glazing information'!$I100/'Glazing information'!$J100,0),'Window calculation'!$A$192:$A$252,1),1)))),1)</f>
        <v>1</v>
      </c>
      <c r="AE209" s="369">
        <f>IFERROR(IF('Glazing information'!$I100/('Glazing information'!$H100+'Glazing information'!$J100)&gt;3,INDEX($A$192:$Q$252,MATCH(3,'Window calculation'!$A$192:$A$252,1),MATCH(AD$131,'Window calculation'!$A$192:$Q$192,0)),INDEX($A$192:$Q$252,MATCH(IFERROR('Glazing information'!$I100/('Glazing information'!$H100+'Glazing information'!$J100),0),$A$192:$A$252,1),MATCH(AD$131,$A$192:$Q$192,0))+(INDEX($A$192:$Q$252,MATCH(3-IFERROR('Glazing information'!$I100/('Glazing information'!$H100+'Glazing information'!$J100),0),$R$192:$R$252,-1),MATCH(AD$131,$A$192:$Q$192,0))-INDEX($A$192:$Q$252,MATCH(IFERROR('Glazing information'!$I100/('Glazing information'!$H100+'Glazing information'!$J100),0),$A$192:$A$252,1),MATCH(AD$131,$A$192:$Q$192,0)))*(IFERROR('Glazing information'!$I100/('Glazing information'!$H100+'Glazing information'!$J100),0)-INDEX($A$192:$A$252,MATCH(IFERROR('Glazing information'!$I100/('Glazing information'!$H100+'Glazing information'!$J100),0),$A$192:$A$252,1),1))/(INDEX($A$192:$A$252,MATCH(3-IFERROR('Glazing information'!$I100/('Glazing information'!$H100+'Glazing information'!$J100),0),$R$192:$R$252,-1),1)-INDEX($A$192:$A$252,MATCH(IFERROR('Glazing information'!$I100/('Glazing information'!$H100+'Glazing information'!$J100),0),$A$192:$A$252,1),1))),1)</f>
        <v>1</v>
      </c>
      <c r="AF209" s="416" t="str">
        <f>IFERROR(('Window calculation'!AE209*('Glazing information'!$H100+'Glazing information'!$J100)-'Window calculation'!AD209*'Glazing information'!$J100)/'Glazing information'!$H100,"")</f>
        <v/>
      </c>
      <c r="AG209" s="370">
        <f>IFERROR(IF('Glazing information'!$I121/'Glazing information'!$J121&gt;3,INDEX($A$192:$Q$252,MATCH(3,'Window calculation'!$A$192:$A$252,1),MATCH(AG$131,'Window calculation'!$A$192:$Q$192,0)),(INDEX($A$192:$Q$252,MATCH(IFERROR('Glazing information'!$I121/'Glazing information'!$J121,0),'Window calculation'!$A$192:$A$252,1),MATCH(AG$131,'Window calculation'!$A$192:$Q$192,0))+(INDEX($A$192:$Q$252,MATCH(3-IFERROR('Glazing information'!$I121/'Glazing information'!$J121,0),$R$192:$R$252,-1),MATCH(AG$131,'Window calculation'!$A$192:$Q$192,0))-INDEX($A$192:$Q$252,MATCH(IFERROR('Glazing information'!$I121/'Glazing information'!$J121,0),'Window calculation'!$A$192:$A$252,1),MATCH(AG$131,'Window calculation'!$A$192:$Q$192,0)))*(IFERROR('Glazing information'!$I121/'Glazing information'!$J121,0)-INDEX($A$192:$A$252,MATCH(IFERROR('Glazing information'!$I121/'Glazing information'!$J121,0),'Window calculation'!$A$192:$A$252,1),1))/(INDEX($A$192:$A$252,MATCH(3-IFERROR('Glazing information'!$I121/'Glazing information'!$J121,0),$R$192:$R$252,-1),1)-INDEX(M204:M264,MATCH(IFERROR('Glazing information'!$I121/'Glazing information'!$J121,0),'Window calculation'!$A$192:$A$252,1),1)))),1)</f>
        <v>1</v>
      </c>
      <c r="AH209" s="369">
        <f>IFERROR(IF('Glazing information'!$I121/('Glazing information'!$H121+'Glazing information'!$J121)&gt;3,INDEX($A$192:$Q$252,MATCH(3,'Window calculation'!$A$192:$A$252,1),MATCH(AG$131,'Window calculation'!$A$192:$Q$192,0)),INDEX($A$192:$Q$252,MATCH(IFERROR('Glazing information'!$I121/('Glazing information'!$H121+'Glazing information'!$J121),0),$A$192:$A$252,1),MATCH(AG$131,$A$192:$Q$192,0))+(INDEX($A$192:$Q$252,MATCH(3-IFERROR('Glazing information'!$I121/('Glazing information'!$H121+'Glazing information'!$J121),0),$R$192:$R$252,-1),MATCH(AG$131,$A$192:$Q$192,0))-INDEX($A$192:$Q$252,MATCH(IFERROR('Glazing information'!$I121/('Glazing information'!$H121+'Glazing information'!$J121),0),$A$192:$A$252,1),MATCH(AG$131,$A$192:$Q$192,0)))*(IFERROR('Glazing information'!$I121/('Glazing information'!$H121+'Glazing information'!$J121),0)-INDEX($A$192:$A$252,MATCH(IFERROR('Glazing information'!$I121/('Glazing information'!$H121+'Glazing information'!$J121),0),$A$192:$A$252,1),1))/(INDEX($A$192:$A$252,MATCH(3-IFERROR('Glazing information'!$I121/('Glazing information'!$H121+'Glazing information'!$J121),0),$R$192:$R$252,-1),1)-INDEX($A$192:$A$252,MATCH(IFERROR('Glazing information'!$I121/('Glazing information'!$H121+'Glazing information'!$J121),0),$A$192:$A$252,1),1))),1)</f>
        <v>1</v>
      </c>
      <c r="AI209" s="416" t="str">
        <f>IFERROR(('Window calculation'!AH209*('Glazing information'!$H121+'Glazing information'!$J121)-'Window calculation'!AG209*'Glazing information'!$J121)/'Glazing information'!$H121,"")</f>
        <v/>
      </c>
      <c r="AJ209" s="370">
        <f>IFERROR(IF('Glazing information'!$I142/'Glazing information'!$J142&gt;3,INDEX($A$192:$Q$252,MATCH(3,'Window calculation'!$A$192:$A$252,1),MATCH(AJ$131,'Window calculation'!$A$192:$Q$192,0)),(INDEX($A$192:$Q$252,MATCH(IFERROR('Glazing information'!$I142/'Glazing information'!$J142,0),'Window calculation'!$A$192:$A$252,1),MATCH(AJ$131,'Window calculation'!$A$192:$Q$192,0))+(INDEX($A$192:$Q$252,MATCH(3-IFERROR('Glazing information'!$I142/'Glazing information'!$J142,0),$R$192:$R$252,-1),MATCH(AJ$131,'Window calculation'!$A$192:$Q$192,0))-INDEX($A$192:$Q$252,MATCH(IFERROR('Glazing information'!$I142/'Glazing information'!$J142,0),'Window calculation'!$A$192:$A$252,1),MATCH(AJ$131,'Window calculation'!$A$192:$Q$192,0)))*(IFERROR('Glazing information'!$I142/'Glazing information'!$J142,0)-INDEX($A$192:$A$252,MATCH(IFERROR('Glazing information'!$I142/'Glazing information'!$J142,0),'Window calculation'!$A$192:$A$252,1),1))/(INDEX($A$192:$A$252,MATCH(3-IFERROR('Glazing information'!$I142/'Glazing information'!$J142,0),$R$192:$R$252,-1),1)-INDEX(P204:P264,MATCH(IFERROR('Glazing information'!$I142/'Glazing information'!$J142,0),'Window calculation'!$A$192:$A$252,1),1)))),1)</f>
        <v>1</v>
      </c>
      <c r="AK209" s="369">
        <f>IFERROR(IF('Glazing information'!$I142/('Glazing information'!$H142+'Glazing information'!$J142)&gt;3,INDEX($A$192:$Q$252,MATCH(3,'Window calculation'!$A$192:$A$252,1),MATCH(AJ$131,'Window calculation'!$A$192:$Q$192,0)),INDEX($A$192:$Q$252,MATCH(IFERROR('Glazing information'!$I142/('Glazing information'!$H142+'Glazing information'!$J142),0),$A$192:$A$252,1),MATCH(AJ$131,$A$192:$Q$192,0))+(INDEX($A$192:$Q$252,MATCH(3-IFERROR('Glazing information'!$I142/('Glazing information'!$H142+'Glazing information'!$J142),0),$R$192:$R$252,-1),MATCH(AJ$131,$A$192:$Q$192,0))-INDEX($A$192:$Q$252,MATCH(IFERROR('Glazing information'!$I142/('Glazing information'!$H142+'Glazing information'!$J142),0),$A$192:$A$252,1),MATCH(AJ$131,$A$192:$Q$192,0)))*(IFERROR('Glazing information'!$I142/('Glazing information'!$H142+'Glazing information'!$J142),0)-INDEX($A$192:$A$252,MATCH(IFERROR('Glazing information'!$I142/('Glazing information'!$H142+'Glazing information'!$J142),0),$A$192:$A$252,1),1))/(INDEX($A$192:$A$252,MATCH(3-IFERROR('Glazing information'!$I142/('Glazing information'!$H142+'Glazing information'!$J142),0),$R$192:$R$252,-1),1)-INDEX($A$192:$A$252,MATCH(IFERROR('Glazing information'!$I142/('Glazing information'!$H142+'Glazing information'!$J142),0),$A$192:$A$252,1),1))),1)</f>
        <v>1</v>
      </c>
      <c r="AL209" s="416" t="str">
        <f>IFERROR(('Window calculation'!AK209*('Glazing information'!$H142+'Glazing information'!$J142)-'Window calculation'!AJ209*'Glazing information'!$J142)/'Glazing information'!$H142,"")</f>
        <v/>
      </c>
      <c r="AM209" s="370">
        <f>IFERROR(IF('Glazing information'!$I163/'Glazing information'!$J163&gt;3,INDEX($A$192:$Q$252,MATCH(3,'Window calculation'!$A$192:$A$252,1),MATCH(AM$131,'Window calculation'!$A$192:$Q$192,0)),(INDEX($A$192:$Q$252,MATCH(IFERROR('Glazing information'!$I163/'Glazing information'!$J163,0),'Window calculation'!$A$192:$A$252,1),MATCH(AM$131,'Window calculation'!$A$192:$Q$192,0))+(INDEX($A$192:$Q$252,MATCH(3-IFERROR('Glazing information'!$I163/'Glazing information'!$J163,0),$R$192:$R$252,-1),MATCH(AM$131,'Window calculation'!$A$192:$Q$192,0))-INDEX($A$192:$Q$252,MATCH(IFERROR('Glazing information'!$I163/'Glazing information'!$J163,0),'Window calculation'!$A$192:$A$252,1),MATCH(AM$131,'Window calculation'!$A$192:$Q$192,0)))*(IFERROR('Glazing information'!$I163/'Glazing information'!$J163,0)-INDEX($A$192:$A$252,MATCH(IFERROR('Glazing information'!$I163/'Glazing information'!$J163,0),'Window calculation'!$A$192:$A$252,1),1))/(INDEX($A$192:$A$252,MATCH(3-IFERROR('Glazing information'!$I163/'Glazing information'!$J163,0),$R$192:$R$252,-1),1)-INDEX(S204:S264,MATCH(IFERROR('Glazing information'!$I163/'Glazing information'!$J163,0),'Window calculation'!$A$192:$A$252,1),1)))),1)</f>
        <v>1</v>
      </c>
      <c r="AN209" s="369">
        <f>IFERROR(IF('Glazing information'!$I163/('Glazing information'!$H163+'Glazing information'!$J163)&gt;3,INDEX($A$192:$Q$252,MATCH(3,'Window calculation'!$A$192:$A$252,1),MATCH(AM$131,'Window calculation'!$A$192:$Q$192,0)),INDEX($A$192:$Q$252,MATCH(IFERROR('Glazing information'!$I163/('Glazing information'!$H163+'Glazing information'!$J163),0),$A$192:$A$252,1),MATCH(AM$131,$A$192:$Q$192,0))+(INDEX($A$192:$Q$252,MATCH(3-IFERROR('Glazing information'!$I163/('Glazing information'!$H163+'Glazing information'!$J163),0),$R$192:$R$252,-1),MATCH(AM$131,$A$192:$Q$192,0))-INDEX($A$192:$Q$252,MATCH(IFERROR('Glazing information'!$I163/('Glazing information'!$H163+'Glazing information'!$J163),0),$A$192:$A$252,1),MATCH(AM$131,$A$192:$Q$192,0)))*(IFERROR('Glazing information'!$I163/('Glazing information'!$H163+'Glazing information'!$J163),0)-INDEX($A$192:$A$252,MATCH(IFERROR('Glazing information'!$I163/('Glazing information'!$H163+'Glazing information'!$J163),0),$A$192:$A$252,1),1))/(INDEX($A$192:$A$252,MATCH(3-IFERROR('Glazing information'!$I163/('Glazing information'!$H163+'Glazing information'!$J163),0),$R$192:$R$252,-1),1)-INDEX($A$192:$A$252,MATCH(IFERROR('Glazing information'!$I163/('Glazing information'!$H163+'Glazing information'!$J163),0),$A$192:$A$252,1),1))),1)</f>
        <v>1</v>
      </c>
      <c r="AO209" s="416" t="str">
        <f>IFERROR(('Window calculation'!AN209*('Glazing information'!$H163+'Glazing information'!$J163)-'Window calculation'!AM209*'Glazing information'!$J163)/'Glazing information'!$H163,"")</f>
        <v/>
      </c>
      <c r="AP209" s="370">
        <f>IFERROR(IF('Glazing information'!$I184/'Glazing information'!$J184&gt;3,INDEX($A$192:$Q$252,MATCH(3,'Window calculation'!$A$192:$A$252,1),MATCH(AP$131,'Window calculation'!$A$192:$Q$192,0)),(INDEX($A$192:$Q$252,MATCH(IFERROR('Glazing information'!$I184/'Glazing information'!$J184,0),'Window calculation'!$A$192:$A$252,1),MATCH(AP$131,'Window calculation'!$A$192:$Q$192,0))+(INDEX($A$192:$Q$252,MATCH(3-IFERROR('Glazing information'!$I184/'Glazing information'!$J184,0),$R$192:$R$252,-1),MATCH(AP$131,'Window calculation'!$A$192:$Q$192,0))-INDEX($A$192:$Q$252,MATCH(IFERROR('Glazing information'!$I184/'Glazing information'!$J184,0),'Window calculation'!$A$192:$A$252,1),MATCH(AP$131,'Window calculation'!$A$192:$Q$192,0)))*(IFERROR('Glazing information'!$I184/'Glazing information'!$J184,0)-INDEX($A$192:$A$252,MATCH(IFERROR('Glazing information'!$I184/'Glazing information'!$J184,0),'Window calculation'!$A$192:$A$252,1),1))/(INDEX($A$192:$A$252,MATCH(3-IFERROR('Glazing information'!$I184/'Glazing information'!$J184,0),$R$192:$R$252,-1),1)-INDEX(V204:V264,MATCH(IFERROR('Glazing information'!$I184/'Glazing information'!$J184,0),'Window calculation'!$A$192:$A$252,1),1)))),1)</f>
        <v>1</v>
      </c>
      <c r="AQ209" s="369">
        <f>IFERROR(IF('Glazing information'!$I184/('Glazing information'!$H184+'Glazing information'!$J184)&gt;3,INDEX($A$192:$Q$252,MATCH(3,'Window calculation'!$A$192:$A$252,1),MATCH(AP$131,'Window calculation'!$A$192:$Q$192,0)),INDEX($A$192:$Q$252,MATCH(IFERROR('Glazing information'!$I184/('Glazing information'!$H184+'Glazing information'!$J184),0),$A$192:$A$252,1),MATCH(AP$131,$A$192:$Q$192,0))+(INDEX($A$192:$Q$252,MATCH(3-IFERROR('Glazing information'!$I184/('Glazing information'!$H184+'Glazing information'!$J184),0),$R$192:$R$252,-1),MATCH(AP$131,$A$192:$Q$192,0))-INDEX($A$192:$Q$252,MATCH(IFERROR('Glazing information'!$I184/('Glazing information'!$H184+'Glazing information'!$J184),0),$A$192:$A$252,1),MATCH(AP$131,$A$192:$Q$192,0)))*(IFERROR('Glazing information'!$I184/('Glazing information'!$H184+'Glazing information'!$J184),0)-INDEX($A$192:$A$252,MATCH(IFERROR('Glazing information'!$I184/('Glazing information'!$H184+'Glazing information'!$J184),0),$A$192:$A$252,1),1))/(INDEX($A$192:$A$252,MATCH(3-IFERROR('Glazing information'!$I184/('Glazing information'!$H184+'Glazing information'!$J184),0),$R$192:$R$252,-1),1)-INDEX($A$192:$A$252,MATCH(IFERROR('Glazing information'!$I184/('Glazing information'!$H184+'Glazing information'!$J184),0),$A$192:$A$252,1),1))),1)</f>
        <v>1</v>
      </c>
      <c r="AR209" s="416" t="str">
        <f>IFERROR(('Window calculation'!AQ209*('Glazing information'!$H184+'Glazing information'!$J184)-'Window calculation'!AP209*'Glazing information'!$J184)/'Glazing information'!$H184,"")</f>
        <v/>
      </c>
      <c r="AS209" s="57"/>
      <c r="AT209" s="57"/>
      <c r="AU209" s="57"/>
      <c r="AV209" s="57"/>
      <c r="AW209" s="57"/>
      <c r="AX209" s="57"/>
      <c r="AY209" s="57"/>
      <c r="AZ209" s="57"/>
      <c r="BA209" s="57"/>
      <c r="BB209" s="57"/>
      <c r="BC209" s="57"/>
      <c r="BD209" s="57"/>
      <c r="BE209" s="57"/>
      <c r="BF209" s="57"/>
      <c r="BG209" s="57"/>
      <c r="BH209" s="57"/>
      <c r="BI209" s="57"/>
      <c r="BJ209" s="57"/>
      <c r="BK209" s="57"/>
      <c r="BL209" s="57"/>
    </row>
    <row r="210" spans="1:64" ht="15.75" thickBot="1" x14ac:dyDescent="0.3">
      <c r="A210" s="67">
        <v>0.9</v>
      </c>
      <c r="B210" s="68" t="b">
        <f>IF('OTTV Calculation'!$E$6="Hanoi",'Beta Database'!D207,IF('OTTV Calculation'!$E$6="Da Nang",'Beta Database'!U207,IF('OTTV Calculation'!$E$6="Buon Ma Thuot",'Beta Database'!AL207,IF('OTTV Calculation'!$E$6="HCMC",'Beta Database'!BC207))))</f>
        <v>0</v>
      </c>
      <c r="C210" s="68" t="b">
        <f>IF('OTTV Calculation'!$E$6="Hanoi",'Beta Database'!E207,IF('OTTV Calculation'!$E$6="Da Nang",'Beta Database'!V207,IF('OTTV Calculation'!$E$6="Buon Ma Thuot",'Beta Database'!AM207,IF('OTTV Calculation'!$E$6="HCMC",'Beta Database'!BD207))))</f>
        <v>0</v>
      </c>
      <c r="D210" s="68" t="b">
        <f>IF('OTTV Calculation'!$E$6="Hanoi",'Beta Database'!F207,IF('OTTV Calculation'!$E$6="Da Nang",'Beta Database'!W207,IF('OTTV Calculation'!$E$6="Buon Ma Thuot",'Beta Database'!AN207,IF('OTTV Calculation'!$E$6="HCMC",'Beta Database'!BE207))))</f>
        <v>0</v>
      </c>
      <c r="E210" s="68" t="b">
        <f>IF('OTTV Calculation'!$E$6="Hanoi",'Beta Database'!G207,IF('OTTV Calculation'!$E$6="Da Nang",'Beta Database'!X207,IF('OTTV Calculation'!$E$6="Buon Ma Thuot",'Beta Database'!AO207,IF('OTTV Calculation'!$E$6="HCMC",'Beta Database'!BF207))))</f>
        <v>0</v>
      </c>
      <c r="F210" s="73" t="b">
        <f>IF('OTTV Calculation'!$E$6="Hanoi",'Beta Database'!H207,IF('OTTV Calculation'!$E$6="Da Nang",'Beta Database'!Y207,IF('OTTV Calculation'!$E$6="Buon Ma Thuot",'Beta Database'!AP207,IF('OTTV Calculation'!$E$6="HCMC",'Beta Database'!BG207))))</f>
        <v>0</v>
      </c>
      <c r="G210" s="68" t="b">
        <f>IF('OTTV Calculation'!$E$6="Hanoi",'Beta Database'!I207,IF('OTTV Calculation'!$E$6="Da Nang",'Beta Database'!Z207,IF('OTTV Calculation'!$E$6="Buon Ma Thuot",'Beta Database'!AQ207,IF('OTTV Calculation'!$E$6="HCMC",'Beta Database'!BH207))))</f>
        <v>0</v>
      </c>
      <c r="H210" s="68" t="b">
        <f>IF('OTTV Calculation'!$E$6="Hanoi",'Beta Database'!J207,IF('OTTV Calculation'!$E$6="Da Nang",'Beta Database'!AA207,IF('OTTV Calculation'!$E$6="Buon Ma Thuot",'Beta Database'!AR207,IF('OTTV Calculation'!$E$6="HCMC",'Beta Database'!BI207))))</f>
        <v>0</v>
      </c>
      <c r="I210" s="68" t="b">
        <f>IF('OTTV Calculation'!$E$6="Hanoi",'Beta Database'!K207,IF('OTTV Calculation'!$E$6="Da Nang",'Beta Database'!AB207,IF('OTTV Calculation'!$E$6="Buon Ma Thuot",'Beta Database'!AS207,IF('OTTV Calculation'!$E$6="HCMC",'Beta Database'!BJ207))))</f>
        <v>0</v>
      </c>
      <c r="J210" s="68" t="b">
        <f>IF('OTTV Calculation'!$E$6="Hanoi",'Beta Database'!L207,IF('OTTV Calculation'!$E$6="Da Nang",'Beta Database'!AC207,IF('OTTV Calculation'!$E$6="Buon Ma Thuot",'Beta Database'!AT207,IF('OTTV Calculation'!$E$6="HCMC",'Beta Database'!BK207))))</f>
        <v>0</v>
      </c>
      <c r="K210" s="68" t="b">
        <f>IF('OTTV Calculation'!$E$6="Hanoi",'Beta Database'!M207,IF('OTTV Calculation'!$E$6="Da Nang",'Beta Database'!AD207,IF('OTTV Calculation'!$E$6="Buon Ma Thuot",'Beta Database'!AU207,IF('OTTV Calculation'!$E$6="HCMC",'Beta Database'!BL207))))</f>
        <v>0</v>
      </c>
      <c r="L210" s="68" t="b">
        <f>IF('OTTV Calculation'!$E$6="Hanoi",'Beta Database'!N207,IF('OTTV Calculation'!$E$6="Da Nang",'Beta Database'!AE207,IF('OTTV Calculation'!$E$6="Buon Ma Thuot",'Beta Database'!AV207,IF('OTTV Calculation'!$E$6="HCMC",'Beta Database'!BM207))))</f>
        <v>0</v>
      </c>
      <c r="M210" s="68" t="b">
        <f>IF('OTTV Calculation'!$E$6="Hanoi",'Beta Database'!O207,IF('OTTV Calculation'!$E$6="Da Nang",'Beta Database'!AF207,IF('OTTV Calculation'!$E$6="Buon Ma Thuot",'Beta Database'!AW207,IF('OTTV Calculation'!$E$6="HCMC",'Beta Database'!BN207))))</f>
        <v>0</v>
      </c>
      <c r="N210" s="68" t="b">
        <f>IF('OTTV Calculation'!$E$6="Hanoi",'Beta Database'!P207,IF('OTTV Calculation'!$E$6="Da Nang",'Beta Database'!AG207,IF('OTTV Calculation'!$E$6="Buon Ma Thuot",'Beta Database'!AX207,IF('OTTV Calculation'!$E$6="HCMC",'Beta Database'!BO207))))</f>
        <v>0</v>
      </c>
      <c r="O210" s="68" t="b">
        <f>IF('OTTV Calculation'!$E$6="Hanoi",'Beta Database'!Q207,IF('OTTV Calculation'!$E$6="Da Nang",'Beta Database'!AH207,IF('OTTV Calculation'!$E$6="Buon Ma Thuot",'Beta Database'!AY207,IF('OTTV Calculation'!$E$6="HCMC",'Beta Database'!BP207))))</f>
        <v>0</v>
      </c>
      <c r="P210" s="68" t="b">
        <f>IF('OTTV Calculation'!$E$6="Hanoi",'Beta Database'!R207,IF('OTTV Calculation'!$E$6="Da Nang",'Beta Database'!AI207,IF('OTTV Calculation'!$E$6="Buon Ma Thuot",'Beta Database'!AZ207,IF('OTTV Calculation'!$E$6="HCMC",'Beta Database'!BQ207))))</f>
        <v>0</v>
      </c>
      <c r="Q210" s="68" t="b">
        <f>IF('OTTV Calculation'!$E$6="Hanoi",'Beta Database'!S207,IF('OTTV Calculation'!$E$6="Da Nang",'Beta Database'!AJ207,IF('OTTV Calculation'!$E$6="Buon Ma Thuot",'Beta Database'!BA207,IF('OTTV Calculation'!$E$6="HCMC",'Beta Database'!BR207))))</f>
        <v>0</v>
      </c>
      <c r="R210" s="57">
        <v>2.15</v>
      </c>
      <c r="S210" s="57"/>
      <c r="T210" s="114" t="s">
        <v>222</v>
      </c>
      <c r="U210" s="370">
        <f>IFERROR(IF('Glazing information'!$I38/'Glazing information'!$J38&gt;3,INDEX($A$192:$Q$252,MATCH(3,'Window calculation'!$A$192:$A$252,1),MATCH(U$131,'Window calculation'!$A$192:$Q$192,0)),(INDEX($A$192:$Q$252,MATCH(IFERROR('Glazing information'!$I38/'Glazing information'!$J38,0),'Window calculation'!$A$192:$A$252,1),MATCH(U$131,'Window calculation'!$A$192:$Q$192,0))+(INDEX($A$192:$Q$252,MATCH(3-IFERROR('Glazing information'!$I38/'Glazing information'!$J38,0),$R$192:$R$252,-1),MATCH(U$131,'Window calculation'!$A$192:$Q$192,0))-INDEX($A$192:$Q$252,MATCH(IFERROR('Glazing information'!$I38/'Glazing information'!$J38,0),'Window calculation'!$A$192:$A$252,1),MATCH(U$131,'Window calculation'!$A$192:$Q$192,0)))*(IFERROR('Glazing information'!$I38/'Glazing information'!$J38,0)-INDEX($A$192:$A$252,MATCH(IFERROR('Glazing information'!$I38/'Glazing information'!$J38,0),'Window calculation'!$A$192:$A$252,1),1))/(INDEX($A$192:$A$252,MATCH(3-IFERROR('Glazing information'!$I38/'Glazing information'!$J38,0),$R$192:$R$252,-1),1)-INDEX(A205:A265,MATCH(IFERROR('Glazing information'!$I38/'Glazing information'!$J38,0),'Window calculation'!$A$192:$A$252,1),1)))),1)</f>
        <v>1</v>
      </c>
      <c r="V210" s="369">
        <f>IFERROR(IF('Glazing information'!$I38/('Glazing information'!$H38+'Glazing information'!$J38)&gt;3,INDEX($A$192:$Q$252,MATCH(3,'Window calculation'!$A$192:$A$252,1),MATCH(U$131,'Window calculation'!$A$192:$Q$192,0)),INDEX($A$192:$Q$252,MATCH(IFERROR('Glazing information'!$I38/('Glazing information'!$H38+'Glazing information'!$J38),0),$A$192:$A$252,1),MATCH(U$131,$A$192:$Q$192,0))+(INDEX($A$192:$Q$252,MATCH(3-IFERROR('Glazing information'!$I38/('Glazing information'!$H38+'Glazing information'!$J38),0),$R$192:$R$252,-1),MATCH(U$131,$A$192:$Q$192,0))-INDEX($A$192:$Q$252,MATCH(IFERROR('Glazing information'!$I38/('Glazing information'!$H38+'Glazing information'!$J38),0),$A$192:$A$252,1),MATCH(U$131,$A$192:$Q$192,0)))*(IFERROR('Glazing information'!$I38/('Glazing information'!$H38+'Glazing information'!$J38),0)-INDEX($A$192:$A$252,MATCH(IFERROR('Glazing information'!$I38/('Glazing information'!$H38+'Glazing information'!$J38),0),$A$192:$A$252,1),1))/(INDEX($A$192:$A$252,MATCH(3-IFERROR('Glazing information'!$I38/('Glazing information'!$H38+'Glazing information'!$J38),0),$R$192:$R$252,-1),1)-INDEX($A$192:$A$252,MATCH(IFERROR('Glazing information'!$I38/('Glazing information'!$H38+'Glazing information'!$J38),0),$A$192:$A$252,1),1))),1)</f>
        <v>1</v>
      </c>
      <c r="W210" s="416" t="str">
        <f>IFERROR(('Window calculation'!V210*('Glazing information'!$H38+'Glazing information'!$J38)-'Window calculation'!U210*'Glazing information'!$J38)/'Glazing information'!$H38,"")</f>
        <v/>
      </c>
      <c r="X210" s="370">
        <f>IFERROR(IF('Glazing information'!$I59/'Glazing information'!$J59&gt;3,INDEX($A$192:$Q$252,MATCH(3,'Window calculation'!$A$192:$A$252,1),MATCH(X$131,'Window calculation'!$A$192:$Q$192,0)),(INDEX($A$192:$Q$252,MATCH(IFERROR('Glazing information'!$I59/'Glazing information'!$J59,0),'Window calculation'!$A$192:$A$252,1),MATCH(X$131,'Window calculation'!$A$192:$Q$192,0))+(INDEX($A$192:$Q$252,MATCH(3-IFERROR('Glazing information'!$I59/'Glazing information'!$J59,0),$R$192:$R$252,-1),MATCH(X$131,'Window calculation'!$A$192:$Q$192,0))-INDEX($A$192:$Q$252,MATCH(IFERROR('Glazing information'!$I59/'Glazing information'!$J59,0),'Window calculation'!$A$192:$A$252,1),MATCH(X$131,'Window calculation'!$A$192:$Q$192,0)))*(IFERROR('Glazing information'!$I59/'Glazing information'!$J59,0)-INDEX($A$192:$A$252,MATCH(IFERROR('Glazing information'!$I59/'Glazing information'!$J59,0),'Window calculation'!$A$192:$A$252,1),1))/(INDEX($A$192:$A$252,MATCH(3-IFERROR('Glazing information'!$I59/'Glazing information'!$J59,0),$R$192:$R$252,-1),1)-INDEX(D205:D265,MATCH(IFERROR('Glazing information'!$I59/'Glazing information'!$J59,0),'Window calculation'!$A$192:$A$252,1),1)))),1)</f>
        <v>1</v>
      </c>
      <c r="Y210" s="369">
        <f>IFERROR(IF('Glazing information'!$I59/('Glazing information'!$H59+'Glazing information'!$J59)&gt;3,INDEX($A$192:$Q$252,MATCH(3,'Window calculation'!$A$192:$A$252,1),MATCH(X$131,'Window calculation'!$A$192:$Q$192,0)),INDEX($A$192:$Q$252,MATCH(IFERROR('Glazing information'!$I59/('Glazing information'!$H59+'Glazing information'!$J59),0),$A$192:$A$252,1),MATCH(X$131,$A$192:$Q$192,0))+(INDEX($A$192:$Q$252,MATCH(3-IFERROR('Glazing information'!$I59/('Glazing information'!$H59+'Glazing information'!$J59),0),$R$192:$R$252,-1),MATCH(X$131,$A$192:$Q$192,0))-INDEX($A$192:$Q$252,MATCH(IFERROR('Glazing information'!$I59/('Glazing information'!$H59+'Glazing information'!$J59),0),$A$192:$A$252,1),MATCH(X$131,$A$192:$Q$192,0)))*(IFERROR('Glazing information'!$I59/('Glazing information'!$H59+'Glazing information'!$J59),0)-INDEX($A$192:$A$252,MATCH(IFERROR('Glazing information'!$I59/('Glazing information'!$H59+'Glazing information'!$J59),0),$A$192:$A$252,1),1))/(INDEX($A$192:$A$252,MATCH(3-IFERROR('Glazing information'!$I59/('Glazing information'!$H59+'Glazing information'!$J59),0),$R$192:$R$252,-1),1)-INDEX($A$192:$A$252,MATCH(IFERROR('Glazing information'!$I59/('Glazing information'!$H59+'Glazing information'!$J59),0),$A$192:$A$252,1),1))),1)</f>
        <v>1</v>
      </c>
      <c r="Z210" s="416" t="str">
        <f>IFERROR(('Window calculation'!Y210*('Glazing information'!$H59+'Glazing information'!$J59)-'Window calculation'!X210*'Glazing information'!$J59)/'Glazing information'!$H59,"")</f>
        <v/>
      </c>
      <c r="AA210" s="370">
        <f>IFERROR(IF('Glazing information'!$I80/'Glazing information'!$J80&gt;3,INDEX($A$192:$Q$252,MATCH(3,'Window calculation'!$A$192:$A$252,1),MATCH(AA$131,'Window calculation'!$A$192:$Q$192,0)),(INDEX($A$192:$Q$252,MATCH(IFERROR('Glazing information'!$I80/'Glazing information'!$J80,0),'Window calculation'!$A$192:$A$252,1),MATCH(AA$131,'Window calculation'!$A$192:$Q$192,0))+(INDEX($A$192:$Q$252,MATCH(3-IFERROR('Glazing information'!$I80/'Glazing information'!$J80,0),$R$192:$R$252,-1),MATCH(AA$131,'Window calculation'!$A$192:$Q$192,0))-INDEX($A$192:$Q$252,MATCH(IFERROR('Glazing information'!$I80/'Glazing information'!$J80,0),'Window calculation'!$A$192:$A$252,1),MATCH(AA$131,'Window calculation'!$A$192:$Q$192,0)))*(IFERROR('Glazing information'!$I80/'Glazing information'!$J80,0)-INDEX($A$192:$A$252,MATCH(IFERROR('Glazing information'!$I80/'Glazing information'!$J80,0),'Window calculation'!$A$192:$A$252,1),1))/(INDEX($A$192:$A$252,MATCH(3-IFERROR('Glazing information'!$I80/'Glazing information'!$J80,0),$R$192:$R$252,-1),1)-INDEX(G205:G265,MATCH(IFERROR('Glazing information'!$I80/'Glazing information'!$J80,0),'Window calculation'!$A$192:$A$252,1),1)))),1)</f>
        <v>1</v>
      </c>
      <c r="AB210" s="369">
        <f>IFERROR(IF('Glazing information'!$I80/('Glazing information'!$H80+'Glazing information'!$J80)&gt;3,INDEX($A$192:$Q$252,MATCH(3,'Window calculation'!$A$192:$A$252,1),MATCH(AA$131,'Window calculation'!$A$192:$Q$192,0)),INDEX($A$192:$Q$252,MATCH(IFERROR('Glazing information'!$I80/('Glazing information'!$H80+'Glazing information'!$J80),0),$A$192:$A$252,1),MATCH(AA$131,$A$192:$Q$192,0))+(INDEX($A$192:$Q$252,MATCH(3-IFERROR('Glazing information'!$I80/('Glazing information'!$H80+'Glazing information'!$J80),0),$R$192:$R$252,-1),MATCH(AA$131,$A$192:$Q$192,0))-INDEX($A$192:$Q$252,MATCH(IFERROR('Glazing information'!$I80/('Glazing information'!$H80+'Glazing information'!$J80),0),$A$192:$A$252,1),MATCH(AA$131,$A$192:$Q$192,0)))*(IFERROR('Glazing information'!$I80/('Glazing information'!$H80+'Glazing information'!$J80),0)-INDEX($A$192:$A$252,MATCH(IFERROR('Glazing information'!$I80/('Glazing information'!$H80+'Glazing information'!$J80),0),$A$192:$A$252,1),1))/(INDEX($A$192:$A$252,MATCH(3-IFERROR('Glazing information'!$I80/('Glazing information'!$H80+'Glazing information'!$J80),0),$R$192:$R$252,-1),1)-INDEX($A$192:$A$252,MATCH(IFERROR('Glazing information'!$I80/('Glazing information'!$H80+'Glazing information'!$J80),0),$A$192:$A$252,1),1))),1)</f>
        <v>1</v>
      </c>
      <c r="AC210" s="416" t="str">
        <f>IFERROR(('Window calculation'!AB210*('Glazing information'!$H80+'Glazing information'!$J80)-'Window calculation'!AA210*'Glazing information'!$J80)/'Glazing information'!$H80,"")</f>
        <v/>
      </c>
      <c r="AD210" s="370">
        <f>IFERROR(IF('Glazing information'!$I101/'Glazing information'!$J101&gt;3,INDEX($A$192:$Q$252,MATCH(3,'Window calculation'!$A$192:$A$252,1),MATCH(AD$131,'Window calculation'!$A$192:$Q$192,0)),(INDEX($A$192:$Q$252,MATCH(IFERROR('Glazing information'!$I101/'Glazing information'!$J101,0),'Window calculation'!$A$192:$A$252,1),MATCH(AD$131,'Window calculation'!$A$192:$Q$192,0))+(INDEX($A$192:$Q$252,MATCH(3-IFERROR('Glazing information'!$I101/'Glazing information'!$J101,0),$R$192:$R$252,-1),MATCH(AD$131,'Window calculation'!$A$192:$Q$192,0))-INDEX($A$192:$Q$252,MATCH(IFERROR('Glazing information'!$I101/'Glazing information'!$J101,0),'Window calculation'!$A$192:$A$252,1),MATCH(AD$131,'Window calculation'!$A$192:$Q$192,0)))*(IFERROR('Glazing information'!$I101/'Glazing information'!$J101,0)-INDEX($A$192:$A$252,MATCH(IFERROR('Glazing information'!$I101/'Glazing information'!$J101,0),'Window calculation'!$A$192:$A$252,1),1))/(INDEX($A$192:$A$252,MATCH(3-IFERROR('Glazing information'!$I101/'Glazing information'!$J101,0),$R$192:$R$252,-1),1)-INDEX(J205:J265,MATCH(IFERROR('Glazing information'!$I101/'Glazing information'!$J101,0),'Window calculation'!$A$192:$A$252,1),1)))),1)</f>
        <v>1</v>
      </c>
      <c r="AE210" s="369">
        <f>IFERROR(IF('Glazing information'!$I101/('Glazing information'!$H101+'Glazing information'!$J101)&gt;3,INDEX($A$192:$Q$252,MATCH(3,'Window calculation'!$A$192:$A$252,1),MATCH(AD$131,'Window calculation'!$A$192:$Q$192,0)),INDEX($A$192:$Q$252,MATCH(IFERROR('Glazing information'!$I101/('Glazing information'!$H101+'Glazing information'!$J101),0),$A$192:$A$252,1),MATCH(AD$131,$A$192:$Q$192,0))+(INDEX($A$192:$Q$252,MATCH(3-IFERROR('Glazing information'!$I101/('Glazing information'!$H101+'Glazing information'!$J101),0),$R$192:$R$252,-1),MATCH(AD$131,$A$192:$Q$192,0))-INDEX($A$192:$Q$252,MATCH(IFERROR('Glazing information'!$I101/('Glazing information'!$H101+'Glazing information'!$J101),0),$A$192:$A$252,1),MATCH(AD$131,$A$192:$Q$192,0)))*(IFERROR('Glazing information'!$I101/('Glazing information'!$H101+'Glazing information'!$J101),0)-INDEX($A$192:$A$252,MATCH(IFERROR('Glazing information'!$I101/('Glazing information'!$H101+'Glazing information'!$J101),0),$A$192:$A$252,1),1))/(INDEX($A$192:$A$252,MATCH(3-IFERROR('Glazing information'!$I101/('Glazing information'!$H101+'Glazing information'!$J101),0),$R$192:$R$252,-1),1)-INDEX($A$192:$A$252,MATCH(IFERROR('Glazing information'!$I101/('Glazing information'!$H101+'Glazing information'!$J101),0),$A$192:$A$252,1),1))),1)</f>
        <v>1</v>
      </c>
      <c r="AF210" s="416" t="str">
        <f>IFERROR(('Window calculation'!AE210*('Glazing information'!$H101+'Glazing information'!$J101)-'Window calculation'!AD210*'Glazing information'!$J101)/'Glazing information'!$H101,"")</f>
        <v/>
      </c>
      <c r="AG210" s="370">
        <f>IFERROR(IF('Glazing information'!$I122/'Glazing information'!$J122&gt;3,INDEX($A$192:$Q$252,MATCH(3,'Window calculation'!$A$192:$A$252,1),MATCH(AG$131,'Window calculation'!$A$192:$Q$192,0)),(INDEX($A$192:$Q$252,MATCH(IFERROR('Glazing information'!$I122/'Glazing information'!$J122,0),'Window calculation'!$A$192:$A$252,1),MATCH(AG$131,'Window calculation'!$A$192:$Q$192,0))+(INDEX($A$192:$Q$252,MATCH(3-IFERROR('Glazing information'!$I122/'Glazing information'!$J122,0),$R$192:$R$252,-1),MATCH(AG$131,'Window calculation'!$A$192:$Q$192,0))-INDEX($A$192:$Q$252,MATCH(IFERROR('Glazing information'!$I122/'Glazing information'!$J122,0),'Window calculation'!$A$192:$A$252,1),MATCH(AG$131,'Window calculation'!$A$192:$Q$192,0)))*(IFERROR('Glazing information'!$I122/'Glazing information'!$J122,0)-INDEX($A$192:$A$252,MATCH(IFERROR('Glazing information'!$I122/'Glazing information'!$J122,0),'Window calculation'!$A$192:$A$252,1),1))/(INDEX($A$192:$A$252,MATCH(3-IFERROR('Glazing information'!$I122/'Glazing information'!$J122,0),$R$192:$R$252,-1),1)-INDEX(M205:M265,MATCH(IFERROR('Glazing information'!$I122/'Glazing information'!$J122,0),'Window calculation'!$A$192:$A$252,1),1)))),1)</f>
        <v>1</v>
      </c>
      <c r="AH210" s="369">
        <f>IFERROR(IF('Glazing information'!$I122/('Glazing information'!$H122+'Glazing information'!$J122)&gt;3,INDEX($A$192:$Q$252,MATCH(3,'Window calculation'!$A$192:$A$252,1),MATCH(AG$131,'Window calculation'!$A$192:$Q$192,0)),INDEX($A$192:$Q$252,MATCH(IFERROR('Glazing information'!$I122/('Glazing information'!$H122+'Glazing information'!$J122),0),$A$192:$A$252,1),MATCH(AG$131,$A$192:$Q$192,0))+(INDEX($A$192:$Q$252,MATCH(3-IFERROR('Glazing information'!$I122/('Glazing information'!$H122+'Glazing information'!$J122),0),$R$192:$R$252,-1),MATCH(AG$131,$A$192:$Q$192,0))-INDEX($A$192:$Q$252,MATCH(IFERROR('Glazing information'!$I122/('Glazing information'!$H122+'Glazing information'!$J122),0),$A$192:$A$252,1),MATCH(AG$131,$A$192:$Q$192,0)))*(IFERROR('Glazing information'!$I122/('Glazing information'!$H122+'Glazing information'!$J122),0)-INDEX($A$192:$A$252,MATCH(IFERROR('Glazing information'!$I122/('Glazing information'!$H122+'Glazing information'!$J122),0),$A$192:$A$252,1),1))/(INDEX($A$192:$A$252,MATCH(3-IFERROR('Glazing information'!$I122/('Glazing information'!$H122+'Glazing information'!$J122),0),$R$192:$R$252,-1),1)-INDEX($A$192:$A$252,MATCH(IFERROR('Glazing information'!$I122/('Glazing information'!$H122+'Glazing information'!$J122),0),$A$192:$A$252,1),1))),1)</f>
        <v>1</v>
      </c>
      <c r="AI210" s="416" t="str">
        <f>IFERROR(('Window calculation'!AH210*('Glazing information'!$H122+'Glazing information'!$J122)-'Window calculation'!AG210*'Glazing information'!$J122)/'Glazing information'!$H122,"")</f>
        <v/>
      </c>
      <c r="AJ210" s="370">
        <f>IFERROR(IF('Glazing information'!$I143/'Glazing information'!$J143&gt;3,INDEX($A$192:$Q$252,MATCH(3,'Window calculation'!$A$192:$A$252,1),MATCH(AJ$131,'Window calculation'!$A$192:$Q$192,0)),(INDEX($A$192:$Q$252,MATCH(IFERROR('Glazing information'!$I143/'Glazing information'!$J143,0),'Window calculation'!$A$192:$A$252,1),MATCH(AJ$131,'Window calculation'!$A$192:$Q$192,0))+(INDEX($A$192:$Q$252,MATCH(3-IFERROR('Glazing information'!$I143/'Glazing information'!$J143,0),$R$192:$R$252,-1),MATCH(AJ$131,'Window calculation'!$A$192:$Q$192,0))-INDEX($A$192:$Q$252,MATCH(IFERROR('Glazing information'!$I143/'Glazing information'!$J143,0),'Window calculation'!$A$192:$A$252,1),MATCH(AJ$131,'Window calculation'!$A$192:$Q$192,0)))*(IFERROR('Glazing information'!$I143/'Glazing information'!$J143,0)-INDEX($A$192:$A$252,MATCH(IFERROR('Glazing information'!$I143/'Glazing information'!$J143,0),'Window calculation'!$A$192:$A$252,1),1))/(INDEX($A$192:$A$252,MATCH(3-IFERROR('Glazing information'!$I143/'Glazing information'!$J143,0),$R$192:$R$252,-1),1)-INDEX(P205:P265,MATCH(IFERROR('Glazing information'!$I143/'Glazing information'!$J143,0),'Window calculation'!$A$192:$A$252,1),1)))),1)</f>
        <v>1</v>
      </c>
      <c r="AK210" s="369">
        <f>IFERROR(IF('Glazing information'!$I143/('Glazing information'!$H143+'Glazing information'!$J143)&gt;3,INDEX($A$192:$Q$252,MATCH(3,'Window calculation'!$A$192:$A$252,1),MATCH(AJ$131,'Window calculation'!$A$192:$Q$192,0)),INDEX($A$192:$Q$252,MATCH(IFERROR('Glazing information'!$I143/('Glazing information'!$H143+'Glazing information'!$J143),0),$A$192:$A$252,1),MATCH(AJ$131,$A$192:$Q$192,0))+(INDEX($A$192:$Q$252,MATCH(3-IFERROR('Glazing information'!$I143/('Glazing information'!$H143+'Glazing information'!$J143),0),$R$192:$R$252,-1),MATCH(AJ$131,$A$192:$Q$192,0))-INDEX($A$192:$Q$252,MATCH(IFERROR('Glazing information'!$I143/('Glazing information'!$H143+'Glazing information'!$J143),0),$A$192:$A$252,1),MATCH(AJ$131,$A$192:$Q$192,0)))*(IFERROR('Glazing information'!$I143/('Glazing information'!$H143+'Glazing information'!$J143),0)-INDEX($A$192:$A$252,MATCH(IFERROR('Glazing information'!$I143/('Glazing information'!$H143+'Glazing information'!$J143),0),$A$192:$A$252,1),1))/(INDEX($A$192:$A$252,MATCH(3-IFERROR('Glazing information'!$I143/('Glazing information'!$H143+'Glazing information'!$J143),0),$R$192:$R$252,-1),1)-INDEX($A$192:$A$252,MATCH(IFERROR('Glazing information'!$I143/('Glazing information'!$H143+'Glazing information'!$J143),0),$A$192:$A$252,1),1))),1)</f>
        <v>1</v>
      </c>
      <c r="AL210" s="416" t="str">
        <f>IFERROR(('Window calculation'!AK210*('Glazing information'!$H143+'Glazing information'!$J143)-'Window calculation'!AJ210*'Glazing information'!$J143)/'Glazing information'!$H143,"")</f>
        <v/>
      </c>
      <c r="AM210" s="370">
        <f>IFERROR(IF('Glazing information'!$I164/'Glazing information'!$J164&gt;3,INDEX($A$192:$Q$252,MATCH(3,'Window calculation'!$A$192:$A$252,1),MATCH(AM$131,'Window calculation'!$A$192:$Q$192,0)),(INDEX($A$192:$Q$252,MATCH(IFERROR('Glazing information'!$I164/'Glazing information'!$J164,0),'Window calculation'!$A$192:$A$252,1),MATCH(AM$131,'Window calculation'!$A$192:$Q$192,0))+(INDEX($A$192:$Q$252,MATCH(3-IFERROR('Glazing information'!$I164/'Glazing information'!$J164,0),$R$192:$R$252,-1),MATCH(AM$131,'Window calculation'!$A$192:$Q$192,0))-INDEX($A$192:$Q$252,MATCH(IFERROR('Glazing information'!$I164/'Glazing information'!$J164,0),'Window calculation'!$A$192:$A$252,1),MATCH(AM$131,'Window calculation'!$A$192:$Q$192,0)))*(IFERROR('Glazing information'!$I164/'Glazing information'!$J164,0)-INDEX($A$192:$A$252,MATCH(IFERROR('Glazing information'!$I164/'Glazing information'!$J164,0),'Window calculation'!$A$192:$A$252,1),1))/(INDEX($A$192:$A$252,MATCH(3-IFERROR('Glazing information'!$I164/'Glazing information'!$J164,0),$R$192:$R$252,-1),1)-INDEX(S205:S265,MATCH(IFERROR('Glazing information'!$I164/'Glazing information'!$J164,0),'Window calculation'!$A$192:$A$252,1),1)))),1)</f>
        <v>1</v>
      </c>
      <c r="AN210" s="369">
        <f>IFERROR(IF('Glazing information'!$I164/('Glazing information'!$H164+'Glazing information'!$J164)&gt;3,INDEX($A$192:$Q$252,MATCH(3,'Window calculation'!$A$192:$A$252,1),MATCH(AM$131,'Window calculation'!$A$192:$Q$192,0)),INDEX($A$192:$Q$252,MATCH(IFERROR('Glazing information'!$I164/('Glazing information'!$H164+'Glazing information'!$J164),0),$A$192:$A$252,1),MATCH(AM$131,$A$192:$Q$192,0))+(INDEX($A$192:$Q$252,MATCH(3-IFERROR('Glazing information'!$I164/('Glazing information'!$H164+'Glazing information'!$J164),0),$R$192:$R$252,-1),MATCH(AM$131,$A$192:$Q$192,0))-INDEX($A$192:$Q$252,MATCH(IFERROR('Glazing information'!$I164/('Glazing information'!$H164+'Glazing information'!$J164),0),$A$192:$A$252,1),MATCH(AM$131,$A$192:$Q$192,0)))*(IFERROR('Glazing information'!$I164/('Glazing information'!$H164+'Glazing information'!$J164),0)-INDEX($A$192:$A$252,MATCH(IFERROR('Glazing information'!$I164/('Glazing information'!$H164+'Glazing information'!$J164),0),$A$192:$A$252,1),1))/(INDEX($A$192:$A$252,MATCH(3-IFERROR('Glazing information'!$I164/('Glazing information'!$H164+'Glazing information'!$J164),0),$R$192:$R$252,-1),1)-INDEX($A$192:$A$252,MATCH(IFERROR('Glazing information'!$I164/('Glazing information'!$H164+'Glazing information'!$J164),0),$A$192:$A$252,1),1))),1)</f>
        <v>1</v>
      </c>
      <c r="AO210" s="416" t="str">
        <f>IFERROR(('Window calculation'!AN210*('Glazing information'!$H164+'Glazing information'!$J164)-'Window calculation'!AM210*'Glazing information'!$J164)/'Glazing information'!$H164,"")</f>
        <v/>
      </c>
      <c r="AP210" s="370">
        <f>IFERROR(IF('Glazing information'!$I185/'Glazing information'!$J185&gt;3,INDEX($A$192:$Q$252,MATCH(3,'Window calculation'!$A$192:$A$252,1),MATCH(AP$131,'Window calculation'!$A$192:$Q$192,0)),(INDEX($A$192:$Q$252,MATCH(IFERROR('Glazing information'!$I185/'Glazing information'!$J185,0),'Window calculation'!$A$192:$A$252,1),MATCH(AP$131,'Window calculation'!$A$192:$Q$192,0))+(INDEX($A$192:$Q$252,MATCH(3-IFERROR('Glazing information'!$I185/'Glazing information'!$J185,0),$R$192:$R$252,-1),MATCH(AP$131,'Window calculation'!$A$192:$Q$192,0))-INDEX($A$192:$Q$252,MATCH(IFERROR('Glazing information'!$I185/'Glazing information'!$J185,0),'Window calculation'!$A$192:$A$252,1),MATCH(AP$131,'Window calculation'!$A$192:$Q$192,0)))*(IFERROR('Glazing information'!$I185/'Glazing information'!$J185,0)-INDEX($A$192:$A$252,MATCH(IFERROR('Glazing information'!$I185/'Glazing information'!$J185,0),'Window calculation'!$A$192:$A$252,1),1))/(INDEX($A$192:$A$252,MATCH(3-IFERROR('Glazing information'!$I185/'Glazing information'!$J185,0),$R$192:$R$252,-1),1)-INDEX(V205:V265,MATCH(IFERROR('Glazing information'!$I185/'Glazing information'!$J185,0),'Window calculation'!$A$192:$A$252,1),1)))),1)</f>
        <v>1</v>
      </c>
      <c r="AQ210" s="369">
        <f>IFERROR(IF('Glazing information'!$I185/('Glazing information'!$H185+'Glazing information'!$J185)&gt;3,INDEX($A$192:$Q$252,MATCH(3,'Window calculation'!$A$192:$A$252,1),MATCH(AP$131,'Window calculation'!$A$192:$Q$192,0)),INDEX($A$192:$Q$252,MATCH(IFERROR('Glazing information'!$I185/('Glazing information'!$H185+'Glazing information'!$J185),0),$A$192:$A$252,1),MATCH(AP$131,$A$192:$Q$192,0))+(INDEX($A$192:$Q$252,MATCH(3-IFERROR('Glazing information'!$I185/('Glazing information'!$H185+'Glazing information'!$J185),0),$R$192:$R$252,-1),MATCH(AP$131,$A$192:$Q$192,0))-INDEX($A$192:$Q$252,MATCH(IFERROR('Glazing information'!$I185/('Glazing information'!$H185+'Glazing information'!$J185),0),$A$192:$A$252,1),MATCH(AP$131,$A$192:$Q$192,0)))*(IFERROR('Glazing information'!$I185/('Glazing information'!$H185+'Glazing information'!$J185),0)-INDEX($A$192:$A$252,MATCH(IFERROR('Glazing information'!$I185/('Glazing information'!$H185+'Glazing information'!$J185),0),$A$192:$A$252,1),1))/(INDEX($A$192:$A$252,MATCH(3-IFERROR('Glazing information'!$I185/('Glazing information'!$H185+'Glazing information'!$J185),0),$R$192:$R$252,-1),1)-INDEX($A$192:$A$252,MATCH(IFERROR('Glazing information'!$I185/('Glazing information'!$H185+'Glazing information'!$J185),0),$A$192:$A$252,1),1))),1)</f>
        <v>1</v>
      </c>
      <c r="AR210" s="416" t="str">
        <f>IFERROR(('Window calculation'!AQ210*('Glazing information'!$H185+'Glazing information'!$J185)-'Window calculation'!AP210*'Glazing information'!$J185)/'Glazing information'!$H185,"")</f>
        <v/>
      </c>
      <c r="AS210" s="57"/>
      <c r="AT210" s="57"/>
      <c r="AU210" s="57"/>
      <c r="AV210" s="57"/>
      <c r="AW210" s="57"/>
      <c r="AX210" s="57"/>
      <c r="AY210" s="57"/>
      <c r="AZ210" s="57"/>
      <c r="BA210" s="57"/>
      <c r="BB210" s="57"/>
      <c r="BC210" s="57"/>
      <c r="BD210" s="57"/>
      <c r="BE210" s="57"/>
      <c r="BF210" s="57"/>
      <c r="BG210" s="57"/>
      <c r="BH210" s="57"/>
      <c r="BI210" s="57"/>
      <c r="BJ210" s="57"/>
      <c r="BK210" s="57"/>
      <c r="BL210" s="57"/>
    </row>
    <row r="211" spans="1:64" x14ac:dyDescent="0.25">
      <c r="A211" s="67">
        <v>0.95</v>
      </c>
      <c r="B211" s="68" t="b">
        <f>IF('OTTV Calculation'!$E$6="Hanoi",'Beta Database'!D208,IF('OTTV Calculation'!$E$6="Da Nang",'Beta Database'!U208,IF('OTTV Calculation'!$E$6="Buon Ma Thuot",'Beta Database'!AL208,IF('OTTV Calculation'!$E$6="HCMC",'Beta Database'!BC208))))</f>
        <v>0</v>
      </c>
      <c r="C211" s="68" t="b">
        <f>IF('OTTV Calculation'!$E$6="Hanoi",'Beta Database'!E208,IF('OTTV Calculation'!$E$6="Da Nang",'Beta Database'!V208,IF('OTTV Calculation'!$E$6="Buon Ma Thuot",'Beta Database'!AM208,IF('OTTV Calculation'!$E$6="HCMC",'Beta Database'!BD208))))</f>
        <v>0</v>
      </c>
      <c r="D211" s="68" t="b">
        <f>IF('OTTV Calculation'!$E$6="Hanoi",'Beta Database'!F208,IF('OTTV Calculation'!$E$6="Da Nang",'Beta Database'!W208,IF('OTTV Calculation'!$E$6="Buon Ma Thuot",'Beta Database'!AN208,IF('OTTV Calculation'!$E$6="HCMC",'Beta Database'!BE208))))</f>
        <v>0</v>
      </c>
      <c r="E211" s="68" t="b">
        <f>IF('OTTV Calculation'!$E$6="Hanoi",'Beta Database'!G208,IF('OTTV Calculation'!$E$6="Da Nang",'Beta Database'!X208,IF('OTTV Calculation'!$E$6="Buon Ma Thuot",'Beta Database'!AO208,IF('OTTV Calculation'!$E$6="HCMC",'Beta Database'!BF208))))</f>
        <v>0</v>
      </c>
      <c r="F211" s="73" t="b">
        <f>IF('OTTV Calculation'!$E$6="Hanoi",'Beta Database'!H208,IF('OTTV Calculation'!$E$6="Da Nang",'Beta Database'!Y208,IF('OTTV Calculation'!$E$6="Buon Ma Thuot",'Beta Database'!AP208,IF('OTTV Calculation'!$E$6="HCMC",'Beta Database'!BG208))))</f>
        <v>0</v>
      </c>
      <c r="G211" s="68" t="b">
        <f>IF('OTTV Calculation'!$E$6="Hanoi",'Beta Database'!I208,IF('OTTV Calculation'!$E$6="Da Nang",'Beta Database'!Z208,IF('OTTV Calculation'!$E$6="Buon Ma Thuot",'Beta Database'!AQ208,IF('OTTV Calculation'!$E$6="HCMC",'Beta Database'!BH208))))</f>
        <v>0</v>
      </c>
      <c r="H211" s="68" t="b">
        <f>IF('OTTV Calculation'!$E$6="Hanoi",'Beta Database'!J208,IF('OTTV Calculation'!$E$6="Da Nang",'Beta Database'!AA208,IF('OTTV Calculation'!$E$6="Buon Ma Thuot",'Beta Database'!AR208,IF('OTTV Calculation'!$E$6="HCMC",'Beta Database'!BI208))))</f>
        <v>0</v>
      </c>
      <c r="I211" s="68" t="b">
        <f>IF('OTTV Calculation'!$E$6="Hanoi",'Beta Database'!K208,IF('OTTV Calculation'!$E$6="Da Nang",'Beta Database'!AB208,IF('OTTV Calculation'!$E$6="Buon Ma Thuot",'Beta Database'!AS208,IF('OTTV Calculation'!$E$6="HCMC",'Beta Database'!BJ208))))</f>
        <v>0</v>
      </c>
      <c r="J211" s="68" t="b">
        <f>IF('OTTV Calculation'!$E$6="Hanoi",'Beta Database'!L208,IF('OTTV Calculation'!$E$6="Da Nang",'Beta Database'!AC208,IF('OTTV Calculation'!$E$6="Buon Ma Thuot",'Beta Database'!AT208,IF('OTTV Calculation'!$E$6="HCMC",'Beta Database'!BK208))))</f>
        <v>0</v>
      </c>
      <c r="K211" s="68" t="b">
        <f>IF('OTTV Calculation'!$E$6="Hanoi",'Beta Database'!M208,IF('OTTV Calculation'!$E$6="Da Nang",'Beta Database'!AD208,IF('OTTV Calculation'!$E$6="Buon Ma Thuot",'Beta Database'!AU208,IF('OTTV Calculation'!$E$6="HCMC",'Beta Database'!BL208))))</f>
        <v>0</v>
      </c>
      <c r="L211" s="68" t="b">
        <f>IF('OTTV Calculation'!$E$6="Hanoi",'Beta Database'!N208,IF('OTTV Calculation'!$E$6="Da Nang",'Beta Database'!AE208,IF('OTTV Calculation'!$E$6="Buon Ma Thuot",'Beta Database'!AV208,IF('OTTV Calculation'!$E$6="HCMC",'Beta Database'!BM208))))</f>
        <v>0</v>
      </c>
      <c r="M211" s="68" t="b">
        <f>IF('OTTV Calculation'!$E$6="Hanoi",'Beta Database'!O208,IF('OTTV Calculation'!$E$6="Da Nang",'Beta Database'!AF208,IF('OTTV Calculation'!$E$6="Buon Ma Thuot",'Beta Database'!AW208,IF('OTTV Calculation'!$E$6="HCMC",'Beta Database'!BN208))))</f>
        <v>0</v>
      </c>
      <c r="N211" s="68" t="b">
        <f>IF('OTTV Calculation'!$E$6="Hanoi",'Beta Database'!P208,IF('OTTV Calculation'!$E$6="Da Nang",'Beta Database'!AG208,IF('OTTV Calculation'!$E$6="Buon Ma Thuot",'Beta Database'!AX208,IF('OTTV Calculation'!$E$6="HCMC",'Beta Database'!BO208))))</f>
        <v>0</v>
      </c>
      <c r="O211" s="68" t="b">
        <f>IF('OTTV Calculation'!$E$6="Hanoi",'Beta Database'!Q208,IF('OTTV Calculation'!$E$6="Da Nang",'Beta Database'!AH208,IF('OTTV Calculation'!$E$6="Buon Ma Thuot",'Beta Database'!AY208,IF('OTTV Calculation'!$E$6="HCMC",'Beta Database'!BP208))))</f>
        <v>0</v>
      </c>
      <c r="P211" s="68" t="b">
        <f>IF('OTTV Calculation'!$E$6="Hanoi",'Beta Database'!R208,IF('OTTV Calculation'!$E$6="Da Nang",'Beta Database'!AI208,IF('OTTV Calculation'!$E$6="Buon Ma Thuot",'Beta Database'!AZ208,IF('OTTV Calculation'!$E$6="HCMC",'Beta Database'!BQ208))))</f>
        <v>0</v>
      </c>
      <c r="Q211" s="68" t="b">
        <f>IF('OTTV Calculation'!$E$6="Hanoi",'Beta Database'!S208,IF('OTTV Calculation'!$E$6="Da Nang",'Beta Database'!AJ208,IF('OTTV Calculation'!$E$6="Buon Ma Thuot",'Beta Database'!BA208,IF('OTTV Calculation'!$E$6="HCMC",'Beta Database'!BR208))))</f>
        <v>0</v>
      </c>
      <c r="R211" s="57">
        <v>2.1</v>
      </c>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row>
    <row r="212" spans="1:64" x14ac:dyDescent="0.25">
      <c r="A212" s="67">
        <v>1</v>
      </c>
      <c r="B212" s="68" t="b">
        <f>IF('OTTV Calculation'!$E$6="Hanoi",'Beta Database'!D209,IF('OTTV Calculation'!$E$6="Da Nang",'Beta Database'!U209,IF('OTTV Calculation'!$E$6="Buon Ma Thuot",'Beta Database'!AL209,IF('OTTV Calculation'!$E$6="HCMC",'Beta Database'!BC209))))</f>
        <v>0</v>
      </c>
      <c r="C212" s="68" t="b">
        <f>IF('OTTV Calculation'!$E$6="Hanoi",'Beta Database'!E209,IF('OTTV Calculation'!$E$6="Da Nang",'Beta Database'!V209,IF('OTTV Calculation'!$E$6="Buon Ma Thuot",'Beta Database'!AM209,IF('OTTV Calculation'!$E$6="HCMC",'Beta Database'!BD209))))</f>
        <v>0</v>
      </c>
      <c r="D212" s="68" t="b">
        <f>IF('OTTV Calculation'!$E$6="Hanoi",'Beta Database'!F209,IF('OTTV Calculation'!$E$6="Da Nang",'Beta Database'!W209,IF('OTTV Calculation'!$E$6="Buon Ma Thuot",'Beta Database'!AN209,IF('OTTV Calculation'!$E$6="HCMC",'Beta Database'!BE209))))</f>
        <v>0</v>
      </c>
      <c r="E212" s="68" t="b">
        <f>IF('OTTV Calculation'!$E$6="Hanoi",'Beta Database'!G209,IF('OTTV Calculation'!$E$6="Da Nang",'Beta Database'!X209,IF('OTTV Calculation'!$E$6="Buon Ma Thuot",'Beta Database'!AO209,IF('OTTV Calculation'!$E$6="HCMC",'Beta Database'!BF209))))</f>
        <v>0</v>
      </c>
      <c r="F212" s="73" t="b">
        <f>IF('OTTV Calculation'!$E$6="Hanoi",'Beta Database'!H209,IF('OTTV Calculation'!$E$6="Da Nang",'Beta Database'!Y209,IF('OTTV Calculation'!$E$6="Buon Ma Thuot",'Beta Database'!AP209,IF('OTTV Calculation'!$E$6="HCMC",'Beta Database'!BG209))))</f>
        <v>0</v>
      </c>
      <c r="G212" s="68" t="b">
        <f>IF('OTTV Calculation'!$E$6="Hanoi",'Beta Database'!I209,IF('OTTV Calculation'!$E$6="Da Nang",'Beta Database'!Z209,IF('OTTV Calculation'!$E$6="Buon Ma Thuot",'Beta Database'!AQ209,IF('OTTV Calculation'!$E$6="HCMC",'Beta Database'!BH209))))</f>
        <v>0</v>
      </c>
      <c r="H212" s="68" t="b">
        <f>IF('OTTV Calculation'!$E$6="Hanoi",'Beta Database'!J209,IF('OTTV Calculation'!$E$6="Da Nang",'Beta Database'!AA209,IF('OTTV Calculation'!$E$6="Buon Ma Thuot",'Beta Database'!AR209,IF('OTTV Calculation'!$E$6="HCMC",'Beta Database'!BI209))))</f>
        <v>0</v>
      </c>
      <c r="I212" s="68" t="b">
        <f>IF('OTTV Calculation'!$E$6="Hanoi",'Beta Database'!K209,IF('OTTV Calculation'!$E$6="Da Nang",'Beta Database'!AB209,IF('OTTV Calculation'!$E$6="Buon Ma Thuot",'Beta Database'!AS209,IF('OTTV Calculation'!$E$6="HCMC",'Beta Database'!BJ209))))</f>
        <v>0</v>
      </c>
      <c r="J212" s="68" t="b">
        <f>IF('OTTV Calculation'!$E$6="Hanoi",'Beta Database'!L209,IF('OTTV Calculation'!$E$6="Da Nang",'Beta Database'!AC209,IF('OTTV Calculation'!$E$6="Buon Ma Thuot",'Beta Database'!AT209,IF('OTTV Calculation'!$E$6="HCMC",'Beta Database'!BK209))))</f>
        <v>0</v>
      </c>
      <c r="K212" s="68" t="b">
        <f>IF('OTTV Calculation'!$E$6="Hanoi",'Beta Database'!M209,IF('OTTV Calculation'!$E$6="Da Nang",'Beta Database'!AD209,IF('OTTV Calculation'!$E$6="Buon Ma Thuot",'Beta Database'!AU209,IF('OTTV Calculation'!$E$6="HCMC",'Beta Database'!BL209))))</f>
        <v>0</v>
      </c>
      <c r="L212" s="68" t="b">
        <f>IF('OTTV Calculation'!$E$6="Hanoi",'Beta Database'!N209,IF('OTTV Calculation'!$E$6="Da Nang",'Beta Database'!AE209,IF('OTTV Calculation'!$E$6="Buon Ma Thuot",'Beta Database'!AV209,IF('OTTV Calculation'!$E$6="HCMC",'Beta Database'!BM209))))</f>
        <v>0</v>
      </c>
      <c r="M212" s="68" t="b">
        <f>IF('OTTV Calculation'!$E$6="Hanoi",'Beta Database'!O209,IF('OTTV Calculation'!$E$6="Da Nang",'Beta Database'!AF209,IF('OTTV Calculation'!$E$6="Buon Ma Thuot",'Beta Database'!AW209,IF('OTTV Calculation'!$E$6="HCMC",'Beta Database'!BN209))))</f>
        <v>0</v>
      </c>
      <c r="N212" s="68" t="b">
        <f>IF('OTTV Calculation'!$E$6="Hanoi",'Beta Database'!P209,IF('OTTV Calculation'!$E$6="Da Nang",'Beta Database'!AG209,IF('OTTV Calculation'!$E$6="Buon Ma Thuot",'Beta Database'!AX209,IF('OTTV Calculation'!$E$6="HCMC",'Beta Database'!BO209))))</f>
        <v>0</v>
      </c>
      <c r="O212" s="68" t="b">
        <f>IF('OTTV Calculation'!$E$6="Hanoi",'Beta Database'!Q209,IF('OTTV Calculation'!$E$6="Da Nang",'Beta Database'!AH209,IF('OTTV Calculation'!$E$6="Buon Ma Thuot",'Beta Database'!AY209,IF('OTTV Calculation'!$E$6="HCMC",'Beta Database'!BP209))))</f>
        <v>0</v>
      </c>
      <c r="P212" s="68" t="b">
        <f>IF('OTTV Calculation'!$E$6="Hanoi",'Beta Database'!R209,IF('OTTV Calculation'!$E$6="Da Nang",'Beta Database'!AI209,IF('OTTV Calculation'!$E$6="Buon Ma Thuot",'Beta Database'!AZ209,IF('OTTV Calculation'!$E$6="HCMC",'Beta Database'!BQ209))))</f>
        <v>0</v>
      </c>
      <c r="Q212" s="68" t="b">
        <f>IF('OTTV Calculation'!$E$6="Hanoi",'Beta Database'!S209,IF('OTTV Calculation'!$E$6="Da Nang",'Beta Database'!AJ209,IF('OTTV Calculation'!$E$6="Buon Ma Thuot",'Beta Database'!BA209,IF('OTTV Calculation'!$E$6="HCMC",'Beta Database'!BR209))))</f>
        <v>0</v>
      </c>
      <c r="R212" s="57">
        <v>2.0499999999999998</v>
      </c>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row>
    <row r="213" spans="1:64" x14ac:dyDescent="0.25">
      <c r="A213" s="67">
        <v>1.05</v>
      </c>
      <c r="B213" s="68" t="b">
        <f>IF('OTTV Calculation'!$E$6="Hanoi",'Beta Database'!D210,IF('OTTV Calculation'!$E$6="Da Nang",'Beta Database'!U210,IF('OTTV Calculation'!$E$6="Buon Ma Thuot",'Beta Database'!AL210,IF('OTTV Calculation'!$E$6="HCMC",'Beta Database'!BC210))))</f>
        <v>0</v>
      </c>
      <c r="C213" s="68" t="b">
        <f>IF('OTTV Calculation'!$E$6="Hanoi",'Beta Database'!E210,IF('OTTV Calculation'!$E$6="Da Nang",'Beta Database'!V210,IF('OTTV Calculation'!$E$6="Buon Ma Thuot",'Beta Database'!AM210,IF('OTTV Calculation'!$E$6="HCMC",'Beta Database'!BD210))))</f>
        <v>0</v>
      </c>
      <c r="D213" s="68" t="b">
        <f>IF('OTTV Calculation'!$E$6="Hanoi",'Beta Database'!F210,IF('OTTV Calculation'!$E$6="Da Nang",'Beta Database'!W210,IF('OTTV Calculation'!$E$6="Buon Ma Thuot",'Beta Database'!AN210,IF('OTTV Calculation'!$E$6="HCMC",'Beta Database'!BE210))))</f>
        <v>0</v>
      </c>
      <c r="E213" s="68" t="b">
        <f>IF('OTTV Calculation'!$E$6="Hanoi",'Beta Database'!G210,IF('OTTV Calculation'!$E$6="Da Nang",'Beta Database'!X210,IF('OTTV Calculation'!$E$6="Buon Ma Thuot",'Beta Database'!AO210,IF('OTTV Calculation'!$E$6="HCMC",'Beta Database'!BF210))))</f>
        <v>0</v>
      </c>
      <c r="F213" s="73" t="b">
        <f>IF('OTTV Calculation'!$E$6="Hanoi",'Beta Database'!H210,IF('OTTV Calculation'!$E$6="Da Nang",'Beta Database'!Y210,IF('OTTV Calculation'!$E$6="Buon Ma Thuot",'Beta Database'!AP210,IF('OTTV Calculation'!$E$6="HCMC",'Beta Database'!BG210))))</f>
        <v>0</v>
      </c>
      <c r="G213" s="68" t="b">
        <f>IF('OTTV Calculation'!$E$6="Hanoi",'Beta Database'!I210,IF('OTTV Calculation'!$E$6="Da Nang",'Beta Database'!Z210,IF('OTTV Calculation'!$E$6="Buon Ma Thuot",'Beta Database'!AQ210,IF('OTTV Calculation'!$E$6="HCMC",'Beta Database'!BH210))))</f>
        <v>0</v>
      </c>
      <c r="H213" s="68" t="b">
        <f>IF('OTTV Calculation'!$E$6="Hanoi",'Beta Database'!J210,IF('OTTV Calculation'!$E$6="Da Nang",'Beta Database'!AA210,IF('OTTV Calculation'!$E$6="Buon Ma Thuot",'Beta Database'!AR210,IF('OTTV Calculation'!$E$6="HCMC",'Beta Database'!BI210))))</f>
        <v>0</v>
      </c>
      <c r="I213" s="68" t="b">
        <f>IF('OTTV Calculation'!$E$6="Hanoi",'Beta Database'!K210,IF('OTTV Calculation'!$E$6="Da Nang",'Beta Database'!AB210,IF('OTTV Calculation'!$E$6="Buon Ma Thuot",'Beta Database'!AS210,IF('OTTV Calculation'!$E$6="HCMC",'Beta Database'!BJ210))))</f>
        <v>0</v>
      </c>
      <c r="J213" s="68" t="b">
        <f>IF('OTTV Calculation'!$E$6="Hanoi",'Beta Database'!L210,IF('OTTV Calculation'!$E$6="Da Nang",'Beta Database'!AC210,IF('OTTV Calculation'!$E$6="Buon Ma Thuot",'Beta Database'!AT210,IF('OTTV Calculation'!$E$6="HCMC",'Beta Database'!BK210))))</f>
        <v>0</v>
      </c>
      <c r="K213" s="68" t="b">
        <f>IF('OTTV Calculation'!$E$6="Hanoi",'Beta Database'!M210,IF('OTTV Calculation'!$E$6="Da Nang",'Beta Database'!AD210,IF('OTTV Calculation'!$E$6="Buon Ma Thuot",'Beta Database'!AU210,IF('OTTV Calculation'!$E$6="HCMC",'Beta Database'!BL210))))</f>
        <v>0</v>
      </c>
      <c r="L213" s="68" t="b">
        <f>IF('OTTV Calculation'!$E$6="Hanoi",'Beta Database'!N210,IF('OTTV Calculation'!$E$6="Da Nang",'Beta Database'!AE210,IF('OTTV Calculation'!$E$6="Buon Ma Thuot",'Beta Database'!AV210,IF('OTTV Calculation'!$E$6="HCMC",'Beta Database'!BM210))))</f>
        <v>0</v>
      </c>
      <c r="M213" s="68" t="b">
        <f>IF('OTTV Calculation'!$E$6="Hanoi",'Beta Database'!O210,IF('OTTV Calculation'!$E$6="Da Nang",'Beta Database'!AF210,IF('OTTV Calculation'!$E$6="Buon Ma Thuot",'Beta Database'!AW210,IF('OTTV Calculation'!$E$6="HCMC",'Beta Database'!BN210))))</f>
        <v>0</v>
      </c>
      <c r="N213" s="68" t="b">
        <f>IF('OTTV Calculation'!$E$6="Hanoi",'Beta Database'!P210,IF('OTTV Calculation'!$E$6="Da Nang",'Beta Database'!AG210,IF('OTTV Calculation'!$E$6="Buon Ma Thuot",'Beta Database'!AX210,IF('OTTV Calculation'!$E$6="HCMC",'Beta Database'!BO210))))</f>
        <v>0</v>
      </c>
      <c r="O213" s="68" t="b">
        <f>IF('OTTV Calculation'!$E$6="Hanoi",'Beta Database'!Q210,IF('OTTV Calculation'!$E$6="Da Nang",'Beta Database'!AH210,IF('OTTV Calculation'!$E$6="Buon Ma Thuot",'Beta Database'!AY210,IF('OTTV Calculation'!$E$6="HCMC",'Beta Database'!BP210))))</f>
        <v>0</v>
      </c>
      <c r="P213" s="68" t="b">
        <f>IF('OTTV Calculation'!$E$6="Hanoi",'Beta Database'!R210,IF('OTTV Calculation'!$E$6="Da Nang",'Beta Database'!AI210,IF('OTTV Calculation'!$E$6="Buon Ma Thuot",'Beta Database'!AZ210,IF('OTTV Calculation'!$E$6="HCMC",'Beta Database'!BQ210))))</f>
        <v>0</v>
      </c>
      <c r="Q213" s="68" t="b">
        <f>IF('OTTV Calculation'!$E$6="Hanoi",'Beta Database'!S210,IF('OTTV Calculation'!$E$6="Da Nang",'Beta Database'!AJ210,IF('OTTV Calculation'!$E$6="Buon Ma Thuot",'Beta Database'!BA210,IF('OTTV Calculation'!$E$6="HCMC",'Beta Database'!BR210))))</f>
        <v>0</v>
      </c>
      <c r="R213" s="57">
        <v>2</v>
      </c>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row>
    <row r="214" spans="1:64" x14ac:dyDescent="0.25">
      <c r="A214" s="67">
        <v>1.1000000000000001</v>
      </c>
      <c r="B214" s="68" t="b">
        <f>IF('OTTV Calculation'!$E$6="Hanoi",'Beta Database'!D211,IF('OTTV Calculation'!$E$6="Da Nang",'Beta Database'!U211,IF('OTTV Calculation'!$E$6="Buon Ma Thuot",'Beta Database'!AL211,IF('OTTV Calculation'!$E$6="HCMC",'Beta Database'!BC211))))</f>
        <v>0</v>
      </c>
      <c r="C214" s="68" t="b">
        <f>IF('OTTV Calculation'!$E$6="Hanoi",'Beta Database'!E211,IF('OTTV Calculation'!$E$6="Da Nang",'Beta Database'!V211,IF('OTTV Calculation'!$E$6="Buon Ma Thuot",'Beta Database'!AM211,IF('OTTV Calculation'!$E$6="HCMC",'Beta Database'!BD211))))</f>
        <v>0</v>
      </c>
      <c r="D214" s="68" t="b">
        <f>IF('OTTV Calculation'!$E$6="Hanoi",'Beta Database'!F211,IF('OTTV Calculation'!$E$6="Da Nang",'Beta Database'!W211,IF('OTTV Calculation'!$E$6="Buon Ma Thuot",'Beta Database'!AN211,IF('OTTV Calculation'!$E$6="HCMC",'Beta Database'!BE211))))</f>
        <v>0</v>
      </c>
      <c r="E214" s="68" t="b">
        <f>IF('OTTV Calculation'!$E$6="Hanoi",'Beta Database'!G211,IF('OTTV Calculation'!$E$6="Da Nang",'Beta Database'!X211,IF('OTTV Calculation'!$E$6="Buon Ma Thuot",'Beta Database'!AO211,IF('OTTV Calculation'!$E$6="HCMC",'Beta Database'!BF211))))</f>
        <v>0</v>
      </c>
      <c r="F214" s="73" t="b">
        <f>IF('OTTV Calculation'!$E$6="Hanoi",'Beta Database'!H211,IF('OTTV Calculation'!$E$6="Da Nang",'Beta Database'!Y211,IF('OTTV Calculation'!$E$6="Buon Ma Thuot",'Beta Database'!AP211,IF('OTTV Calculation'!$E$6="HCMC",'Beta Database'!BG211))))</f>
        <v>0</v>
      </c>
      <c r="G214" s="68" t="b">
        <f>IF('OTTV Calculation'!$E$6="Hanoi",'Beta Database'!I211,IF('OTTV Calculation'!$E$6="Da Nang",'Beta Database'!Z211,IF('OTTV Calculation'!$E$6="Buon Ma Thuot",'Beta Database'!AQ211,IF('OTTV Calculation'!$E$6="HCMC",'Beta Database'!BH211))))</f>
        <v>0</v>
      </c>
      <c r="H214" s="68" t="b">
        <f>IF('OTTV Calculation'!$E$6="Hanoi",'Beta Database'!J211,IF('OTTV Calculation'!$E$6="Da Nang",'Beta Database'!AA211,IF('OTTV Calculation'!$E$6="Buon Ma Thuot",'Beta Database'!AR211,IF('OTTV Calculation'!$E$6="HCMC",'Beta Database'!BI211))))</f>
        <v>0</v>
      </c>
      <c r="I214" s="68" t="b">
        <f>IF('OTTV Calculation'!$E$6="Hanoi",'Beta Database'!K211,IF('OTTV Calculation'!$E$6="Da Nang",'Beta Database'!AB211,IF('OTTV Calculation'!$E$6="Buon Ma Thuot",'Beta Database'!AS211,IF('OTTV Calculation'!$E$6="HCMC",'Beta Database'!BJ211))))</f>
        <v>0</v>
      </c>
      <c r="J214" s="68" t="b">
        <f>IF('OTTV Calculation'!$E$6="Hanoi",'Beta Database'!L211,IF('OTTV Calculation'!$E$6="Da Nang",'Beta Database'!AC211,IF('OTTV Calculation'!$E$6="Buon Ma Thuot",'Beta Database'!AT211,IF('OTTV Calculation'!$E$6="HCMC",'Beta Database'!BK211))))</f>
        <v>0</v>
      </c>
      <c r="K214" s="68" t="b">
        <f>IF('OTTV Calculation'!$E$6="Hanoi",'Beta Database'!M211,IF('OTTV Calculation'!$E$6="Da Nang",'Beta Database'!AD211,IF('OTTV Calculation'!$E$6="Buon Ma Thuot",'Beta Database'!AU211,IF('OTTV Calculation'!$E$6="HCMC",'Beta Database'!BL211))))</f>
        <v>0</v>
      </c>
      <c r="L214" s="68" t="b">
        <f>IF('OTTV Calculation'!$E$6="Hanoi",'Beta Database'!N211,IF('OTTV Calculation'!$E$6="Da Nang",'Beta Database'!AE211,IF('OTTV Calculation'!$E$6="Buon Ma Thuot",'Beta Database'!AV211,IF('OTTV Calculation'!$E$6="HCMC",'Beta Database'!BM211))))</f>
        <v>0</v>
      </c>
      <c r="M214" s="68" t="b">
        <f>IF('OTTV Calculation'!$E$6="Hanoi",'Beta Database'!O211,IF('OTTV Calculation'!$E$6="Da Nang",'Beta Database'!AF211,IF('OTTV Calculation'!$E$6="Buon Ma Thuot",'Beta Database'!AW211,IF('OTTV Calculation'!$E$6="HCMC",'Beta Database'!BN211))))</f>
        <v>0</v>
      </c>
      <c r="N214" s="68" t="b">
        <f>IF('OTTV Calculation'!$E$6="Hanoi",'Beta Database'!P211,IF('OTTV Calculation'!$E$6="Da Nang",'Beta Database'!AG211,IF('OTTV Calculation'!$E$6="Buon Ma Thuot",'Beta Database'!AX211,IF('OTTV Calculation'!$E$6="HCMC",'Beta Database'!BO211))))</f>
        <v>0</v>
      </c>
      <c r="O214" s="68" t="b">
        <f>IF('OTTV Calculation'!$E$6="Hanoi",'Beta Database'!Q211,IF('OTTV Calculation'!$E$6="Da Nang",'Beta Database'!AH211,IF('OTTV Calculation'!$E$6="Buon Ma Thuot",'Beta Database'!AY211,IF('OTTV Calculation'!$E$6="HCMC",'Beta Database'!BP211))))</f>
        <v>0</v>
      </c>
      <c r="P214" s="68" t="b">
        <f>IF('OTTV Calculation'!$E$6="Hanoi",'Beta Database'!R211,IF('OTTV Calculation'!$E$6="Da Nang",'Beta Database'!AI211,IF('OTTV Calculation'!$E$6="Buon Ma Thuot",'Beta Database'!AZ211,IF('OTTV Calculation'!$E$6="HCMC",'Beta Database'!BQ211))))</f>
        <v>0</v>
      </c>
      <c r="Q214" s="68" t="b">
        <f>IF('OTTV Calculation'!$E$6="Hanoi",'Beta Database'!S211,IF('OTTV Calculation'!$E$6="Da Nang",'Beta Database'!AJ211,IF('OTTV Calculation'!$E$6="Buon Ma Thuot",'Beta Database'!BA211,IF('OTTV Calculation'!$E$6="HCMC",'Beta Database'!BR211))))</f>
        <v>0</v>
      </c>
      <c r="R214" s="57">
        <v>1.95</v>
      </c>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row>
    <row r="215" spans="1:64" x14ac:dyDescent="0.25">
      <c r="A215" s="67">
        <v>1.1499999999999999</v>
      </c>
      <c r="B215" s="68" t="b">
        <f>IF('OTTV Calculation'!$E$6="Hanoi",'Beta Database'!D212,IF('OTTV Calculation'!$E$6="Da Nang",'Beta Database'!U212,IF('OTTV Calculation'!$E$6="Buon Ma Thuot",'Beta Database'!AL212,IF('OTTV Calculation'!$E$6="HCMC",'Beta Database'!BC212))))</f>
        <v>0</v>
      </c>
      <c r="C215" s="68" t="b">
        <f>IF('OTTV Calculation'!$E$6="Hanoi",'Beta Database'!E212,IF('OTTV Calculation'!$E$6="Da Nang",'Beta Database'!V212,IF('OTTV Calculation'!$E$6="Buon Ma Thuot",'Beta Database'!AM212,IF('OTTV Calculation'!$E$6="HCMC",'Beta Database'!BD212))))</f>
        <v>0</v>
      </c>
      <c r="D215" s="68" t="b">
        <f>IF('OTTV Calculation'!$E$6="Hanoi",'Beta Database'!F212,IF('OTTV Calculation'!$E$6="Da Nang",'Beta Database'!W212,IF('OTTV Calculation'!$E$6="Buon Ma Thuot",'Beta Database'!AN212,IF('OTTV Calculation'!$E$6="HCMC",'Beta Database'!BE212))))</f>
        <v>0</v>
      </c>
      <c r="E215" s="68" t="b">
        <f>IF('OTTV Calculation'!$E$6="Hanoi",'Beta Database'!G212,IF('OTTV Calculation'!$E$6="Da Nang",'Beta Database'!X212,IF('OTTV Calculation'!$E$6="Buon Ma Thuot",'Beta Database'!AO212,IF('OTTV Calculation'!$E$6="HCMC",'Beta Database'!BF212))))</f>
        <v>0</v>
      </c>
      <c r="F215" s="73" t="b">
        <f>IF('OTTV Calculation'!$E$6="Hanoi",'Beta Database'!H212,IF('OTTV Calculation'!$E$6="Da Nang",'Beta Database'!Y212,IF('OTTV Calculation'!$E$6="Buon Ma Thuot",'Beta Database'!AP212,IF('OTTV Calculation'!$E$6="HCMC",'Beta Database'!BG212))))</f>
        <v>0</v>
      </c>
      <c r="G215" s="68" t="b">
        <f>IF('OTTV Calculation'!$E$6="Hanoi",'Beta Database'!I212,IF('OTTV Calculation'!$E$6="Da Nang",'Beta Database'!Z212,IF('OTTV Calculation'!$E$6="Buon Ma Thuot",'Beta Database'!AQ212,IF('OTTV Calculation'!$E$6="HCMC",'Beta Database'!BH212))))</f>
        <v>0</v>
      </c>
      <c r="H215" s="68" t="b">
        <f>IF('OTTV Calculation'!$E$6="Hanoi",'Beta Database'!J212,IF('OTTV Calculation'!$E$6="Da Nang",'Beta Database'!AA212,IF('OTTV Calculation'!$E$6="Buon Ma Thuot",'Beta Database'!AR212,IF('OTTV Calculation'!$E$6="HCMC",'Beta Database'!BI212))))</f>
        <v>0</v>
      </c>
      <c r="I215" s="68" t="b">
        <f>IF('OTTV Calculation'!$E$6="Hanoi",'Beta Database'!K212,IF('OTTV Calculation'!$E$6="Da Nang",'Beta Database'!AB212,IF('OTTV Calculation'!$E$6="Buon Ma Thuot",'Beta Database'!AS212,IF('OTTV Calculation'!$E$6="HCMC",'Beta Database'!BJ212))))</f>
        <v>0</v>
      </c>
      <c r="J215" s="68" t="b">
        <f>IF('OTTV Calculation'!$E$6="Hanoi",'Beta Database'!L212,IF('OTTV Calculation'!$E$6="Da Nang",'Beta Database'!AC212,IF('OTTV Calculation'!$E$6="Buon Ma Thuot",'Beta Database'!AT212,IF('OTTV Calculation'!$E$6="HCMC",'Beta Database'!BK212))))</f>
        <v>0</v>
      </c>
      <c r="K215" s="68" t="b">
        <f>IF('OTTV Calculation'!$E$6="Hanoi",'Beta Database'!M212,IF('OTTV Calculation'!$E$6="Da Nang",'Beta Database'!AD212,IF('OTTV Calculation'!$E$6="Buon Ma Thuot",'Beta Database'!AU212,IF('OTTV Calculation'!$E$6="HCMC",'Beta Database'!BL212))))</f>
        <v>0</v>
      </c>
      <c r="L215" s="68" t="b">
        <f>IF('OTTV Calculation'!$E$6="Hanoi",'Beta Database'!N212,IF('OTTV Calculation'!$E$6="Da Nang",'Beta Database'!AE212,IF('OTTV Calculation'!$E$6="Buon Ma Thuot",'Beta Database'!AV212,IF('OTTV Calculation'!$E$6="HCMC",'Beta Database'!BM212))))</f>
        <v>0</v>
      </c>
      <c r="M215" s="68" t="b">
        <f>IF('OTTV Calculation'!$E$6="Hanoi",'Beta Database'!O212,IF('OTTV Calculation'!$E$6="Da Nang",'Beta Database'!AF212,IF('OTTV Calculation'!$E$6="Buon Ma Thuot",'Beta Database'!AW212,IF('OTTV Calculation'!$E$6="HCMC",'Beta Database'!BN212))))</f>
        <v>0</v>
      </c>
      <c r="N215" s="68" t="b">
        <f>IF('OTTV Calculation'!$E$6="Hanoi",'Beta Database'!P212,IF('OTTV Calculation'!$E$6="Da Nang",'Beta Database'!AG212,IF('OTTV Calculation'!$E$6="Buon Ma Thuot",'Beta Database'!AX212,IF('OTTV Calculation'!$E$6="HCMC",'Beta Database'!BO212))))</f>
        <v>0</v>
      </c>
      <c r="O215" s="68" t="b">
        <f>IF('OTTV Calculation'!$E$6="Hanoi",'Beta Database'!Q212,IF('OTTV Calculation'!$E$6="Da Nang",'Beta Database'!AH212,IF('OTTV Calculation'!$E$6="Buon Ma Thuot",'Beta Database'!AY212,IF('OTTV Calculation'!$E$6="HCMC",'Beta Database'!BP212))))</f>
        <v>0</v>
      </c>
      <c r="P215" s="68" t="b">
        <f>IF('OTTV Calculation'!$E$6="Hanoi",'Beta Database'!R212,IF('OTTV Calculation'!$E$6="Da Nang",'Beta Database'!AI212,IF('OTTV Calculation'!$E$6="Buon Ma Thuot",'Beta Database'!AZ212,IF('OTTV Calculation'!$E$6="HCMC",'Beta Database'!BQ212))))</f>
        <v>0</v>
      </c>
      <c r="Q215" s="68" t="b">
        <f>IF('OTTV Calculation'!$E$6="Hanoi",'Beta Database'!S212,IF('OTTV Calculation'!$E$6="Da Nang",'Beta Database'!AJ212,IF('OTTV Calculation'!$E$6="Buon Ma Thuot",'Beta Database'!BA212,IF('OTTV Calculation'!$E$6="HCMC",'Beta Database'!BR212))))</f>
        <v>0</v>
      </c>
      <c r="R215" s="57">
        <v>1.9</v>
      </c>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row>
    <row r="216" spans="1:64" x14ac:dyDescent="0.25">
      <c r="A216" s="67">
        <v>1.2</v>
      </c>
      <c r="B216" s="68" t="b">
        <f>IF('OTTV Calculation'!$E$6="Hanoi",'Beta Database'!D213,IF('OTTV Calculation'!$E$6="Da Nang",'Beta Database'!U213,IF('OTTV Calculation'!$E$6="Buon Ma Thuot",'Beta Database'!AL213,IF('OTTV Calculation'!$E$6="HCMC",'Beta Database'!BC213))))</f>
        <v>0</v>
      </c>
      <c r="C216" s="68" t="b">
        <f>IF('OTTV Calculation'!$E$6="Hanoi",'Beta Database'!E213,IF('OTTV Calculation'!$E$6="Da Nang",'Beta Database'!V213,IF('OTTV Calculation'!$E$6="Buon Ma Thuot",'Beta Database'!AM213,IF('OTTV Calculation'!$E$6="HCMC",'Beta Database'!BD213))))</f>
        <v>0</v>
      </c>
      <c r="D216" s="68" t="b">
        <f>IF('OTTV Calculation'!$E$6="Hanoi",'Beta Database'!F213,IF('OTTV Calculation'!$E$6="Da Nang",'Beta Database'!W213,IF('OTTV Calculation'!$E$6="Buon Ma Thuot",'Beta Database'!AN213,IF('OTTV Calculation'!$E$6="HCMC",'Beta Database'!BE213))))</f>
        <v>0</v>
      </c>
      <c r="E216" s="68" t="b">
        <f>IF('OTTV Calculation'!$E$6="Hanoi",'Beta Database'!G213,IF('OTTV Calculation'!$E$6="Da Nang",'Beta Database'!X213,IF('OTTV Calculation'!$E$6="Buon Ma Thuot",'Beta Database'!AO213,IF('OTTV Calculation'!$E$6="HCMC",'Beta Database'!BF213))))</f>
        <v>0</v>
      </c>
      <c r="F216" s="73" t="b">
        <f>IF('OTTV Calculation'!$E$6="Hanoi",'Beta Database'!H213,IF('OTTV Calculation'!$E$6="Da Nang",'Beta Database'!Y213,IF('OTTV Calculation'!$E$6="Buon Ma Thuot",'Beta Database'!AP213,IF('OTTV Calculation'!$E$6="HCMC",'Beta Database'!BG213))))</f>
        <v>0</v>
      </c>
      <c r="G216" s="68" t="b">
        <f>IF('OTTV Calculation'!$E$6="Hanoi",'Beta Database'!I213,IF('OTTV Calculation'!$E$6="Da Nang",'Beta Database'!Z213,IF('OTTV Calculation'!$E$6="Buon Ma Thuot",'Beta Database'!AQ213,IF('OTTV Calculation'!$E$6="HCMC",'Beta Database'!BH213))))</f>
        <v>0</v>
      </c>
      <c r="H216" s="68" t="b">
        <f>IF('OTTV Calculation'!$E$6="Hanoi",'Beta Database'!J213,IF('OTTV Calculation'!$E$6="Da Nang",'Beta Database'!AA213,IF('OTTV Calculation'!$E$6="Buon Ma Thuot",'Beta Database'!AR213,IF('OTTV Calculation'!$E$6="HCMC",'Beta Database'!BI213))))</f>
        <v>0</v>
      </c>
      <c r="I216" s="68" t="b">
        <f>IF('OTTV Calculation'!$E$6="Hanoi",'Beta Database'!K213,IF('OTTV Calculation'!$E$6="Da Nang",'Beta Database'!AB213,IF('OTTV Calculation'!$E$6="Buon Ma Thuot",'Beta Database'!AS213,IF('OTTV Calculation'!$E$6="HCMC",'Beta Database'!BJ213))))</f>
        <v>0</v>
      </c>
      <c r="J216" s="68" t="b">
        <f>IF('OTTV Calculation'!$E$6="Hanoi",'Beta Database'!L213,IF('OTTV Calculation'!$E$6="Da Nang",'Beta Database'!AC213,IF('OTTV Calculation'!$E$6="Buon Ma Thuot",'Beta Database'!AT213,IF('OTTV Calculation'!$E$6="HCMC",'Beta Database'!BK213))))</f>
        <v>0</v>
      </c>
      <c r="K216" s="68" t="b">
        <f>IF('OTTV Calculation'!$E$6="Hanoi",'Beta Database'!M213,IF('OTTV Calculation'!$E$6="Da Nang",'Beta Database'!AD213,IF('OTTV Calculation'!$E$6="Buon Ma Thuot",'Beta Database'!AU213,IF('OTTV Calculation'!$E$6="HCMC",'Beta Database'!BL213))))</f>
        <v>0</v>
      </c>
      <c r="L216" s="68" t="b">
        <f>IF('OTTV Calculation'!$E$6="Hanoi",'Beta Database'!N213,IF('OTTV Calculation'!$E$6="Da Nang",'Beta Database'!AE213,IF('OTTV Calculation'!$E$6="Buon Ma Thuot",'Beta Database'!AV213,IF('OTTV Calculation'!$E$6="HCMC",'Beta Database'!BM213))))</f>
        <v>0</v>
      </c>
      <c r="M216" s="68" t="b">
        <f>IF('OTTV Calculation'!$E$6="Hanoi",'Beta Database'!O213,IF('OTTV Calculation'!$E$6="Da Nang",'Beta Database'!AF213,IF('OTTV Calculation'!$E$6="Buon Ma Thuot",'Beta Database'!AW213,IF('OTTV Calculation'!$E$6="HCMC",'Beta Database'!BN213))))</f>
        <v>0</v>
      </c>
      <c r="N216" s="68" t="b">
        <f>IF('OTTV Calculation'!$E$6="Hanoi",'Beta Database'!P213,IF('OTTV Calculation'!$E$6="Da Nang",'Beta Database'!AG213,IF('OTTV Calculation'!$E$6="Buon Ma Thuot",'Beta Database'!AX213,IF('OTTV Calculation'!$E$6="HCMC",'Beta Database'!BO213))))</f>
        <v>0</v>
      </c>
      <c r="O216" s="68" t="b">
        <f>IF('OTTV Calculation'!$E$6="Hanoi",'Beta Database'!Q213,IF('OTTV Calculation'!$E$6="Da Nang",'Beta Database'!AH213,IF('OTTV Calculation'!$E$6="Buon Ma Thuot",'Beta Database'!AY213,IF('OTTV Calculation'!$E$6="HCMC",'Beta Database'!BP213))))</f>
        <v>0</v>
      </c>
      <c r="P216" s="68" t="b">
        <f>IF('OTTV Calculation'!$E$6="Hanoi",'Beta Database'!R213,IF('OTTV Calculation'!$E$6="Da Nang",'Beta Database'!AI213,IF('OTTV Calculation'!$E$6="Buon Ma Thuot",'Beta Database'!AZ213,IF('OTTV Calculation'!$E$6="HCMC",'Beta Database'!BQ213))))</f>
        <v>0</v>
      </c>
      <c r="Q216" s="68" t="b">
        <f>IF('OTTV Calculation'!$E$6="Hanoi",'Beta Database'!S213,IF('OTTV Calculation'!$E$6="Da Nang",'Beta Database'!AJ213,IF('OTTV Calculation'!$E$6="Buon Ma Thuot",'Beta Database'!BA213,IF('OTTV Calculation'!$E$6="HCMC",'Beta Database'!BR213))))</f>
        <v>0</v>
      </c>
      <c r="R216" s="57">
        <v>1.85</v>
      </c>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row>
    <row r="217" spans="1:64" x14ac:dyDescent="0.25">
      <c r="A217" s="67">
        <v>1.25</v>
      </c>
      <c r="B217" s="68" t="b">
        <f>IF('OTTV Calculation'!$E$6="Hanoi",'Beta Database'!D214,IF('OTTV Calculation'!$E$6="Da Nang",'Beta Database'!U214,IF('OTTV Calculation'!$E$6="Buon Ma Thuot",'Beta Database'!AL214,IF('OTTV Calculation'!$E$6="HCMC",'Beta Database'!BC214))))</f>
        <v>0</v>
      </c>
      <c r="C217" s="68" t="b">
        <f>IF('OTTV Calculation'!$E$6="Hanoi",'Beta Database'!E214,IF('OTTV Calculation'!$E$6="Da Nang",'Beta Database'!V214,IF('OTTV Calculation'!$E$6="Buon Ma Thuot",'Beta Database'!AM214,IF('OTTV Calculation'!$E$6="HCMC",'Beta Database'!BD214))))</f>
        <v>0</v>
      </c>
      <c r="D217" s="68" t="b">
        <f>IF('OTTV Calculation'!$E$6="Hanoi",'Beta Database'!F214,IF('OTTV Calculation'!$E$6="Da Nang",'Beta Database'!W214,IF('OTTV Calculation'!$E$6="Buon Ma Thuot",'Beta Database'!AN214,IF('OTTV Calculation'!$E$6="HCMC",'Beta Database'!BE214))))</f>
        <v>0</v>
      </c>
      <c r="E217" s="68" t="b">
        <f>IF('OTTV Calculation'!$E$6="Hanoi",'Beta Database'!G214,IF('OTTV Calculation'!$E$6="Da Nang",'Beta Database'!X214,IF('OTTV Calculation'!$E$6="Buon Ma Thuot",'Beta Database'!AO214,IF('OTTV Calculation'!$E$6="HCMC",'Beta Database'!BF214))))</f>
        <v>0</v>
      </c>
      <c r="F217" s="73" t="b">
        <f>IF('OTTV Calculation'!$E$6="Hanoi",'Beta Database'!H214,IF('OTTV Calculation'!$E$6="Da Nang",'Beta Database'!Y214,IF('OTTV Calculation'!$E$6="Buon Ma Thuot",'Beta Database'!AP214,IF('OTTV Calculation'!$E$6="HCMC",'Beta Database'!BG214))))</f>
        <v>0</v>
      </c>
      <c r="G217" s="68" t="b">
        <f>IF('OTTV Calculation'!$E$6="Hanoi",'Beta Database'!I214,IF('OTTV Calculation'!$E$6="Da Nang",'Beta Database'!Z214,IF('OTTV Calculation'!$E$6="Buon Ma Thuot",'Beta Database'!AQ214,IF('OTTV Calculation'!$E$6="HCMC",'Beta Database'!BH214))))</f>
        <v>0</v>
      </c>
      <c r="H217" s="68" t="b">
        <f>IF('OTTV Calculation'!$E$6="Hanoi",'Beta Database'!J214,IF('OTTV Calculation'!$E$6="Da Nang",'Beta Database'!AA214,IF('OTTV Calculation'!$E$6="Buon Ma Thuot",'Beta Database'!AR214,IF('OTTV Calculation'!$E$6="HCMC",'Beta Database'!BI214))))</f>
        <v>0</v>
      </c>
      <c r="I217" s="68" t="b">
        <f>IF('OTTV Calculation'!$E$6="Hanoi",'Beta Database'!K214,IF('OTTV Calculation'!$E$6="Da Nang",'Beta Database'!AB214,IF('OTTV Calculation'!$E$6="Buon Ma Thuot",'Beta Database'!AS214,IF('OTTV Calculation'!$E$6="HCMC",'Beta Database'!BJ214))))</f>
        <v>0</v>
      </c>
      <c r="J217" s="68" t="b">
        <f>IF('OTTV Calculation'!$E$6="Hanoi",'Beta Database'!L214,IF('OTTV Calculation'!$E$6="Da Nang",'Beta Database'!AC214,IF('OTTV Calculation'!$E$6="Buon Ma Thuot",'Beta Database'!AT214,IF('OTTV Calculation'!$E$6="HCMC",'Beta Database'!BK214))))</f>
        <v>0</v>
      </c>
      <c r="K217" s="68" t="b">
        <f>IF('OTTV Calculation'!$E$6="Hanoi",'Beta Database'!M214,IF('OTTV Calculation'!$E$6="Da Nang",'Beta Database'!AD214,IF('OTTV Calculation'!$E$6="Buon Ma Thuot",'Beta Database'!AU214,IF('OTTV Calculation'!$E$6="HCMC",'Beta Database'!BL214))))</f>
        <v>0</v>
      </c>
      <c r="L217" s="68" t="b">
        <f>IF('OTTV Calculation'!$E$6="Hanoi",'Beta Database'!N214,IF('OTTV Calculation'!$E$6="Da Nang",'Beta Database'!AE214,IF('OTTV Calculation'!$E$6="Buon Ma Thuot",'Beta Database'!AV214,IF('OTTV Calculation'!$E$6="HCMC",'Beta Database'!BM214))))</f>
        <v>0</v>
      </c>
      <c r="M217" s="68" t="b">
        <f>IF('OTTV Calculation'!$E$6="Hanoi",'Beta Database'!O214,IF('OTTV Calculation'!$E$6="Da Nang",'Beta Database'!AF214,IF('OTTV Calculation'!$E$6="Buon Ma Thuot",'Beta Database'!AW214,IF('OTTV Calculation'!$E$6="HCMC",'Beta Database'!BN214))))</f>
        <v>0</v>
      </c>
      <c r="N217" s="68" t="b">
        <f>IF('OTTV Calculation'!$E$6="Hanoi",'Beta Database'!P214,IF('OTTV Calculation'!$E$6="Da Nang",'Beta Database'!AG214,IF('OTTV Calculation'!$E$6="Buon Ma Thuot",'Beta Database'!AX214,IF('OTTV Calculation'!$E$6="HCMC",'Beta Database'!BO214))))</f>
        <v>0</v>
      </c>
      <c r="O217" s="68" t="b">
        <f>IF('OTTV Calculation'!$E$6="Hanoi",'Beta Database'!Q214,IF('OTTV Calculation'!$E$6="Da Nang",'Beta Database'!AH214,IF('OTTV Calculation'!$E$6="Buon Ma Thuot",'Beta Database'!AY214,IF('OTTV Calculation'!$E$6="HCMC",'Beta Database'!BP214))))</f>
        <v>0</v>
      </c>
      <c r="P217" s="68" t="b">
        <f>IF('OTTV Calculation'!$E$6="Hanoi",'Beta Database'!R214,IF('OTTV Calculation'!$E$6="Da Nang",'Beta Database'!AI214,IF('OTTV Calculation'!$E$6="Buon Ma Thuot",'Beta Database'!AZ214,IF('OTTV Calculation'!$E$6="HCMC",'Beta Database'!BQ214))))</f>
        <v>0</v>
      </c>
      <c r="Q217" s="68" t="b">
        <f>IF('OTTV Calculation'!$E$6="Hanoi",'Beta Database'!S214,IF('OTTV Calculation'!$E$6="Da Nang",'Beta Database'!AJ214,IF('OTTV Calculation'!$E$6="Buon Ma Thuot",'Beta Database'!BA214,IF('OTTV Calculation'!$E$6="HCMC",'Beta Database'!BR214))))</f>
        <v>0</v>
      </c>
      <c r="R217" s="57">
        <v>1.8</v>
      </c>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row>
    <row r="218" spans="1:64" x14ac:dyDescent="0.25">
      <c r="A218" s="67">
        <v>1.3</v>
      </c>
      <c r="B218" s="68" t="b">
        <f>IF('OTTV Calculation'!$E$6="Hanoi",'Beta Database'!D215,IF('OTTV Calculation'!$E$6="Da Nang",'Beta Database'!U215,IF('OTTV Calculation'!$E$6="Buon Ma Thuot",'Beta Database'!AL215,IF('OTTV Calculation'!$E$6="HCMC",'Beta Database'!BC215))))</f>
        <v>0</v>
      </c>
      <c r="C218" s="68" t="b">
        <f>IF('OTTV Calculation'!$E$6="Hanoi",'Beta Database'!E215,IF('OTTV Calculation'!$E$6="Da Nang",'Beta Database'!V215,IF('OTTV Calculation'!$E$6="Buon Ma Thuot",'Beta Database'!AM215,IF('OTTV Calculation'!$E$6="HCMC",'Beta Database'!BD215))))</f>
        <v>0</v>
      </c>
      <c r="D218" s="68" t="b">
        <f>IF('OTTV Calculation'!$E$6="Hanoi",'Beta Database'!F215,IF('OTTV Calculation'!$E$6="Da Nang",'Beta Database'!W215,IF('OTTV Calculation'!$E$6="Buon Ma Thuot",'Beta Database'!AN215,IF('OTTV Calculation'!$E$6="HCMC",'Beta Database'!BE215))))</f>
        <v>0</v>
      </c>
      <c r="E218" s="68" t="b">
        <f>IF('OTTV Calculation'!$E$6="Hanoi",'Beta Database'!G215,IF('OTTV Calculation'!$E$6="Da Nang",'Beta Database'!X215,IF('OTTV Calculation'!$E$6="Buon Ma Thuot",'Beta Database'!AO215,IF('OTTV Calculation'!$E$6="HCMC",'Beta Database'!BF215))))</f>
        <v>0</v>
      </c>
      <c r="F218" s="73" t="b">
        <f>IF('OTTV Calculation'!$E$6="Hanoi",'Beta Database'!H215,IF('OTTV Calculation'!$E$6="Da Nang",'Beta Database'!Y215,IF('OTTV Calculation'!$E$6="Buon Ma Thuot",'Beta Database'!AP215,IF('OTTV Calculation'!$E$6="HCMC",'Beta Database'!BG215))))</f>
        <v>0</v>
      </c>
      <c r="G218" s="68" t="b">
        <f>IF('OTTV Calculation'!$E$6="Hanoi",'Beta Database'!I215,IF('OTTV Calculation'!$E$6="Da Nang",'Beta Database'!Z215,IF('OTTV Calculation'!$E$6="Buon Ma Thuot",'Beta Database'!AQ215,IF('OTTV Calculation'!$E$6="HCMC",'Beta Database'!BH215))))</f>
        <v>0</v>
      </c>
      <c r="H218" s="68" t="b">
        <f>IF('OTTV Calculation'!$E$6="Hanoi",'Beta Database'!J215,IF('OTTV Calculation'!$E$6="Da Nang",'Beta Database'!AA215,IF('OTTV Calculation'!$E$6="Buon Ma Thuot",'Beta Database'!AR215,IF('OTTV Calculation'!$E$6="HCMC",'Beta Database'!BI215))))</f>
        <v>0</v>
      </c>
      <c r="I218" s="68" t="b">
        <f>IF('OTTV Calculation'!$E$6="Hanoi",'Beta Database'!K215,IF('OTTV Calculation'!$E$6="Da Nang",'Beta Database'!AB215,IF('OTTV Calculation'!$E$6="Buon Ma Thuot",'Beta Database'!AS215,IF('OTTV Calculation'!$E$6="HCMC",'Beta Database'!BJ215))))</f>
        <v>0</v>
      </c>
      <c r="J218" s="68" t="b">
        <f>IF('OTTV Calculation'!$E$6="Hanoi",'Beta Database'!L215,IF('OTTV Calculation'!$E$6="Da Nang",'Beta Database'!AC215,IF('OTTV Calculation'!$E$6="Buon Ma Thuot",'Beta Database'!AT215,IF('OTTV Calculation'!$E$6="HCMC",'Beta Database'!BK215))))</f>
        <v>0</v>
      </c>
      <c r="K218" s="68" t="b">
        <f>IF('OTTV Calculation'!$E$6="Hanoi",'Beta Database'!M215,IF('OTTV Calculation'!$E$6="Da Nang",'Beta Database'!AD215,IF('OTTV Calculation'!$E$6="Buon Ma Thuot",'Beta Database'!AU215,IF('OTTV Calculation'!$E$6="HCMC",'Beta Database'!BL215))))</f>
        <v>0</v>
      </c>
      <c r="L218" s="68" t="b">
        <f>IF('OTTV Calculation'!$E$6="Hanoi",'Beta Database'!N215,IF('OTTV Calculation'!$E$6="Da Nang",'Beta Database'!AE215,IF('OTTV Calculation'!$E$6="Buon Ma Thuot",'Beta Database'!AV215,IF('OTTV Calculation'!$E$6="HCMC",'Beta Database'!BM215))))</f>
        <v>0</v>
      </c>
      <c r="M218" s="68" t="b">
        <f>IF('OTTV Calculation'!$E$6="Hanoi",'Beta Database'!O215,IF('OTTV Calculation'!$E$6="Da Nang",'Beta Database'!AF215,IF('OTTV Calculation'!$E$6="Buon Ma Thuot",'Beta Database'!AW215,IF('OTTV Calculation'!$E$6="HCMC",'Beta Database'!BN215))))</f>
        <v>0</v>
      </c>
      <c r="N218" s="68" t="b">
        <f>IF('OTTV Calculation'!$E$6="Hanoi",'Beta Database'!P215,IF('OTTV Calculation'!$E$6="Da Nang",'Beta Database'!AG215,IF('OTTV Calculation'!$E$6="Buon Ma Thuot",'Beta Database'!AX215,IF('OTTV Calculation'!$E$6="HCMC",'Beta Database'!BO215))))</f>
        <v>0</v>
      </c>
      <c r="O218" s="68" t="b">
        <f>IF('OTTV Calculation'!$E$6="Hanoi",'Beta Database'!Q215,IF('OTTV Calculation'!$E$6="Da Nang",'Beta Database'!AH215,IF('OTTV Calculation'!$E$6="Buon Ma Thuot",'Beta Database'!AY215,IF('OTTV Calculation'!$E$6="HCMC",'Beta Database'!BP215))))</f>
        <v>0</v>
      </c>
      <c r="P218" s="68" t="b">
        <f>IF('OTTV Calculation'!$E$6="Hanoi",'Beta Database'!R215,IF('OTTV Calculation'!$E$6="Da Nang",'Beta Database'!AI215,IF('OTTV Calculation'!$E$6="Buon Ma Thuot",'Beta Database'!AZ215,IF('OTTV Calculation'!$E$6="HCMC",'Beta Database'!BQ215))))</f>
        <v>0</v>
      </c>
      <c r="Q218" s="68" t="b">
        <f>IF('OTTV Calculation'!$E$6="Hanoi",'Beta Database'!S215,IF('OTTV Calculation'!$E$6="Da Nang",'Beta Database'!AJ215,IF('OTTV Calculation'!$E$6="Buon Ma Thuot",'Beta Database'!BA215,IF('OTTV Calculation'!$E$6="HCMC",'Beta Database'!BR215))))</f>
        <v>0</v>
      </c>
      <c r="R218" s="57">
        <v>1.75</v>
      </c>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row>
    <row r="219" spans="1:64" x14ac:dyDescent="0.25">
      <c r="A219" s="67">
        <v>1.35</v>
      </c>
      <c r="B219" s="68" t="b">
        <f>IF('OTTV Calculation'!$E$6="Hanoi",'Beta Database'!D216,IF('OTTV Calculation'!$E$6="Da Nang",'Beta Database'!U216,IF('OTTV Calculation'!$E$6="Buon Ma Thuot",'Beta Database'!AL216,IF('OTTV Calculation'!$E$6="HCMC",'Beta Database'!BC216))))</f>
        <v>0</v>
      </c>
      <c r="C219" s="68" t="b">
        <f>IF('OTTV Calculation'!$E$6="Hanoi",'Beta Database'!E216,IF('OTTV Calculation'!$E$6="Da Nang",'Beta Database'!V216,IF('OTTV Calculation'!$E$6="Buon Ma Thuot",'Beta Database'!AM216,IF('OTTV Calculation'!$E$6="HCMC",'Beta Database'!BD216))))</f>
        <v>0</v>
      </c>
      <c r="D219" s="68" t="b">
        <f>IF('OTTV Calculation'!$E$6="Hanoi",'Beta Database'!F216,IF('OTTV Calculation'!$E$6="Da Nang",'Beta Database'!W216,IF('OTTV Calculation'!$E$6="Buon Ma Thuot",'Beta Database'!AN216,IF('OTTV Calculation'!$E$6="HCMC",'Beta Database'!BE216))))</f>
        <v>0</v>
      </c>
      <c r="E219" s="68" t="b">
        <f>IF('OTTV Calculation'!$E$6="Hanoi",'Beta Database'!G216,IF('OTTV Calculation'!$E$6="Da Nang",'Beta Database'!X216,IF('OTTV Calculation'!$E$6="Buon Ma Thuot",'Beta Database'!AO216,IF('OTTV Calculation'!$E$6="HCMC",'Beta Database'!BF216))))</f>
        <v>0</v>
      </c>
      <c r="F219" s="73" t="b">
        <f>IF('OTTV Calculation'!$E$6="Hanoi",'Beta Database'!H216,IF('OTTV Calculation'!$E$6="Da Nang",'Beta Database'!Y216,IF('OTTV Calculation'!$E$6="Buon Ma Thuot",'Beta Database'!AP216,IF('OTTV Calculation'!$E$6="HCMC",'Beta Database'!BG216))))</f>
        <v>0</v>
      </c>
      <c r="G219" s="68" t="b">
        <f>IF('OTTV Calculation'!$E$6="Hanoi",'Beta Database'!I216,IF('OTTV Calculation'!$E$6="Da Nang",'Beta Database'!Z216,IF('OTTV Calculation'!$E$6="Buon Ma Thuot",'Beta Database'!AQ216,IF('OTTV Calculation'!$E$6="HCMC",'Beta Database'!BH216))))</f>
        <v>0</v>
      </c>
      <c r="H219" s="68" t="b">
        <f>IF('OTTV Calculation'!$E$6="Hanoi",'Beta Database'!J216,IF('OTTV Calculation'!$E$6="Da Nang",'Beta Database'!AA216,IF('OTTV Calculation'!$E$6="Buon Ma Thuot",'Beta Database'!AR216,IF('OTTV Calculation'!$E$6="HCMC",'Beta Database'!BI216))))</f>
        <v>0</v>
      </c>
      <c r="I219" s="68" t="b">
        <f>IF('OTTV Calculation'!$E$6="Hanoi",'Beta Database'!K216,IF('OTTV Calculation'!$E$6="Da Nang",'Beta Database'!AB216,IF('OTTV Calculation'!$E$6="Buon Ma Thuot",'Beta Database'!AS216,IF('OTTV Calculation'!$E$6="HCMC",'Beta Database'!BJ216))))</f>
        <v>0</v>
      </c>
      <c r="J219" s="68" t="b">
        <f>IF('OTTV Calculation'!$E$6="Hanoi",'Beta Database'!L216,IF('OTTV Calculation'!$E$6="Da Nang",'Beta Database'!AC216,IF('OTTV Calculation'!$E$6="Buon Ma Thuot",'Beta Database'!AT216,IF('OTTV Calculation'!$E$6="HCMC",'Beta Database'!BK216))))</f>
        <v>0</v>
      </c>
      <c r="K219" s="68" t="b">
        <f>IF('OTTV Calculation'!$E$6="Hanoi",'Beta Database'!M216,IF('OTTV Calculation'!$E$6="Da Nang",'Beta Database'!AD216,IF('OTTV Calculation'!$E$6="Buon Ma Thuot",'Beta Database'!AU216,IF('OTTV Calculation'!$E$6="HCMC",'Beta Database'!BL216))))</f>
        <v>0</v>
      </c>
      <c r="L219" s="68" t="b">
        <f>IF('OTTV Calculation'!$E$6="Hanoi",'Beta Database'!N216,IF('OTTV Calculation'!$E$6="Da Nang",'Beta Database'!AE216,IF('OTTV Calculation'!$E$6="Buon Ma Thuot",'Beta Database'!AV216,IF('OTTV Calculation'!$E$6="HCMC",'Beta Database'!BM216))))</f>
        <v>0</v>
      </c>
      <c r="M219" s="68" t="b">
        <f>IF('OTTV Calculation'!$E$6="Hanoi",'Beta Database'!O216,IF('OTTV Calculation'!$E$6="Da Nang",'Beta Database'!AF216,IF('OTTV Calculation'!$E$6="Buon Ma Thuot",'Beta Database'!AW216,IF('OTTV Calculation'!$E$6="HCMC",'Beta Database'!BN216))))</f>
        <v>0</v>
      </c>
      <c r="N219" s="68" t="b">
        <f>IF('OTTV Calculation'!$E$6="Hanoi",'Beta Database'!P216,IF('OTTV Calculation'!$E$6="Da Nang",'Beta Database'!AG216,IF('OTTV Calculation'!$E$6="Buon Ma Thuot",'Beta Database'!AX216,IF('OTTV Calculation'!$E$6="HCMC",'Beta Database'!BO216))))</f>
        <v>0</v>
      </c>
      <c r="O219" s="68" t="b">
        <f>IF('OTTV Calculation'!$E$6="Hanoi",'Beta Database'!Q216,IF('OTTV Calculation'!$E$6="Da Nang",'Beta Database'!AH216,IF('OTTV Calculation'!$E$6="Buon Ma Thuot",'Beta Database'!AY216,IF('OTTV Calculation'!$E$6="HCMC",'Beta Database'!BP216))))</f>
        <v>0</v>
      </c>
      <c r="P219" s="68" t="b">
        <f>IF('OTTV Calculation'!$E$6="Hanoi",'Beta Database'!R216,IF('OTTV Calculation'!$E$6="Da Nang",'Beta Database'!AI216,IF('OTTV Calculation'!$E$6="Buon Ma Thuot",'Beta Database'!AZ216,IF('OTTV Calculation'!$E$6="HCMC",'Beta Database'!BQ216))))</f>
        <v>0</v>
      </c>
      <c r="Q219" s="68" t="b">
        <f>IF('OTTV Calculation'!$E$6="Hanoi",'Beta Database'!S216,IF('OTTV Calculation'!$E$6="Da Nang",'Beta Database'!AJ216,IF('OTTV Calculation'!$E$6="Buon Ma Thuot",'Beta Database'!BA216,IF('OTTV Calculation'!$E$6="HCMC",'Beta Database'!BR216))))</f>
        <v>0</v>
      </c>
      <c r="R219" s="57">
        <v>1.7</v>
      </c>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row>
    <row r="220" spans="1:64" x14ac:dyDescent="0.25">
      <c r="A220" s="67">
        <v>1.4</v>
      </c>
      <c r="B220" s="68" t="b">
        <f>IF('OTTV Calculation'!$E$6="Hanoi",'Beta Database'!D217,IF('OTTV Calculation'!$E$6="Da Nang",'Beta Database'!U217,IF('OTTV Calculation'!$E$6="Buon Ma Thuot",'Beta Database'!AL217,IF('OTTV Calculation'!$E$6="HCMC",'Beta Database'!BC217))))</f>
        <v>0</v>
      </c>
      <c r="C220" s="68" t="b">
        <f>IF('OTTV Calculation'!$E$6="Hanoi",'Beta Database'!E217,IF('OTTV Calculation'!$E$6="Da Nang",'Beta Database'!V217,IF('OTTV Calculation'!$E$6="Buon Ma Thuot",'Beta Database'!AM217,IF('OTTV Calculation'!$E$6="HCMC",'Beta Database'!BD217))))</f>
        <v>0</v>
      </c>
      <c r="D220" s="68" t="b">
        <f>IF('OTTV Calculation'!$E$6="Hanoi",'Beta Database'!F217,IF('OTTV Calculation'!$E$6="Da Nang",'Beta Database'!W217,IF('OTTV Calculation'!$E$6="Buon Ma Thuot",'Beta Database'!AN217,IF('OTTV Calculation'!$E$6="HCMC",'Beta Database'!BE217))))</f>
        <v>0</v>
      </c>
      <c r="E220" s="68" t="b">
        <f>IF('OTTV Calculation'!$E$6="Hanoi",'Beta Database'!G217,IF('OTTV Calculation'!$E$6="Da Nang",'Beta Database'!X217,IF('OTTV Calculation'!$E$6="Buon Ma Thuot",'Beta Database'!AO217,IF('OTTV Calculation'!$E$6="HCMC",'Beta Database'!BF217))))</f>
        <v>0</v>
      </c>
      <c r="F220" s="73" t="b">
        <f>IF('OTTV Calculation'!$E$6="Hanoi",'Beta Database'!H217,IF('OTTV Calculation'!$E$6="Da Nang",'Beta Database'!Y217,IF('OTTV Calculation'!$E$6="Buon Ma Thuot",'Beta Database'!AP217,IF('OTTV Calculation'!$E$6="HCMC",'Beta Database'!BG217))))</f>
        <v>0</v>
      </c>
      <c r="G220" s="68" t="b">
        <f>IF('OTTV Calculation'!$E$6="Hanoi",'Beta Database'!I217,IF('OTTV Calculation'!$E$6="Da Nang",'Beta Database'!Z217,IF('OTTV Calculation'!$E$6="Buon Ma Thuot",'Beta Database'!AQ217,IF('OTTV Calculation'!$E$6="HCMC",'Beta Database'!BH217))))</f>
        <v>0</v>
      </c>
      <c r="H220" s="68" t="b">
        <f>IF('OTTV Calculation'!$E$6="Hanoi",'Beta Database'!J217,IF('OTTV Calculation'!$E$6="Da Nang",'Beta Database'!AA217,IF('OTTV Calculation'!$E$6="Buon Ma Thuot",'Beta Database'!AR217,IF('OTTV Calculation'!$E$6="HCMC",'Beta Database'!BI217))))</f>
        <v>0</v>
      </c>
      <c r="I220" s="68" t="b">
        <f>IF('OTTV Calculation'!$E$6="Hanoi",'Beta Database'!K217,IF('OTTV Calculation'!$E$6="Da Nang",'Beta Database'!AB217,IF('OTTV Calculation'!$E$6="Buon Ma Thuot",'Beta Database'!AS217,IF('OTTV Calculation'!$E$6="HCMC",'Beta Database'!BJ217))))</f>
        <v>0</v>
      </c>
      <c r="J220" s="68" t="b">
        <f>IF('OTTV Calculation'!$E$6="Hanoi",'Beta Database'!L217,IF('OTTV Calculation'!$E$6="Da Nang",'Beta Database'!AC217,IF('OTTV Calculation'!$E$6="Buon Ma Thuot",'Beta Database'!AT217,IF('OTTV Calculation'!$E$6="HCMC",'Beta Database'!BK217))))</f>
        <v>0</v>
      </c>
      <c r="K220" s="68" t="b">
        <f>IF('OTTV Calculation'!$E$6="Hanoi",'Beta Database'!M217,IF('OTTV Calculation'!$E$6="Da Nang",'Beta Database'!AD217,IF('OTTV Calculation'!$E$6="Buon Ma Thuot",'Beta Database'!AU217,IF('OTTV Calculation'!$E$6="HCMC",'Beta Database'!BL217))))</f>
        <v>0</v>
      </c>
      <c r="L220" s="68" t="b">
        <f>IF('OTTV Calculation'!$E$6="Hanoi",'Beta Database'!N217,IF('OTTV Calculation'!$E$6="Da Nang",'Beta Database'!AE217,IF('OTTV Calculation'!$E$6="Buon Ma Thuot",'Beta Database'!AV217,IF('OTTV Calculation'!$E$6="HCMC",'Beta Database'!BM217))))</f>
        <v>0</v>
      </c>
      <c r="M220" s="68" t="b">
        <f>IF('OTTV Calculation'!$E$6="Hanoi",'Beta Database'!O217,IF('OTTV Calculation'!$E$6="Da Nang",'Beta Database'!AF217,IF('OTTV Calculation'!$E$6="Buon Ma Thuot",'Beta Database'!AW217,IF('OTTV Calculation'!$E$6="HCMC",'Beta Database'!BN217))))</f>
        <v>0</v>
      </c>
      <c r="N220" s="68" t="b">
        <f>IF('OTTV Calculation'!$E$6="Hanoi",'Beta Database'!P217,IF('OTTV Calculation'!$E$6="Da Nang",'Beta Database'!AG217,IF('OTTV Calculation'!$E$6="Buon Ma Thuot",'Beta Database'!AX217,IF('OTTV Calculation'!$E$6="HCMC",'Beta Database'!BO217))))</f>
        <v>0</v>
      </c>
      <c r="O220" s="68" t="b">
        <f>IF('OTTV Calculation'!$E$6="Hanoi",'Beta Database'!Q217,IF('OTTV Calculation'!$E$6="Da Nang",'Beta Database'!AH217,IF('OTTV Calculation'!$E$6="Buon Ma Thuot",'Beta Database'!AY217,IF('OTTV Calculation'!$E$6="HCMC",'Beta Database'!BP217))))</f>
        <v>0</v>
      </c>
      <c r="P220" s="68" t="b">
        <f>IF('OTTV Calculation'!$E$6="Hanoi",'Beta Database'!R217,IF('OTTV Calculation'!$E$6="Da Nang",'Beta Database'!AI217,IF('OTTV Calculation'!$E$6="Buon Ma Thuot",'Beta Database'!AZ217,IF('OTTV Calculation'!$E$6="HCMC",'Beta Database'!BQ217))))</f>
        <v>0</v>
      </c>
      <c r="Q220" s="68" t="b">
        <f>IF('OTTV Calculation'!$E$6="Hanoi",'Beta Database'!S217,IF('OTTV Calculation'!$E$6="Da Nang",'Beta Database'!AJ217,IF('OTTV Calculation'!$E$6="Buon Ma Thuot",'Beta Database'!BA217,IF('OTTV Calculation'!$E$6="HCMC",'Beta Database'!BR217))))</f>
        <v>0</v>
      </c>
      <c r="R220" s="57">
        <v>1.65</v>
      </c>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row>
    <row r="221" spans="1:64" x14ac:dyDescent="0.25">
      <c r="A221" s="67">
        <v>1.45</v>
      </c>
      <c r="B221" s="68" t="b">
        <f>IF('OTTV Calculation'!$E$6="Hanoi",'Beta Database'!D218,IF('OTTV Calculation'!$E$6="Da Nang",'Beta Database'!U218,IF('OTTV Calculation'!$E$6="Buon Ma Thuot",'Beta Database'!AL218,IF('OTTV Calculation'!$E$6="HCMC",'Beta Database'!BC218))))</f>
        <v>0</v>
      </c>
      <c r="C221" s="68" t="b">
        <f>IF('OTTV Calculation'!$E$6="Hanoi",'Beta Database'!E218,IF('OTTV Calculation'!$E$6="Da Nang",'Beta Database'!V218,IF('OTTV Calculation'!$E$6="Buon Ma Thuot",'Beta Database'!AM218,IF('OTTV Calculation'!$E$6="HCMC",'Beta Database'!BD218))))</f>
        <v>0</v>
      </c>
      <c r="D221" s="68" t="b">
        <f>IF('OTTV Calculation'!$E$6="Hanoi",'Beta Database'!F218,IF('OTTV Calculation'!$E$6="Da Nang",'Beta Database'!W218,IF('OTTV Calculation'!$E$6="Buon Ma Thuot",'Beta Database'!AN218,IF('OTTV Calculation'!$E$6="HCMC",'Beta Database'!BE218))))</f>
        <v>0</v>
      </c>
      <c r="E221" s="68" t="b">
        <f>IF('OTTV Calculation'!$E$6="Hanoi",'Beta Database'!G218,IF('OTTV Calculation'!$E$6="Da Nang",'Beta Database'!X218,IF('OTTV Calculation'!$E$6="Buon Ma Thuot",'Beta Database'!AO218,IF('OTTV Calculation'!$E$6="HCMC",'Beta Database'!BF218))))</f>
        <v>0</v>
      </c>
      <c r="F221" s="73" t="b">
        <f>IF('OTTV Calculation'!$E$6="Hanoi",'Beta Database'!H218,IF('OTTV Calculation'!$E$6="Da Nang",'Beta Database'!Y218,IF('OTTV Calculation'!$E$6="Buon Ma Thuot",'Beta Database'!AP218,IF('OTTV Calculation'!$E$6="HCMC",'Beta Database'!BG218))))</f>
        <v>0</v>
      </c>
      <c r="G221" s="68" t="b">
        <f>IF('OTTV Calculation'!$E$6="Hanoi",'Beta Database'!I218,IF('OTTV Calculation'!$E$6="Da Nang",'Beta Database'!Z218,IF('OTTV Calculation'!$E$6="Buon Ma Thuot",'Beta Database'!AQ218,IF('OTTV Calculation'!$E$6="HCMC",'Beta Database'!BH218))))</f>
        <v>0</v>
      </c>
      <c r="H221" s="68" t="b">
        <f>IF('OTTV Calculation'!$E$6="Hanoi",'Beta Database'!J218,IF('OTTV Calculation'!$E$6="Da Nang",'Beta Database'!AA218,IF('OTTV Calculation'!$E$6="Buon Ma Thuot",'Beta Database'!AR218,IF('OTTV Calculation'!$E$6="HCMC",'Beta Database'!BI218))))</f>
        <v>0</v>
      </c>
      <c r="I221" s="68" t="b">
        <f>IF('OTTV Calculation'!$E$6="Hanoi",'Beta Database'!K218,IF('OTTV Calculation'!$E$6="Da Nang",'Beta Database'!AB218,IF('OTTV Calculation'!$E$6="Buon Ma Thuot",'Beta Database'!AS218,IF('OTTV Calculation'!$E$6="HCMC",'Beta Database'!BJ218))))</f>
        <v>0</v>
      </c>
      <c r="J221" s="68" t="b">
        <f>IF('OTTV Calculation'!$E$6="Hanoi",'Beta Database'!L218,IF('OTTV Calculation'!$E$6="Da Nang",'Beta Database'!AC218,IF('OTTV Calculation'!$E$6="Buon Ma Thuot",'Beta Database'!AT218,IF('OTTV Calculation'!$E$6="HCMC",'Beta Database'!BK218))))</f>
        <v>0</v>
      </c>
      <c r="K221" s="68" t="b">
        <f>IF('OTTV Calculation'!$E$6="Hanoi",'Beta Database'!M218,IF('OTTV Calculation'!$E$6="Da Nang",'Beta Database'!AD218,IF('OTTV Calculation'!$E$6="Buon Ma Thuot",'Beta Database'!AU218,IF('OTTV Calculation'!$E$6="HCMC",'Beta Database'!BL218))))</f>
        <v>0</v>
      </c>
      <c r="L221" s="68" t="b">
        <f>IF('OTTV Calculation'!$E$6="Hanoi",'Beta Database'!N218,IF('OTTV Calculation'!$E$6="Da Nang",'Beta Database'!AE218,IF('OTTV Calculation'!$E$6="Buon Ma Thuot",'Beta Database'!AV218,IF('OTTV Calculation'!$E$6="HCMC",'Beta Database'!BM218))))</f>
        <v>0</v>
      </c>
      <c r="M221" s="68" t="b">
        <f>IF('OTTV Calculation'!$E$6="Hanoi",'Beta Database'!O218,IF('OTTV Calculation'!$E$6="Da Nang",'Beta Database'!AF218,IF('OTTV Calculation'!$E$6="Buon Ma Thuot",'Beta Database'!AW218,IF('OTTV Calculation'!$E$6="HCMC",'Beta Database'!BN218))))</f>
        <v>0</v>
      </c>
      <c r="N221" s="68" t="b">
        <f>IF('OTTV Calculation'!$E$6="Hanoi",'Beta Database'!P218,IF('OTTV Calculation'!$E$6="Da Nang",'Beta Database'!AG218,IF('OTTV Calculation'!$E$6="Buon Ma Thuot",'Beta Database'!AX218,IF('OTTV Calculation'!$E$6="HCMC",'Beta Database'!BO218))))</f>
        <v>0</v>
      </c>
      <c r="O221" s="68" t="b">
        <f>IF('OTTV Calculation'!$E$6="Hanoi",'Beta Database'!Q218,IF('OTTV Calculation'!$E$6="Da Nang",'Beta Database'!AH218,IF('OTTV Calculation'!$E$6="Buon Ma Thuot",'Beta Database'!AY218,IF('OTTV Calculation'!$E$6="HCMC",'Beta Database'!BP218))))</f>
        <v>0</v>
      </c>
      <c r="P221" s="68" t="b">
        <f>IF('OTTV Calculation'!$E$6="Hanoi",'Beta Database'!R218,IF('OTTV Calculation'!$E$6="Da Nang",'Beta Database'!AI218,IF('OTTV Calculation'!$E$6="Buon Ma Thuot",'Beta Database'!AZ218,IF('OTTV Calculation'!$E$6="HCMC",'Beta Database'!BQ218))))</f>
        <v>0</v>
      </c>
      <c r="Q221" s="68" t="b">
        <f>IF('OTTV Calculation'!$E$6="Hanoi",'Beta Database'!S218,IF('OTTV Calculation'!$E$6="Da Nang",'Beta Database'!AJ218,IF('OTTV Calculation'!$E$6="Buon Ma Thuot",'Beta Database'!BA218,IF('OTTV Calculation'!$E$6="HCMC",'Beta Database'!BR218))))</f>
        <v>0</v>
      </c>
      <c r="R221" s="57">
        <v>1.6</v>
      </c>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row>
    <row r="222" spans="1:64" x14ac:dyDescent="0.25">
      <c r="A222" s="67">
        <v>1.5</v>
      </c>
      <c r="B222" s="68" t="b">
        <f>IF('OTTV Calculation'!$E$6="Hanoi",'Beta Database'!D219,IF('OTTV Calculation'!$E$6="Da Nang",'Beta Database'!U219,IF('OTTV Calculation'!$E$6="Buon Ma Thuot",'Beta Database'!AL219,IF('OTTV Calculation'!$E$6="HCMC",'Beta Database'!BC219))))</f>
        <v>0</v>
      </c>
      <c r="C222" s="68" t="b">
        <f>IF('OTTV Calculation'!$E$6="Hanoi",'Beta Database'!E219,IF('OTTV Calculation'!$E$6="Da Nang",'Beta Database'!V219,IF('OTTV Calculation'!$E$6="Buon Ma Thuot",'Beta Database'!AM219,IF('OTTV Calculation'!$E$6="HCMC",'Beta Database'!BD219))))</f>
        <v>0</v>
      </c>
      <c r="D222" s="68" t="b">
        <f>IF('OTTV Calculation'!$E$6="Hanoi",'Beta Database'!F219,IF('OTTV Calculation'!$E$6="Da Nang",'Beta Database'!W219,IF('OTTV Calculation'!$E$6="Buon Ma Thuot",'Beta Database'!AN219,IF('OTTV Calculation'!$E$6="HCMC",'Beta Database'!BE219))))</f>
        <v>0</v>
      </c>
      <c r="E222" s="68" t="b">
        <f>IF('OTTV Calculation'!$E$6="Hanoi",'Beta Database'!G219,IF('OTTV Calculation'!$E$6="Da Nang",'Beta Database'!X219,IF('OTTV Calculation'!$E$6="Buon Ma Thuot",'Beta Database'!AO219,IF('OTTV Calculation'!$E$6="HCMC",'Beta Database'!BF219))))</f>
        <v>0</v>
      </c>
      <c r="F222" s="73" t="b">
        <f>IF('OTTV Calculation'!$E$6="Hanoi",'Beta Database'!H219,IF('OTTV Calculation'!$E$6="Da Nang",'Beta Database'!Y219,IF('OTTV Calculation'!$E$6="Buon Ma Thuot",'Beta Database'!AP219,IF('OTTV Calculation'!$E$6="HCMC",'Beta Database'!BG219))))</f>
        <v>0</v>
      </c>
      <c r="G222" s="68" t="b">
        <f>IF('OTTV Calculation'!$E$6="Hanoi",'Beta Database'!I219,IF('OTTV Calculation'!$E$6="Da Nang",'Beta Database'!Z219,IF('OTTV Calculation'!$E$6="Buon Ma Thuot",'Beta Database'!AQ219,IF('OTTV Calculation'!$E$6="HCMC",'Beta Database'!BH219))))</f>
        <v>0</v>
      </c>
      <c r="H222" s="68" t="b">
        <f>IF('OTTV Calculation'!$E$6="Hanoi",'Beta Database'!J219,IF('OTTV Calculation'!$E$6="Da Nang",'Beta Database'!AA219,IF('OTTV Calculation'!$E$6="Buon Ma Thuot",'Beta Database'!AR219,IF('OTTV Calculation'!$E$6="HCMC",'Beta Database'!BI219))))</f>
        <v>0</v>
      </c>
      <c r="I222" s="68" t="b">
        <f>IF('OTTV Calculation'!$E$6="Hanoi",'Beta Database'!K219,IF('OTTV Calculation'!$E$6="Da Nang",'Beta Database'!AB219,IF('OTTV Calculation'!$E$6="Buon Ma Thuot",'Beta Database'!AS219,IF('OTTV Calculation'!$E$6="HCMC",'Beta Database'!BJ219))))</f>
        <v>0</v>
      </c>
      <c r="J222" s="68" t="b">
        <f>IF('OTTV Calculation'!$E$6="Hanoi",'Beta Database'!L219,IF('OTTV Calculation'!$E$6="Da Nang",'Beta Database'!AC219,IF('OTTV Calculation'!$E$6="Buon Ma Thuot",'Beta Database'!AT219,IF('OTTV Calculation'!$E$6="HCMC",'Beta Database'!BK219))))</f>
        <v>0</v>
      </c>
      <c r="K222" s="68" t="b">
        <f>IF('OTTV Calculation'!$E$6="Hanoi",'Beta Database'!M219,IF('OTTV Calculation'!$E$6="Da Nang",'Beta Database'!AD219,IF('OTTV Calculation'!$E$6="Buon Ma Thuot",'Beta Database'!AU219,IF('OTTV Calculation'!$E$6="HCMC",'Beta Database'!BL219))))</f>
        <v>0</v>
      </c>
      <c r="L222" s="68" t="b">
        <f>IF('OTTV Calculation'!$E$6="Hanoi",'Beta Database'!N219,IF('OTTV Calculation'!$E$6="Da Nang",'Beta Database'!AE219,IF('OTTV Calculation'!$E$6="Buon Ma Thuot",'Beta Database'!AV219,IF('OTTV Calculation'!$E$6="HCMC",'Beta Database'!BM219))))</f>
        <v>0</v>
      </c>
      <c r="M222" s="68" t="b">
        <f>IF('OTTV Calculation'!$E$6="Hanoi",'Beta Database'!O219,IF('OTTV Calculation'!$E$6="Da Nang",'Beta Database'!AF219,IF('OTTV Calculation'!$E$6="Buon Ma Thuot",'Beta Database'!AW219,IF('OTTV Calculation'!$E$6="HCMC",'Beta Database'!BN219))))</f>
        <v>0</v>
      </c>
      <c r="N222" s="68" t="b">
        <f>IF('OTTV Calculation'!$E$6="Hanoi",'Beta Database'!P219,IF('OTTV Calculation'!$E$6="Da Nang",'Beta Database'!AG219,IF('OTTV Calculation'!$E$6="Buon Ma Thuot",'Beta Database'!AX219,IF('OTTV Calculation'!$E$6="HCMC",'Beta Database'!BO219))))</f>
        <v>0</v>
      </c>
      <c r="O222" s="68" t="b">
        <f>IF('OTTV Calculation'!$E$6="Hanoi",'Beta Database'!Q219,IF('OTTV Calculation'!$E$6="Da Nang",'Beta Database'!AH219,IF('OTTV Calculation'!$E$6="Buon Ma Thuot",'Beta Database'!AY219,IF('OTTV Calculation'!$E$6="HCMC",'Beta Database'!BP219))))</f>
        <v>0</v>
      </c>
      <c r="P222" s="68" t="b">
        <f>IF('OTTV Calculation'!$E$6="Hanoi",'Beta Database'!R219,IF('OTTV Calculation'!$E$6="Da Nang",'Beta Database'!AI219,IF('OTTV Calculation'!$E$6="Buon Ma Thuot",'Beta Database'!AZ219,IF('OTTV Calculation'!$E$6="HCMC",'Beta Database'!BQ219))))</f>
        <v>0</v>
      </c>
      <c r="Q222" s="68" t="b">
        <f>IF('OTTV Calculation'!$E$6="Hanoi",'Beta Database'!S219,IF('OTTV Calculation'!$E$6="Da Nang",'Beta Database'!AJ219,IF('OTTV Calculation'!$E$6="Buon Ma Thuot",'Beta Database'!BA219,IF('OTTV Calculation'!$E$6="HCMC",'Beta Database'!BR219))))</f>
        <v>0</v>
      </c>
      <c r="R222" s="57">
        <v>1.55000000000001</v>
      </c>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row>
    <row r="223" spans="1:64" x14ac:dyDescent="0.25">
      <c r="A223" s="67">
        <v>1.55</v>
      </c>
      <c r="B223" s="68" t="b">
        <f>IF('OTTV Calculation'!$E$6="Hanoi",'Beta Database'!D220,IF('OTTV Calculation'!$E$6="Da Nang",'Beta Database'!U220,IF('OTTV Calculation'!$E$6="Buon Ma Thuot",'Beta Database'!AL220,IF('OTTV Calculation'!$E$6="HCMC",'Beta Database'!BC220))))</f>
        <v>0</v>
      </c>
      <c r="C223" s="68" t="b">
        <f>IF('OTTV Calculation'!$E$6="Hanoi",'Beta Database'!E220,IF('OTTV Calculation'!$E$6="Da Nang",'Beta Database'!V220,IF('OTTV Calculation'!$E$6="Buon Ma Thuot",'Beta Database'!AM220,IF('OTTV Calculation'!$E$6="HCMC",'Beta Database'!BD220))))</f>
        <v>0</v>
      </c>
      <c r="D223" s="68" t="b">
        <f>IF('OTTV Calculation'!$E$6="Hanoi",'Beta Database'!F220,IF('OTTV Calculation'!$E$6="Da Nang",'Beta Database'!W220,IF('OTTV Calculation'!$E$6="Buon Ma Thuot",'Beta Database'!AN220,IF('OTTV Calculation'!$E$6="HCMC",'Beta Database'!BE220))))</f>
        <v>0</v>
      </c>
      <c r="E223" s="68" t="b">
        <f>IF('OTTV Calculation'!$E$6="Hanoi",'Beta Database'!G220,IF('OTTV Calculation'!$E$6="Da Nang",'Beta Database'!X220,IF('OTTV Calculation'!$E$6="Buon Ma Thuot",'Beta Database'!AO220,IF('OTTV Calculation'!$E$6="HCMC",'Beta Database'!BF220))))</f>
        <v>0</v>
      </c>
      <c r="F223" s="73" t="b">
        <f>IF('OTTV Calculation'!$E$6="Hanoi",'Beta Database'!H220,IF('OTTV Calculation'!$E$6="Da Nang",'Beta Database'!Y220,IF('OTTV Calculation'!$E$6="Buon Ma Thuot",'Beta Database'!AP220,IF('OTTV Calculation'!$E$6="HCMC",'Beta Database'!BG220))))</f>
        <v>0</v>
      </c>
      <c r="G223" s="68" t="b">
        <f>IF('OTTV Calculation'!$E$6="Hanoi",'Beta Database'!I220,IF('OTTV Calculation'!$E$6="Da Nang",'Beta Database'!Z220,IF('OTTV Calculation'!$E$6="Buon Ma Thuot",'Beta Database'!AQ220,IF('OTTV Calculation'!$E$6="HCMC",'Beta Database'!BH220))))</f>
        <v>0</v>
      </c>
      <c r="H223" s="68" t="b">
        <f>IF('OTTV Calculation'!$E$6="Hanoi",'Beta Database'!J220,IF('OTTV Calculation'!$E$6="Da Nang",'Beta Database'!AA220,IF('OTTV Calculation'!$E$6="Buon Ma Thuot",'Beta Database'!AR220,IF('OTTV Calculation'!$E$6="HCMC",'Beta Database'!BI220))))</f>
        <v>0</v>
      </c>
      <c r="I223" s="68" t="b">
        <f>IF('OTTV Calculation'!$E$6="Hanoi",'Beta Database'!K220,IF('OTTV Calculation'!$E$6="Da Nang",'Beta Database'!AB220,IF('OTTV Calculation'!$E$6="Buon Ma Thuot",'Beta Database'!AS220,IF('OTTV Calculation'!$E$6="HCMC",'Beta Database'!BJ220))))</f>
        <v>0</v>
      </c>
      <c r="J223" s="68" t="b">
        <f>IF('OTTV Calculation'!$E$6="Hanoi",'Beta Database'!L220,IF('OTTV Calculation'!$E$6="Da Nang",'Beta Database'!AC220,IF('OTTV Calculation'!$E$6="Buon Ma Thuot",'Beta Database'!AT220,IF('OTTV Calculation'!$E$6="HCMC",'Beta Database'!BK220))))</f>
        <v>0</v>
      </c>
      <c r="K223" s="68" t="b">
        <f>IF('OTTV Calculation'!$E$6="Hanoi",'Beta Database'!M220,IF('OTTV Calculation'!$E$6="Da Nang",'Beta Database'!AD220,IF('OTTV Calculation'!$E$6="Buon Ma Thuot",'Beta Database'!AU220,IF('OTTV Calculation'!$E$6="HCMC",'Beta Database'!BL220))))</f>
        <v>0</v>
      </c>
      <c r="L223" s="68" t="b">
        <f>IF('OTTV Calculation'!$E$6="Hanoi",'Beta Database'!N220,IF('OTTV Calculation'!$E$6="Da Nang",'Beta Database'!AE220,IF('OTTV Calculation'!$E$6="Buon Ma Thuot",'Beta Database'!AV220,IF('OTTV Calculation'!$E$6="HCMC",'Beta Database'!BM220))))</f>
        <v>0</v>
      </c>
      <c r="M223" s="68" t="b">
        <f>IF('OTTV Calculation'!$E$6="Hanoi",'Beta Database'!O220,IF('OTTV Calculation'!$E$6="Da Nang",'Beta Database'!AF220,IF('OTTV Calculation'!$E$6="Buon Ma Thuot",'Beta Database'!AW220,IF('OTTV Calculation'!$E$6="HCMC",'Beta Database'!BN220))))</f>
        <v>0</v>
      </c>
      <c r="N223" s="68" t="b">
        <f>IF('OTTV Calculation'!$E$6="Hanoi",'Beta Database'!P220,IF('OTTV Calculation'!$E$6="Da Nang",'Beta Database'!AG220,IF('OTTV Calculation'!$E$6="Buon Ma Thuot",'Beta Database'!AX220,IF('OTTV Calculation'!$E$6="HCMC",'Beta Database'!BO220))))</f>
        <v>0</v>
      </c>
      <c r="O223" s="68" t="b">
        <f>IF('OTTV Calculation'!$E$6="Hanoi",'Beta Database'!Q220,IF('OTTV Calculation'!$E$6="Da Nang",'Beta Database'!AH220,IF('OTTV Calculation'!$E$6="Buon Ma Thuot",'Beta Database'!AY220,IF('OTTV Calculation'!$E$6="HCMC",'Beta Database'!BP220))))</f>
        <v>0</v>
      </c>
      <c r="P223" s="68" t="b">
        <f>IF('OTTV Calculation'!$E$6="Hanoi",'Beta Database'!R220,IF('OTTV Calculation'!$E$6="Da Nang",'Beta Database'!AI220,IF('OTTV Calculation'!$E$6="Buon Ma Thuot",'Beta Database'!AZ220,IF('OTTV Calculation'!$E$6="HCMC",'Beta Database'!BQ220))))</f>
        <v>0</v>
      </c>
      <c r="Q223" s="68" t="b">
        <f>IF('OTTV Calculation'!$E$6="Hanoi",'Beta Database'!S220,IF('OTTV Calculation'!$E$6="Da Nang",'Beta Database'!AJ220,IF('OTTV Calculation'!$E$6="Buon Ma Thuot",'Beta Database'!BA220,IF('OTTV Calculation'!$E$6="HCMC",'Beta Database'!BR220))))</f>
        <v>0</v>
      </c>
      <c r="R223" s="57">
        <v>1.50000000000001</v>
      </c>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row>
    <row r="224" spans="1:64" x14ac:dyDescent="0.25">
      <c r="A224" s="67">
        <v>1.6</v>
      </c>
      <c r="B224" s="68" t="b">
        <f>IF('OTTV Calculation'!$E$6="Hanoi",'Beta Database'!D221,IF('OTTV Calculation'!$E$6="Da Nang",'Beta Database'!U221,IF('OTTV Calculation'!$E$6="Buon Ma Thuot",'Beta Database'!AL221,IF('OTTV Calculation'!$E$6="HCMC",'Beta Database'!BC221))))</f>
        <v>0</v>
      </c>
      <c r="C224" s="68" t="b">
        <f>IF('OTTV Calculation'!$E$6="Hanoi",'Beta Database'!E221,IF('OTTV Calculation'!$E$6="Da Nang",'Beta Database'!V221,IF('OTTV Calculation'!$E$6="Buon Ma Thuot",'Beta Database'!AM221,IF('OTTV Calculation'!$E$6="HCMC",'Beta Database'!BD221))))</f>
        <v>0</v>
      </c>
      <c r="D224" s="68" t="b">
        <f>IF('OTTV Calculation'!$E$6="Hanoi",'Beta Database'!F221,IF('OTTV Calculation'!$E$6="Da Nang",'Beta Database'!W221,IF('OTTV Calculation'!$E$6="Buon Ma Thuot",'Beta Database'!AN221,IF('OTTV Calculation'!$E$6="HCMC",'Beta Database'!BE221))))</f>
        <v>0</v>
      </c>
      <c r="E224" s="68" t="b">
        <f>IF('OTTV Calculation'!$E$6="Hanoi",'Beta Database'!G221,IF('OTTV Calculation'!$E$6="Da Nang",'Beta Database'!X221,IF('OTTV Calculation'!$E$6="Buon Ma Thuot",'Beta Database'!AO221,IF('OTTV Calculation'!$E$6="HCMC",'Beta Database'!BF221))))</f>
        <v>0</v>
      </c>
      <c r="F224" s="73" t="b">
        <f>IF('OTTV Calculation'!$E$6="Hanoi",'Beta Database'!H221,IF('OTTV Calculation'!$E$6="Da Nang",'Beta Database'!Y221,IF('OTTV Calculation'!$E$6="Buon Ma Thuot",'Beta Database'!AP221,IF('OTTV Calculation'!$E$6="HCMC",'Beta Database'!BG221))))</f>
        <v>0</v>
      </c>
      <c r="G224" s="68" t="b">
        <f>IF('OTTV Calculation'!$E$6="Hanoi",'Beta Database'!I221,IF('OTTV Calculation'!$E$6="Da Nang",'Beta Database'!Z221,IF('OTTV Calculation'!$E$6="Buon Ma Thuot",'Beta Database'!AQ221,IF('OTTV Calculation'!$E$6="HCMC",'Beta Database'!BH221))))</f>
        <v>0</v>
      </c>
      <c r="H224" s="68" t="b">
        <f>IF('OTTV Calculation'!$E$6="Hanoi",'Beta Database'!J221,IF('OTTV Calculation'!$E$6="Da Nang",'Beta Database'!AA221,IF('OTTV Calculation'!$E$6="Buon Ma Thuot",'Beta Database'!AR221,IF('OTTV Calculation'!$E$6="HCMC",'Beta Database'!BI221))))</f>
        <v>0</v>
      </c>
      <c r="I224" s="68" t="b">
        <f>IF('OTTV Calculation'!$E$6="Hanoi",'Beta Database'!K221,IF('OTTV Calculation'!$E$6="Da Nang",'Beta Database'!AB221,IF('OTTV Calculation'!$E$6="Buon Ma Thuot",'Beta Database'!AS221,IF('OTTV Calculation'!$E$6="HCMC",'Beta Database'!BJ221))))</f>
        <v>0</v>
      </c>
      <c r="J224" s="68" t="b">
        <f>IF('OTTV Calculation'!$E$6="Hanoi",'Beta Database'!L221,IF('OTTV Calculation'!$E$6="Da Nang",'Beta Database'!AC221,IF('OTTV Calculation'!$E$6="Buon Ma Thuot",'Beta Database'!AT221,IF('OTTV Calculation'!$E$6="HCMC",'Beta Database'!BK221))))</f>
        <v>0</v>
      </c>
      <c r="K224" s="68" t="b">
        <f>IF('OTTV Calculation'!$E$6="Hanoi",'Beta Database'!M221,IF('OTTV Calculation'!$E$6="Da Nang",'Beta Database'!AD221,IF('OTTV Calculation'!$E$6="Buon Ma Thuot",'Beta Database'!AU221,IF('OTTV Calculation'!$E$6="HCMC",'Beta Database'!BL221))))</f>
        <v>0</v>
      </c>
      <c r="L224" s="68" t="b">
        <f>IF('OTTV Calculation'!$E$6="Hanoi",'Beta Database'!N221,IF('OTTV Calculation'!$E$6="Da Nang",'Beta Database'!AE221,IF('OTTV Calculation'!$E$6="Buon Ma Thuot",'Beta Database'!AV221,IF('OTTV Calculation'!$E$6="HCMC",'Beta Database'!BM221))))</f>
        <v>0</v>
      </c>
      <c r="M224" s="68" t="b">
        <f>IF('OTTV Calculation'!$E$6="Hanoi",'Beta Database'!O221,IF('OTTV Calculation'!$E$6="Da Nang",'Beta Database'!AF221,IF('OTTV Calculation'!$E$6="Buon Ma Thuot",'Beta Database'!AW221,IF('OTTV Calculation'!$E$6="HCMC",'Beta Database'!BN221))))</f>
        <v>0</v>
      </c>
      <c r="N224" s="68" t="b">
        <f>IF('OTTV Calculation'!$E$6="Hanoi",'Beta Database'!P221,IF('OTTV Calculation'!$E$6="Da Nang",'Beta Database'!AG221,IF('OTTV Calculation'!$E$6="Buon Ma Thuot",'Beta Database'!AX221,IF('OTTV Calculation'!$E$6="HCMC",'Beta Database'!BO221))))</f>
        <v>0</v>
      </c>
      <c r="O224" s="68" t="b">
        <f>IF('OTTV Calculation'!$E$6="Hanoi",'Beta Database'!Q221,IF('OTTV Calculation'!$E$6="Da Nang",'Beta Database'!AH221,IF('OTTV Calculation'!$E$6="Buon Ma Thuot",'Beta Database'!AY221,IF('OTTV Calculation'!$E$6="HCMC",'Beta Database'!BP221))))</f>
        <v>0</v>
      </c>
      <c r="P224" s="68" t="b">
        <f>IF('OTTV Calculation'!$E$6="Hanoi",'Beta Database'!R221,IF('OTTV Calculation'!$E$6="Da Nang",'Beta Database'!AI221,IF('OTTV Calculation'!$E$6="Buon Ma Thuot",'Beta Database'!AZ221,IF('OTTV Calculation'!$E$6="HCMC",'Beta Database'!BQ221))))</f>
        <v>0</v>
      </c>
      <c r="Q224" s="68" t="b">
        <f>IF('OTTV Calculation'!$E$6="Hanoi",'Beta Database'!S221,IF('OTTV Calculation'!$E$6="Da Nang",'Beta Database'!AJ221,IF('OTTV Calculation'!$E$6="Buon Ma Thuot",'Beta Database'!BA221,IF('OTTV Calculation'!$E$6="HCMC",'Beta Database'!BR221))))</f>
        <v>0</v>
      </c>
      <c r="R224" s="57">
        <v>1.4500000000000099</v>
      </c>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row>
    <row r="225" spans="1:64" x14ac:dyDescent="0.25">
      <c r="A225" s="67">
        <v>1.65</v>
      </c>
      <c r="B225" s="68" t="b">
        <f>IF('OTTV Calculation'!$E$6="Hanoi",'Beta Database'!D222,IF('OTTV Calculation'!$E$6="Da Nang",'Beta Database'!U222,IF('OTTV Calculation'!$E$6="Buon Ma Thuot",'Beta Database'!AL222,IF('OTTV Calculation'!$E$6="HCMC",'Beta Database'!BC222))))</f>
        <v>0</v>
      </c>
      <c r="C225" s="68" t="b">
        <f>IF('OTTV Calculation'!$E$6="Hanoi",'Beta Database'!E222,IF('OTTV Calculation'!$E$6="Da Nang",'Beta Database'!V222,IF('OTTV Calculation'!$E$6="Buon Ma Thuot",'Beta Database'!AM222,IF('OTTV Calculation'!$E$6="HCMC",'Beta Database'!BD222))))</f>
        <v>0</v>
      </c>
      <c r="D225" s="68" t="b">
        <f>IF('OTTV Calculation'!$E$6="Hanoi",'Beta Database'!F222,IF('OTTV Calculation'!$E$6="Da Nang",'Beta Database'!W222,IF('OTTV Calculation'!$E$6="Buon Ma Thuot",'Beta Database'!AN222,IF('OTTV Calculation'!$E$6="HCMC",'Beta Database'!BE222))))</f>
        <v>0</v>
      </c>
      <c r="E225" s="68" t="b">
        <f>IF('OTTV Calculation'!$E$6="Hanoi",'Beta Database'!G222,IF('OTTV Calculation'!$E$6="Da Nang",'Beta Database'!X222,IF('OTTV Calculation'!$E$6="Buon Ma Thuot",'Beta Database'!AO222,IF('OTTV Calculation'!$E$6="HCMC",'Beta Database'!BF222))))</f>
        <v>0</v>
      </c>
      <c r="F225" s="73" t="b">
        <f>IF('OTTV Calculation'!$E$6="Hanoi",'Beta Database'!H222,IF('OTTV Calculation'!$E$6="Da Nang",'Beta Database'!Y222,IF('OTTV Calculation'!$E$6="Buon Ma Thuot",'Beta Database'!AP222,IF('OTTV Calculation'!$E$6="HCMC",'Beta Database'!BG222))))</f>
        <v>0</v>
      </c>
      <c r="G225" s="68" t="b">
        <f>IF('OTTV Calculation'!$E$6="Hanoi",'Beta Database'!I222,IF('OTTV Calculation'!$E$6="Da Nang",'Beta Database'!Z222,IF('OTTV Calculation'!$E$6="Buon Ma Thuot",'Beta Database'!AQ222,IF('OTTV Calculation'!$E$6="HCMC",'Beta Database'!BH222))))</f>
        <v>0</v>
      </c>
      <c r="H225" s="68" t="b">
        <f>IF('OTTV Calculation'!$E$6="Hanoi",'Beta Database'!J222,IF('OTTV Calculation'!$E$6="Da Nang",'Beta Database'!AA222,IF('OTTV Calculation'!$E$6="Buon Ma Thuot",'Beta Database'!AR222,IF('OTTV Calculation'!$E$6="HCMC",'Beta Database'!BI222))))</f>
        <v>0</v>
      </c>
      <c r="I225" s="68" t="b">
        <f>IF('OTTV Calculation'!$E$6="Hanoi",'Beta Database'!K222,IF('OTTV Calculation'!$E$6="Da Nang",'Beta Database'!AB222,IF('OTTV Calculation'!$E$6="Buon Ma Thuot",'Beta Database'!AS222,IF('OTTV Calculation'!$E$6="HCMC",'Beta Database'!BJ222))))</f>
        <v>0</v>
      </c>
      <c r="J225" s="68" t="b">
        <f>IF('OTTV Calculation'!$E$6="Hanoi",'Beta Database'!L222,IF('OTTV Calculation'!$E$6="Da Nang",'Beta Database'!AC222,IF('OTTV Calculation'!$E$6="Buon Ma Thuot",'Beta Database'!AT222,IF('OTTV Calculation'!$E$6="HCMC",'Beta Database'!BK222))))</f>
        <v>0</v>
      </c>
      <c r="K225" s="68" t="b">
        <f>IF('OTTV Calculation'!$E$6="Hanoi",'Beta Database'!M222,IF('OTTV Calculation'!$E$6="Da Nang",'Beta Database'!AD222,IF('OTTV Calculation'!$E$6="Buon Ma Thuot",'Beta Database'!AU222,IF('OTTV Calculation'!$E$6="HCMC",'Beta Database'!BL222))))</f>
        <v>0</v>
      </c>
      <c r="L225" s="68" t="b">
        <f>IF('OTTV Calculation'!$E$6="Hanoi",'Beta Database'!N222,IF('OTTV Calculation'!$E$6="Da Nang",'Beta Database'!AE222,IF('OTTV Calculation'!$E$6="Buon Ma Thuot",'Beta Database'!AV222,IF('OTTV Calculation'!$E$6="HCMC",'Beta Database'!BM222))))</f>
        <v>0</v>
      </c>
      <c r="M225" s="68" t="b">
        <f>IF('OTTV Calculation'!$E$6="Hanoi",'Beta Database'!O222,IF('OTTV Calculation'!$E$6="Da Nang",'Beta Database'!AF222,IF('OTTV Calculation'!$E$6="Buon Ma Thuot",'Beta Database'!AW222,IF('OTTV Calculation'!$E$6="HCMC",'Beta Database'!BN222))))</f>
        <v>0</v>
      </c>
      <c r="N225" s="68" t="b">
        <f>IF('OTTV Calculation'!$E$6="Hanoi",'Beta Database'!P222,IF('OTTV Calculation'!$E$6="Da Nang",'Beta Database'!AG222,IF('OTTV Calculation'!$E$6="Buon Ma Thuot",'Beta Database'!AX222,IF('OTTV Calculation'!$E$6="HCMC",'Beta Database'!BO222))))</f>
        <v>0</v>
      </c>
      <c r="O225" s="68" t="b">
        <f>IF('OTTV Calculation'!$E$6="Hanoi",'Beta Database'!Q222,IF('OTTV Calculation'!$E$6="Da Nang",'Beta Database'!AH222,IF('OTTV Calculation'!$E$6="Buon Ma Thuot",'Beta Database'!AY222,IF('OTTV Calculation'!$E$6="HCMC",'Beta Database'!BP222))))</f>
        <v>0</v>
      </c>
      <c r="P225" s="68" t="b">
        <f>IF('OTTV Calculation'!$E$6="Hanoi",'Beta Database'!R222,IF('OTTV Calculation'!$E$6="Da Nang",'Beta Database'!AI222,IF('OTTV Calculation'!$E$6="Buon Ma Thuot",'Beta Database'!AZ222,IF('OTTV Calculation'!$E$6="HCMC",'Beta Database'!BQ222))))</f>
        <v>0</v>
      </c>
      <c r="Q225" s="68" t="b">
        <f>IF('OTTV Calculation'!$E$6="Hanoi",'Beta Database'!S222,IF('OTTV Calculation'!$E$6="Da Nang",'Beta Database'!AJ222,IF('OTTV Calculation'!$E$6="Buon Ma Thuot",'Beta Database'!BA222,IF('OTTV Calculation'!$E$6="HCMC",'Beta Database'!BR222))))</f>
        <v>0</v>
      </c>
      <c r="R225" s="57">
        <v>1.4000000000000099</v>
      </c>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row>
    <row r="226" spans="1:64" x14ac:dyDescent="0.25">
      <c r="A226" s="67">
        <v>1.7</v>
      </c>
      <c r="B226" s="68" t="b">
        <f>IF('OTTV Calculation'!$E$6="Hanoi",'Beta Database'!D223,IF('OTTV Calculation'!$E$6="Da Nang",'Beta Database'!U223,IF('OTTV Calculation'!$E$6="Buon Ma Thuot",'Beta Database'!AL223,IF('OTTV Calculation'!$E$6="HCMC",'Beta Database'!BC223))))</f>
        <v>0</v>
      </c>
      <c r="C226" s="68" t="b">
        <f>IF('OTTV Calculation'!$E$6="Hanoi",'Beta Database'!E223,IF('OTTV Calculation'!$E$6="Da Nang",'Beta Database'!V223,IF('OTTV Calculation'!$E$6="Buon Ma Thuot",'Beta Database'!AM223,IF('OTTV Calculation'!$E$6="HCMC",'Beta Database'!BD223))))</f>
        <v>0</v>
      </c>
      <c r="D226" s="68" t="b">
        <f>IF('OTTV Calculation'!$E$6="Hanoi",'Beta Database'!F223,IF('OTTV Calculation'!$E$6="Da Nang",'Beta Database'!W223,IF('OTTV Calculation'!$E$6="Buon Ma Thuot",'Beta Database'!AN223,IF('OTTV Calculation'!$E$6="HCMC",'Beta Database'!BE223))))</f>
        <v>0</v>
      </c>
      <c r="E226" s="68" t="b">
        <f>IF('OTTV Calculation'!$E$6="Hanoi",'Beta Database'!G223,IF('OTTV Calculation'!$E$6="Da Nang",'Beta Database'!X223,IF('OTTV Calculation'!$E$6="Buon Ma Thuot",'Beta Database'!AO223,IF('OTTV Calculation'!$E$6="HCMC",'Beta Database'!BF223))))</f>
        <v>0</v>
      </c>
      <c r="F226" s="73" t="b">
        <f>IF('OTTV Calculation'!$E$6="Hanoi",'Beta Database'!H223,IF('OTTV Calculation'!$E$6="Da Nang",'Beta Database'!Y223,IF('OTTV Calculation'!$E$6="Buon Ma Thuot",'Beta Database'!AP223,IF('OTTV Calculation'!$E$6="HCMC",'Beta Database'!BG223))))</f>
        <v>0</v>
      </c>
      <c r="G226" s="68" t="b">
        <f>IF('OTTV Calculation'!$E$6="Hanoi",'Beta Database'!I223,IF('OTTV Calculation'!$E$6="Da Nang",'Beta Database'!Z223,IF('OTTV Calculation'!$E$6="Buon Ma Thuot",'Beta Database'!AQ223,IF('OTTV Calculation'!$E$6="HCMC",'Beta Database'!BH223))))</f>
        <v>0</v>
      </c>
      <c r="H226" s="68" t="b">
        <f>IF('OTTV Calculation'!$E$6="Hanoi",'Beta Database'!J223,IF('OTTV Calculation'!$E$6="Da Nang",'Beta Database'!AA223,IF('OTTV Calculation'!$E$6="Buon Ma Thuot",'Beta Database'!AR223,IF('OTTV Calculation'!$E$6="HCMC",'Beta Database'!BI223))))</f>
        <v>0</v>
      </c>
      <c r="I226" s="68" t="b">
        <f>IF('OTTV Calculation'!$E$6="Hanoi",'Beta Database'!K223,IF('OTTV Calculation'!$E$6="Da Nang",'Beta Database'!AB223,IF('OTTV Calculation'!$E$6="Buon Ma Thuot",'Beta Database'!AS223,IF('OTTV Calculation'!$E$6="HCMC",'Beta Database'!BJ223))))</f>
        <v>0</v>
      </c>
      <c r="J226" s="68" t="b">
        <f>IF('OTTV Calculation'!$E$6="Hanoi",'Beta Database'!L223,IF('OTTV Calculation'!$E$6="Da Nang",'Beta Database'!AC223,IF('OTTV Calculation'!$E$6="Buon Ma Thuot",'Beta Database'!AT223,IF('OTTV Calculation'!$E$6="HCMC",'Beta Database'!BK223))))</f>
        <v>0</v>
      </c>
      <c r="K226" s="68" t="b">
        <f>IF('OTTV Calculation'!$E$6="Hanoi",'Beta Database'!M223,IF('OTTV Calculation'!$E$6="Da Nang",'Beta Database'!AD223,IF('OTTV Calculation'!$E$6="Buon Ma Thuot",'Beta Database'!AU223,IF('OTTV Calculation'!$E$6="HCMC",'Beta Database'!BL223))))</f>
        <v>0</v>
      </c>
      <c r="L226" s="68" t="b">
        <f>IF('OTTV Calculation'!$E$6="Hanoi",'Beta Database'!N223,IF('OTTV Calculation'!$E$6="Da Nang",'Beta Database'!AE223,IF('OTTV Calculation'!$E$6="Buon Ma Thuot",'Beta Database'!AV223,IF('OTTV Calculation'!$E$6="HCMC",'Beta Database'!BM223))))</f>
        <v>0</v>
      </c>
      <c r="M226" s="68" t="b">
        <f>IF('OTTV Calculation'!$E$6="Hanoi",'Beta Database'!O223,IF('OTTV Calculation'!$E$6="Da Nang",'Beta Database'!AF223,IF('OTTV Calculation'!$E$6="Buon Ma Thuot",'Beta Database'!AW223,IF('OTTV Calculation'!$E$6="HCMC",'Beta Database'!BN223))))</f>
        <v>0</v>
      </c>
      <c r="N226" s="68" t="b">
        <f>IF('OTTV Calculation'!$E$6="Hanoi",'Beta Database'!P223,IF('OTTV Calculation'!$E$6="Da Nang",'Beta Database'!AG223,IF('OTTV Calculation'!$E$6="Buon Ma Thuot",'Beta Database'!AX223,IF('OTTV Calculation'!$E$6="HCMC",'Beta Database'!BO223))))</f>
        <v>0</v>
      </c>
      <c r="O226" s="68" t="b">
        <f>IF('OTTV Calculation'!$E$6="Hanoi",'Beta Database'!Q223,IF('OTTV Calculation'!$E$6="Da Nang",'Beta Database'!AH223,IF('OTTV Calculation'!$E$6="Buon Ma Thuot",'Beta Database'!AY223,IF('OTTV Calculation'!$E$6="HCMC",'Beta Database'!BP223))))</f>
        <v>0</v>
      </c>
      <c r="P226" s="68" t="b">
        <f>IF('OTTV Calculation'!$E$6="Hanoi",'Beta Database'!R223,IF('OTTV Calculation'!$E$6="Da Nang",'Beta Database'!AI223,IF('OTTV Calculation'!$E$6="Buon Ma Thuot",'Beta Database'!AZ223,IF('OTTV Calculation'!$E$6="HCMC",'Beta Database'!BQ223))))</f>
        <v>0</v>
      </c>
      <c r="Q226" s="68" t="b">
        <f>IF('OTTV Calculation'!$E$6="Hanoi",'Beta Database'!S223,IF('OTTV Calculation'!$E$6="Da Nang",'Beta Database'!AJ223,IF('OTTV Calculation'!$E$6="Buon Ma Thuot",'Beta Database'!BA223,IF('OTTV Calculation'!$E$6="HCMC",'Beta Database'!BR223))))</f>
        <v>0</v>
      </c>
      <c r="R226" s="57">
        <v>1.3500000000000101</v>
      </c>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row>
    <row r="227" spans="1:64" x14ac:dyDescent="0.25">
      <c r="A227" s="67">
        <v>1.75</v>
      </c>
      <c r="B227" s="68" t="b">
        <f>IF('OTTV Calculation'!$E$6="Hanoi",'Beta Database'!D224,IF('OTTV Calculation'!$E$6="Da Nang",'Beta Database'!U224,IF('OTTV Calculation'!$E$6="Buon Ma Thuot",'Beta Database'!AL224,IF('OTTV Calculation'!$E$6="HCMC",'Beta Database'!BC224))))</f>
        <v>0</v>
      </c>
      <c r="C227" s="68" t="b">
        <f>IF('OTTV Calculation'!$E$6="Hanoi",'Beta Database'!E224,IF('OTTV Calculation'!$E$6="Da Nang",'Beta Database'!V224,IF('OTTV Calculation'!$E$6="Buon Ma Thuot",'Beta Database'!AM224,IF('OTTV Calculation'!$E$6="HCMC",'Beta Database'!BD224))))</f>
        <v>0</v>
      </c>
      <c r="D227" s="68" t="b">
        <f>IF('OTTV Calculation'!$E$6="Hanoi",'Beta Database'!F224,IF('OTTV Calculation'!$E$6="Da Nang",'Beta Database'!W224,IF('OTTV Calculation'!$E$6="Buon Ma Thuot",'Beta Database'!AN224,IF('OTTV Calculation'!$E$6="HCMC",'Beta Database'!BE224))))</f>
        <v>0</v>
      </c>
      <c r="E227" s="68" t="b">
        <f>IF('OTTV Calculation'!$E$6="Hanoi",'Beta Database'!G224,IF('OTTV Calculation'!$E$6="Da Nang",'Beta Database'!X224,IF('OTTV Calculation'!$E$6="Buon Ma Thuot",'Beta Database'!AO224,IF('OTTV Calculation'!$E$6="HCMC",'Beta Database'!BF224))))</f>
        <v>0</v>
      </c>
      <c r="F227" s="73" t="b">
        <f>IF('OTTV Calculation'!$E$6="Hanoi",'Beta Database'!H224,IF('OTTV Calculation'!$E$6="Da Nang",'Beta Database'!Y224,IF('OTTV Calculation'!$E$6="Buon Ma Thuot",'Beta Database'!AP224,IF('OTTV Calculation'!$E$6="HCMC",'Beta Database'!BG224))))</f>
        <v>0</v>
      </c>
      <c r="G227" s="68" t="b">
        <f>IF('OTTV Calculation'!$E$6="Hanoi",'Beta Database'!I224,IF('OTTV Calculation'!$E$6="Da Nang",'Beta Database'!Z224,IF('OTTV Calculation'!$E$6="Buon Ma Thuot",'Beta Database'!AQ224,IF('OTTV Calculation'!$E$6="HCMC",'Beta Database'!BH224))))</f>
        <v>0</v>
      </c>
      <c r="H227" s="68" t="b">
        <f>IF('OTTV Calculation'!$E$6="Hanoi",'Beta Database'!J224,IF('OTTV Calculation'!$E$6="Da Nang",'Beta Database'!AA224,IF('OTTV Calculation'!$E$6="Buon Ma Thuot",'Beta Database'!AR224,IF('OTTV Calculation'!$E$6="HCMC",'Beta Database'!BI224))))</f>
        <v>0</v>
      </c>
      <c r="I227" s="68" t="b">
        <f>IF('OTTV Calculation'!$E$6="Hanoi",'Beta Database'!K224,IF('OTTV Calculation'!$E$6="Da Nang",'Beta Database'!AB224,IF('OTTV Calculation'!$E$6="Buon Ma Thuot",'Beta Database'!AS224,IF('OTTV Calculation'!$E$6="HCMC",'Beta Database'!BJ224))))</f>
        <v>0</v>
      </c>
      <c r="J227" s="68" t="b">
        <f>IF('OTTV Calculation'!$E$6="Hanoi",'Beta Database'!L224,IF('OTTV Calculation'!$E$6="Da Nang",'Beta Database'!AC224,IF('OTTV Calculation'!$E$6="Buon Ma Thuot",'Beta Database'!AT224,IF('OTTV Calculation'!$E$6="HCMC",'Beta Database'!BK224))))</f>
        <v>0</v>
      </c>
      <c r="K227" s="68" t="b">
        <f>IF('OTTV Calculation'!$E$6="Hanoi",'Beta Database'!M224,IF('OTTV Calculation'!$E$6="Da Nang",'Beta Database'!AD224,IF('OTTV Calculation'!$E$6="Buon Ma Thuot",'Beta Database'!AU224,IF('OTTV Calculation'!$E$6="HCMC",'Beta Database'!BL224))))</f>
        <v>0</v>
      </c>
      <c r="L227" s="68" t="b">
        <f>IF('OTTV Calculation'!$E$6="Hanoi",'Beta Database'!N224,IF('OTTV Calculation'!$E$6="Da Nang",'Beta Database'!AE224,IF('OTTV Calculation'!$E$6="Buon Ma Thuot",'Beta Database'!AV224,IF('OTTV Calculation'!$E$6="HCMC",'Beta Database'!BM224))))</f>
        <v>0</v>
      </c>
      <c r="M227" s="68" t="b">
        <f>IF('OTTV Calculation'!$E$6="Hanoi",'Beta Database'!O224,IF('OTTV Calculation'!$E$6="Da Nang",'Beta Database'!AF224,IF('OTTV Calculation'!$E$6="Buon Ma Thuot",'Beta Database'!AW224,IF('OTTV Calculation'!$E$6="HCMC",'Beta Database'!BN224))))</f>
        <v>0</v>
      </c>
      <c r="N227" s="68" t="b">
        <f>IF('OTTV Calculation'!$E$6="Hanoi",'Beta Database'!P224,IF('OTTV Calculation'!$E$6="Da Nang",'Beta Database'!AG224,IF('OTTV Calculation'!$E$6="Buon Ma Thuot",'Beta Database'!AX224,IF('OTTV Calculation'!$E$6="HCMC",'Beta Database'!BO224))))</f>
        <v>0</v>
      </c>
      <c r="O227" s="68" t="b">
        <f>IF('OTTV Calculation'!$E$6="Hanoi",'Beta Database'!Q224,IF('OTTV Calculation'!$E$6="Da Nang",'Beta Database'!AH224,IF('OTTV Calculation'!$E$6="Buon Ma Thuot",'Beta Database'!AY224,IF('OTTV Calculation'!$E$6="HCMC",'Beta Database'!BP224))))</f>
        <v>0</v>
      </c>
      <c r="P227" s="68" t="b">
        <f>IF('OTTV Calculation'!$E$6="Hanoi",'Beta Database'!R224,IF('OTTV Calculation'!$E$6="Da Nang",'Beta Database'!AI224,IF('OTTV Calculation'!$E$6="Buon Ma Thuot",'Beta Database'!AZ224,IF('OTTV Calculation'!$E$6="HCMC",'Beta Database'!BQ224))))</f>
        <v>0</v>
      </c>
      <c r="Q227" s="68" t="b">
        <f>IF('OTTV Calculation'!$E$6="Hanoi",'Beta Database'!S224,IF('OTTV Calculation'!$E$6="Da Nang",'Beta Database'!AJ224,IF('OTTV Calculation'!$E$6="Buon Ma Thuot",'Beta Database'!BA224,IF('OTTV Calculation'!$E$6="HCMC",'Beta Database'!BR224))))</f>
        <v>0</v>
      </c>
      <c r="R227" s="57">
        <v>1.30000000000001</v>
      </c>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row>
    <row r="228" spans="1:64" x14ac:dyDescent="0.25">
      <c r="A228" s="67">
        <v>1.8</v>
      </c>
      <c r="B228" s="68" t="b">
        <f>IF('OTTV Calculation'!$E$6="Hanoi",'Beta Database'!D225,IF('OTTV Calculation'!$E$6="Da Nang",'Beta Database'!U225,IF('OTTV Calculation'!$E$6="Buon Ma Thuot",'Beta Database'!AL225,IF('OTTV Calculation'!$E$6="HCMC",'Beta Database'!BC225))))</f>
        <v>0</v>
      </c>
      <c r="C228" s="68" t="b">
        <f>IF('OTTV Calculation'!$E$6="Hanoi",'Beta Database'!E225,IF('OTTV Calculation'!$E$6="Da Nang",'Beta Database'!V225,IF('OTTV Calculation'!$E$6="Buon Ma Thuot",'Beta Database'!AM225,IF('OTTV Calculation'!$E$6="HCMC",'Beta Database'!BD225))))</f>
        <v>0</v>
      </c>
      <c r="D228" s="68" t="b">
        <f>IF('OTTV Calculation'!$E$6="Hanoi",'Beta Database'!F225,IF('OTTV Calculation'!$E$6="Da Nang",'Beta Database'!W225,IF('OTTV Calculation'!$E$6="Buon Ma Thuot",'Beta Database'!AN225,IF('OTTV Calculation'!$E$6="HCMC",'Beta Database'!BE225))))</f>
        <v>0</v>
      </c>
      <c r="E228" s="68" t="b">
        <f>IF('OTTV Calculation'!$E$6="Hanoi",'Beta Database'!G225,IF('OTTV Calculation'!$E$6="Da Nang",'Beta Database'!X225,IF('OTTV Calculation'!$E$6="Buon Ma Thuot",'Beta Database'!AO225,IF('OTTV Calculation'!$E$6="HCMC",'Beta Database'!BF225))))</f>
        <v>0</v>
      </c>
      <c r="F228" s="73" t="b">
        <f>IF('OTTV Calculation'!$E$6="Hanoi",'Beta Database'!H225,IF('OTTV Calculation'!$E$6="Da Nang",'Beta Database'!Y225,IF('OTTV Calculation'!$E$6="Buon Ma Thuot",'Beta Database'!AP225,IF('OTTV Calculation'!$E$6="HCMC",'Beta Database'!BG225))))</f>
        <v>0</v>
      </c>
      <c r="G228" s="68" t="b">
        <f>IF('OTTV Calculation'!$E$6="Hanoi",'Beta Database'!I225,IF('OTTV Calculation'!$E$6="Da Nang",'Beta Database'!Z225,IF('OTTV Calculation'!$E$6="Buon Ma Thuot",'Beta Database'!AQ225,IF('OTTV Calculation'!$E$6="HCMC",'Beta Database'!BH225))))</f>
        <v>0</v>
      </c>
      <c r="H228" s="68" t="b">
        <f>IF('OTTV Calculation'!$E$6="Hanoi",'Beta Database'!J225,IF('OTTV Calculation'!$E$6="Da Nang",'Beta Database'!AA225,IF('OTTV Calculation'!$E$6="Buon Ma Thuot",'Beta Database'!AR225,IF('OTTV Calculation'!$E$6="HCMC",'Beta Database'!BI225))))</f>
        <v>0</v>
      </c>
      <c r="I228" s="68" t="b">
        <f>IF('OTTV Calculation'!$E$6="Hanoi",'Beta Database'!K225,IF('OTTV Calculation'!$E$6="Da Nang",'Beta Database'!AB225,IF('OTTV Calculation'!$E$6="Buon Ma Thuot",'Beta Database'!AS225,IF('OTTV Calculation'!$E$6="HCMC",'Beta Database'!BJ225))))</f>
        <v>0</v>
      </c>
      <c r="J228" s="68" t="b">
        <f>IF('OTTV Calculation'!$E$6="Hanoi",'Beta Database'!L225,IF('OTTV Calculation'!$E$6="Da Nang",'Beta Database'!AC225,IF('OTTV Calculation'!$E$6="Buon Ma Thuot",'Beta Database'!AT225,IF('OTTV Calculation'!$E$6="HCMC",'Beta Database'!BK225))))</f>
        <v>0</v>
      </c>
      <c r="K228" s="68" t="b">
        <f>IF('OTTV Calculation'!$E$6="Hanoi",'Beta Database'!M225,IF('OTTV Calculation'!$E$6="Da Nang",'Beta Database'!AD225,IF('OTTV Calculation'!$E$6="Buon Ma Thuot",'Beta Database'!AU225,IF('OTTV Calculation'!$E$6="HCMC",'Beta Database'!BL225))))</f>
        <v>0</v>
      </c>
      <c r="L228" s="68" t="b">
        <f>IF('OTTV Calculation'!$E$6="Hanoi",'Beta Database'!N225,IF('OTTV Calculation'!$E$6="Da Nang",'Beta Database'!AE225,IF('OTTV Calculation'!$E$6="Buon Ma Thuot",'Beta Database'!AV225,IF('OTTV Calculation'!$E$6="HCMC",'Beta Database'!BM225))))</f>
        <v>0</v>
      </c>
      <c r="M228" s="68" t="b">
        <f>IF('OTTV Calculation'!$E$6="Hanoi",'Beta Database'!O225,IF('OTTV Calculation'!$E$6="Da Nang",'Beta Database'!AF225,IF('OTTV Calculation'!$E$6="Buon Ma Thuot",'Beta Database'!AW225,IF('OTTV Calculation'!$E$6="HCMC",'Beta Database'!BN225))))</f>
        <v>0</v>
      </c>
      <c r="N228" s="68" t="b">
        <f>IF('OTTV Calculation'!$E$6="Hanoi",'Beta Database'!P225,IF('OTTV Calculation'!$E$6="Da Nang",'Beta Database'!AG225,IF('OTTV Calculation'!$E$6="Buon Ma Thuot",'Beta Database'!AX225,IF('OTTV Calculation'!$E$6="HCMC",'Beta Database'!BO225))))</f>
        <v>0</v>
      </c>
      <c r="O228" s="68" t="b">
        <f>IF('OTTV Calculation'!$E$6="Hanoi",'Beta Database'!Q225,IF('OTTV Calculation'!$E$6="Da Nang",'Beta Database'!AH225,IF('OTTV Calculation'!$E$6="Buon Ma Thuot",'Beta Database'!AY225,IF('OTTV Calculation'!$E$6="HCMC",'Beta Database'!BP225))))</f>
        <v>0</v>
      </c>
      <c r="P228" s="68" t="b">
        <f>IF('OTTV Calculation'!$E$6="Hanoi",'Beta Database'!R225,IF('OTTV Calculation'!$E$6="Da Nang",'Beta Database'!AI225,IF('OTTV Calculation'!$E$6="Buon Ma Thuot",'Beta Database'!AZ225,IF('OTTV Calculation'!$E$6="HCMC",'Beta Database'!BQ225))))</f>
        <v>0</v>
      </c>
      <c r="Q228" s="68" t="b">
        <f>IF('OTTV Calculation'!$E$6="Hanoi",'Beta Database'!S225,IF('OTTV Calculation'!$E$6="Da Nang",'Beta Database'!AJ225,IF('OTTV Calculation'!$E$6="Buon Ma Thuot",'Beta Database'!BA225,IF('OTTV Calculation'!$E$6="HCMC",'Beta Database'!BR225))))</f>
        <v>0</v>
      </c>
      <c r="R228" s="57">
        <v>1.25000000000001</v>
      </c>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row>
    <row r="229" spans="1:64" x14ac:dyDescent="0.25">
      <c r="A229" s="67">
        <v>1.85</v>
      </c>
      <c r="B229" s="68" t="b">
        <f>IF('OTTV Calculation'!$E$6="Hanoi",'Beta Database'!D226,IF('OTTV Calculation'!$E$6="Da Nang",'Beta Database'!U226,IF('OTTV Calculation'!$E$6="Buon Ma Thuot",'Beta Database'!AL226,IF('OTTV Calculation'!$E$6="HCMC",'Beta Database'!BC226))))</f>
        <v>0</v>
      </c>
      <c r="C229" s="68" t="b">
        <f>IF('OTTV Calculation'!$E$6="Hanoi",'Beta Database'!E226,IF('OTTV Calculation'!$E$6="Da Nang",'Beta Database'!V226,IF('OTTV Calculation'!$E$6="Buon Ma Thuot",'Beta Database'!AM226,IF('OTTV Calculation'!$E$6="HCMC",'Beta Database'!BD226))))</f>
        <v>0</v>
      </c>
      <c r="D229" s="68" t="b">
        <f>IF('OTTV Calculation'!$E$6="Hanoi",'Beta Database'!F226,IF('OTTV Calculation'!$E$6="Da Nang",'Beta Database'!W226,IF('OTTV Calculation'!$E$6="Buon Ma Thuot",'Beta Database'!AN226,IF('OTTV Calculation'!$E$6="HCMC",'Beta Database'!BE226))))</f>
        <v>0</v>
      </c>
      <c r="E229" s="68" t="b">
        <f>IF('OTTV Calculation'!$E$6="Hanoi",'Beta Database'!G226,IF('OTTV Calculation'!$E$6="Da Nang",'Beta Database'!X226,IF('OTTV Calculation'!$E$6="Buon Ma Thuot",'Beta Database'!AO226,IF('OTTV Calculation'!$E$6="HCMC",'Beta Database'!BF226))))</f>
        <v>0</v>
      </c>
      <c r="F229" s="73" t="b">
        <f>IF('OTTV Calculation'!$E$6="Hanoi",'Beta Database'!H226,IF('OTTV Calculation'!$E$6="Da Nang",'Beta Database'!Y226,IF('OTTV Calculation'!$E$6="Buon Ma Thuot",'Beta Database'!AP226,IF('OTTV Calculation'!$E$6="HCMC",'Beta Database'!BG226))))</f>
        <v>0</v>
      </c>
      <c r="G229" s="68" t="b">
        <f>IF('OTTV Calculation'!$E$6="Hanoi",'Beta Database'!I226,IF('OTTV Calculation'!$E$6="Da Nang",'Beta Database'!Z226,IF('OTTV Calculation'!$E$6="Buon Ma Thuot",'Beta Database'!AQ226,IF('OTTV Calculation'!$E$6="HCMC",'Beta Database'!BH226))))</f>
        <v>0</v>
      </c>
      <c r="H229" s="68" t="b">
        <f>IF('OTTV Calculation'!$E$6="Hanoi",'Beta Database'!J226,IF('OTTV Calculation'!$E$6="Da Nang",'Beta Database'!AA226,IF('OTTV Calculation'!$E$6="Buon Ma Thuot",'Beta Database'!AR226,IF('OTTV Calculation'!$E$6="HCMC",'Beta Database'!BI226))))</f>
        <v>0</v>
      </c>
      <c r="I229" s="68" t="b">
        <f>IF('OTTV Calculation'!$E$6="Hanoi",'Beta Database'!K226,IF('OTTV Calculation'!$E$6="Da Nang",'Beta Database'!AB226,IF('OTTV Calculation'!$E$6="Buon Ma Thuot",'Beta Database'!AS226,IF('OTTV Calculation'!$E$6="HCMC",'Beta Database'!BJ226))))</f>
        <v>0</v>
      </c>
      <c r="J229" s="68" t="b">
        <f>IF('OTTV Calculation'!$E$6="Hanoi",'Beta Database'!L226,IF('OTTV Calculation'!$E$6="Da Nang",'Beta Database'!AC226,IF('OTTV Calculation'!$E$6="Buon Ma Thuot",'Beta Database'!AT226,IF('OTTV Calculation'!$E$6="HCMC",'Beta Database'!BK226))))</f>
        <v>0</v>
      </c>
      <c r="K229" s="68" t="b">
        <f>IF('OTTV Calculation'!$E$6="Hanoi",'Beta Database'!M226,IF('OTTV Calculation'!$E$6="Da Nang",'Beta Database'!AD226,IF('OTTV Calculation'!$E$6="Buon Ma Thuot",'Beta Database'!AU226,IF('OTTV Calculation'!$E$6="HCMC",'Beta Database'!BL226))))</f>
        <v>0</v>
      </c>
      <c r="L229" s="68" t="b">
        <f>IF('OTTV Calculation'!$E$6="Hanoi",'Beta Database'!N226,IF('OTTV Calculation'!$E$6="Da Nang",'Beta Database'!AE226,IF('OTTV Calculation'!$E$6="Buon Ma Thuot",'Beta Database'!AV226,IF('OTTV Calculation'!$E$6="HCMC",'Beta Database'!BM226))))</f>
        <v>0</v>
      </c>
      <c r="M229" s="68" t="b">
        <f>IF('OTTV Calculation'!$E$6="Hanoi",'Beta Database'!O226,IF('OTTV Calculation'!$E$6="Da Nang",'Beta Database'!AF226,IF('OTTV Calculation'!$E$6="Buon Ma Thuot",'Beta Database'!AW226,IF('OTTV Calculation'!$E$6="HCMC",'Beta Database'!BN226))))</f>
        <v>0</v>
      </c>
      <c r="N229" s="68" t="b">
        <f>IF('OTTV Calculation'!$E$6="Hanoi",'Beta Database'!P226,IF('OTTV Calculation'!$E$6="Da Nang",'Beta Database'!AG226,IF('OTTV Calculation'!$E$6="Buon Ma Thuot",'Beta Database'!AX226,IF('OTTV Calculation'!$E$6="HCMC",'Beta Database'!BO226))))</f>
        <v>0</v>
      </c>
      <c r="O229" s="68" t="b">
        <f>IF('OTTV Calculation'!$E$6="Hanoi",'Beta Database'!Q226,IF('OTTV Calculation'!$E$6="Da Nang",'Beta Database'!AH226,IF('OTTV Calculation'!$E$6="Buon Ma Thuot",'Beta Database'!AY226,IF('OTTV Calculation'!$E$6="HCMC",'Beta Database'!BP226))))</f>
        <v>0</v>
      </c>
      <c r="P229" s="68" t="b">
        <f>IF('OTTV Calculation'!$E$6="Hanoi",'Beta Database'!R226,IF('OTTV Calculation'!$E$6="Da Nang",'Beta Database'!AI226,IF('OTTV Calculation'!$E$6="Buon Ma Thuot",'Beta Database'!AZ226,IF('OTTV Calculation'!$E$6="HCMC",'Beta Database'!BQ226))))</f>
        <v>0</v>
      </c>
      <c r="Q229" s="68" t="b">
        <f>IF('OTTV Calculation'!$E$6="Hanoi",'Beta Database'!S226,IF('OTTV Calculation'!$E$6="Da Nang",'Beta Database'!AJ226,IF('OTTV Calculation'!$E$6="Buon Ma Thuot",'Beta Database'!BA226,IF('OTTV Calculation'!$E$6="HCMC",'Beta Database'!BR226))))</f>
        <v>0</v>
      </c>
      <c r="R229" s="57">
        <v>1.2000000000000099</v>
      </c>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row>
    <row r="230" spans="1:64" x14ac:dyDescent="0.25">
      <c r="A230" s="67">
        <v>1.9</v>
      </c>
      <c r="B230" s="68" t="b">
        <f>IF('OTTV Calculation'!$E$6="Hanoi",'Beta Database'!D227,IF('OTTV Calculation'!$E$6="Da Nang",'Beta Database'!U227,IF('OTTV Calculation'!$E$6="Buon Ma Thuot",'Beta Database'!AL227,IF('OTTV Calculation'!$E$6="HCMC",'Beta Database'!BC227))))</f>
        <v>0</v>
      </c>
      <c r="C230" s="68" t="b">
        <f>IF('OTTV Calculation'!$E$6="Hanoi",'Beta Database'!E227,IF('OTTV Calculation'!$E$6="Da Nang",'Beta Database'!V227,IF('OTTV Calculation'!$E$6="Buon Ma Thuot",'Beta Database'!AM227,IF('OTTV Calculation'!$E$6="HCMC",'Beta Database'!BD227))))</f>
        <v>0</v>
      </c>
      <c r="D230" s="68" t="b">
        <f>IF('OTTV Calculation'!$E$6="Hanoi",'Beta Database'!F227,IF('OTTV Calculation'!$E$6="Da Nang",'Beta Database'!W227,IF('OTTV Calculation'!$E$6="Buon Ma Thuot",'Beta Database'!AN227,IF('OTTV Calculation'!$E$6="HCMC",'Beta Database'!BE227))))</f>
        <v>0</v>
      </c>
      <c r="E230" s="68" t="b">
        <f>IF('OTTV Calculation'!$E$6="Hanoi",'Beta Database'!G227,IF('OTTV Calculation'!$E$6="Da Nang",'Beta Database'!X227,IF('OTTV Calculation'!$E$6="Buon Ma Thuot",'Beta Database'!AO227,IF('OTTV Calculation'!$E$6="HCMC",'Beta Database'!BF227))))</f>
        <v>0</v>
      </c>
      <c r="F230" s="73" t="b">
        <f>IF('OTTV Calculation'!$E$6="Hanoi",'Beta Database'!H227,IF('OTTV Calculation'!$E$6="Da Nang",'Beta Database'!Y227,IF('OTTV Calculation'!$E$6="Buon Ma Thuot",'Beta Database'!AP227,IF('OTTV Calculation'!$E$6="HCMC",'Beta Database'!BG227))))</f>
        <v>0</v>
      </c>
      <c r="G230" s="68" t="b">
        <f>IF('OTTV Calculation'!$E$6="Hanoi",'Beta Database'!I227,IF('OTTV Calculation'!$E$6="Da Nang",'Beta Database'!Z227,IF('OTTV Calculation'!$E$6="Buon Ma Thuot",'Beta Database'!AQ227,IF('OTTV Calculation'!$E$6="HCMC",'Beta Database'!BH227))))</f>
        <v>0</v>
      </c>
      <c r="H230" s="68" t="b">
        <f>IF('OTTV Calculation'!$E$6="Hanoi",'Beta Database'!J227,IF('OTTV Calculation'!$E$6="Da Nang",'Beta Database'!AA227,IF('OTTV Calculation'!$E$6="Buon Ma Thuot",'Beta Database'!AR227,IF('OTTV Calculation'!$E$6="HCMC",'Beta Database'!BI227))))</f>
        <v>0</v>
      </c>
      <c r="I230" s="68" t="b">
        <f>IF('OTTV Calculation'!$E$6="Hanoi",'Beta Database'!K227,IF('OTTV Calculation'!$E$6="Da Nang",'Beta Database'!AB227,IF('OTTV Calculation'!$E$6="Buon Ma Thuot",'Beta Database'!AS227,IF('OTTV Calculation'!$E$6="HCMC",'Beta Database'!BJ227))))</f>
        <v>0</v>
      </c>
      <c r="J230" s="68" t="b">
        <f>IF('OTTV Calculation'!$E$6="Hanoi",'Beta Database'!L227,IF('OTTV Calculation'!$E$6="Da Nang",'Beta Database'!AC227,IF('OTTV Calculation'!$E$6="Buon Ma Thuot",'Beta Database'!AT227,IF('OTTV Calculation'!$E$6="HCMC",'Beta Database'!BK227))))</f>
        <v>0</v>
      </c>
      <c r="K230" s="68" t="b">
        <f>IF('OTTV Calculation'!$E$6="Hanoi",'Beta Database'!M227,IF('OTTV Calculation'!$E$6="Da Nang",'Beta Database'!AD227,IF('OTTV Calculation'!$E$6="Buon Ma Thuot",'Beta Database'!AU227,IF('OTTV Calculation'!$E$6="HCMC",'Beta Database'!BL227))))</f>
        <v>0</v>
      </c>
      <c r="L230" s="68" t="b">
        <f>IF('OTTV Calculation'!$E$6="Hanoi",'Beta Database'!N227,IF('OTTV Calculation'!$E$6="Da Nang",'Beta Database'!AE227,IF('OTTV Calculation'!$E$6="Buon Ma Thuot",'Beta Database'!AV227,IF('OTTV Calculation'!$E$6="HCMC",'Beta Database'!BM227))))</f>
        <v>0</v>
      </c>
      <c r="M230" s="68" t="b">
        <f>IF('OTTV Calculation'!$E$6="Hanoi",'Beta Database'!O227,IF('OTTV Calculation'!$E$6="Da Nang",'Beta Database'!AF227,IF('OTTV Calculation'!$E$6="Buon Ma Thuot",'Beta Database'!AW227,IF('OTTV Calculation'!$E$6="HCMC",'Beta Database'!BN227))))</f>
        <v>0</v>
      </c>
      <c r="N230" s="68" t="b">
        <f>IF('OTTV Calculation'!$E$6="Hanoi",'Beta Database'!P227,IF('OTTV Calculation'!$E$6="Da Nang",'Beta Database'!AG227,IF('OTTV Calculation'!$E$6="Buon Ma Thuot",'Beta Database'!AX227,IF('OTTV Calculation'!$E$6="HCMC",'Beta Database'!BO227))))</f>
        <v>0</v>
      </c>
      <c r="O230" s="68" t="b">
        <f>IF('OTTV Calculation'!$E$6="Hanoi",'Beta Database'!Q227,IF('OTTV Calculation'!$E$6="Da Nang",'Beta Database'!AH227,IF('OTTV Calculation'!$E$6="Buon Ma Thuot",'Beta Database'!AY227,IF('OTTV Calculation'!$E$6="HCMC",'Beta Database'!BP227))))</f>
        <v>0</v>
      </c>
      <c r="P230" s="68" t="b">
        <f>IF('OTTV Calculation'!$E$6="Hanoi",'Beta Database'!R227,IF('OTTV Calculation'!$E$6="Da Nang",'Beta Database'!AI227,IF('OTTV Calculation'!$E$6="Buon Ma Thuot",'Beta Database'!AZ227,IF('OTTV Calculation'!$E$6="HCMC",'Beta Database'!BQ227))))</f>
        <v>0</v>
      </c>
      <c r="Q230" s="68" t="b">
        <f>IF('OTTV Calculation'!$E$6="Hanoi",'Beta Database'!S227,IF('OTTV Calculation'!$E$6="Da Nang",'Beta Database'!AJ227,IF('OTTV Calculation'!$E$6="Buon Ma Thuot",'Beta Database'!BA227,IF('OTTV Calculation'!$E$6="HCMC",'Beta Database'!BR227))))</f>
        <v>0</v>
      </c>
      <c r="R230" s="57">
        <v>1.1500000000000099</v>
      </c>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row>
    <row r="231" spans="1:64" x14ac:dyDescent="0.25">
      <c r="A231" s="67">
        <v>1.95</v>
      </c>
      <c r="B231" s="68" t="b">
        <f>IF('OTTV Calculation'!$E$6="Hanoi",'Beta Database'!D228,IF('OTTV Calculation'!$E$6="Da Nang",'Beta Database'!U228,IF('OTTV Calculation'!$E$6="Buon Ma Thuot",'Beta Database'!AL228,IF('OTTV Calculation'!$E$6="HCMC",'Beta Database'!BC228))))</f>
        <v>0</v>
      </c>
      <c r="C231" s="68" t="b">
        <f>IF('OTTV Calculation'!$E$6="Hanoi",'Beta Database'!E228,IF('OTTV Calculation'!$E$6="Da Nang",'Beta Database'!V228,IF('OTTV Calculation'!$E$6="Buon Ma Thuot",'Beta Database'!AM228,IF('OTTV Calculation'!$E$6="HCMC",'Beta Database'!BD228))))</f>
        <v>0</v>
      </c>
      <c r="D231" s="68" t="b">
        <f>IF('OTTV Calculation'!$E$6="Hanoi",'Beta Database'!F228,IF('OTTV Calculation'!$E$6="Da Nang",'Beta Database'!W228,IF('OTTV Calculation'!$E$6="Buon Ma Thuot",'Beta Database'!AN228,IF('OTTV Calculation'!$E$6="HCMC",'Beta Database'!BE228))))</f>
        <v>0</v>
      </c>
      <c r="E231" s="68" t="b">
        <f>IF('OTTV Calculation'!$E$6="Hanoi",'Beta Database'!G228,IF('OTTV Calculation'!$E$6="Da Nang",'Beta Database'!X228,IF('OTTV Calculation'!$E$6="Buon Ma Thuot",'Beta Database'!AO228,IF('OTTV Calculation'!$E$6="HCMC",'Beta Database'!BF228))))</f>
        <v>0</v>
      </c>
      <c r="F231" s="73" t="b">
        <f>IF('OTTV Calculation'!$E$6="Hanoi",'Beta Database'!H228,IF('OTTV Calculation'!$E$6="Da Nang",'Beta Database'!Y228,IF('OTTV Calculation'!$E$6="Buon Ma Thuot",'Beta Database'!AP228,IF('OTTV Calculation'!$E$6="HCMC",'Beta Database'!BG228))))</f>
        <v>0</v>
      </c>
      <c r="G231" s="68" t="b">
        <f>IF('OTTV Calculation'!$E$6="Hanoi",'Beta Database'!I228,IF('OTTV Calculation'!$E$6="Da Nang",'Beta Database'!Z228,IF('OTTV Calculation'!$E$6="Buon Ma Thuot",'Beta Database'!AQ228,IF('OTTV Calculation'!$E$6="HCMC",'Beta Database'!BH228))))</f>
        <v>0</v>
      </c>
      <c r="H231" s="68" t="b">
        <f>IF('OTTV Calculation'!$E$6="Hanoi",'Beta Database'!J228,IF('OTTV Calculation'!$E$6="Da Nang",'Beta Database'!AA228,IF('OTTV Calculation'!$E$6="Buon Ma Thuot",'Beta Database'!AR228,IF('OTTV Calculation'!$E$6="HCMC",'Beta Database'!BI228))))</f>
        <v>0</v>
      </c>
      <c r="I231" s="68" t="b">
        <f>IF('OTTV Calculation'!$E$6="Hanoi",'Beta Database'!K228,IF('OTTV Calculation'!$E$6="Da Nang",'Beta Database'!AB228,IF('OTTV Calculation'!$E$6="Buon Ma Thuot",'Beta Database'!AS228,IF('OTTV Calculation'!$E$6="HCMC",'Beta Database'!BJ228))))</f>
        <v>0</v>
      </c>
      <c r="J231" s="68" t="b">
        <f>IF('OTTV Calculation'!$E$6="Hanoi",'Beta Database'!L228,IF('OTTV Calculation'!$E$6="Da Nang",'Beta Database'!AC228,IF('OTTV Calculation'!$E$6="Buon Ma Thuot",'Beta Database'!AT228,IF('OTTV Calculation'!$E$6="HCMC",'Beta Database'!BK228))))</f>
        <v>0</v>
      </c>
      <c r="K231" s="68" t="b">
        <f>IF('OTTV Calculation'!$E$6="Hanoi",'Beta Database'!M228,IF('OTTV Calculation'!$E$6="Da Nang",'Beta Database'!AD228,IF('OTTV Calculation'!$E$6="Buon Ma Thuot",'Beta Database'!AU228,IF('OTTV Calculation'!$E$6="HCMC",'Beta Database'!BL228))))</f>
        <v>0</v>
      </c>
      <c r="L231" s="68" t="b">
        <f>IF('OTTV Calculation'!$E$6="Hanoi",'Beta Database'!N228,IF('OTTV Calculation'!$E$6="Da Nang",'Beta Database'!AE228,IF('OTTV Calculation'!$E$6="Buon Ma Thuot",'Beta Database'!AV228,IF('OTTV Calculation'!$E$6="HCMC",'Beta Database'!BM228))))</f>
        <v>0</v>
      </c>
      <c r="M231" s="68" t="b">
        <f>IF('OTTV Calculation'!$E$6="Hanoi",'Beta Database'!O228,IF('OTTV Calculation'!$E$6="Da Nang",'Beta Database'!AF228,IF('OTTV Calculation'!$E$6="Buon Ma Thuot",'Beta Database'!AW228,IF('OTTV Calculation'!$E$6="HCMC",'Beta Database'!BN228))))</f>
        <v>0</v>
      </c>
      <c r="N231" s="68" t="b">
        <f>IF('OTTV Calculation'!$E$6="Hanoi",'Beta Database'!P228,IF('OTTV Calculation'!$E$6="Da Nang",'Beta Database'!AG228,IF('OTTV Calculation'!$E$6="Buon Ma Thuot",'Beta Database'!AX228,IF('OTTV Calculation'!$E$6="HCMC",'Beta Database'!BO228))))</f>
        <v>0</v>
      </c>
      <c r="O231" s="68" t="b">
        <f>IF('OTTV Calculation'!$E$6="Hanoi",'Beta Database'!Q228,IF('OTTV Calculation'!$E$6="Da Nang",'Beta Database'!AH228,IF('OTTV Calculation'!$E$6="Buon Ma Thuot",'Beta Database'!AY228,IF('OTTV Calculation'!$E$6="HCMC",'Beta Database'!BP228))))</f>
        <v>0</v>
      </c>
      <c r="P231" s="68" t="b">
        <f>IF('OTTV Calculation'!$E$6="Hanoi",'Beta Database'!R228,IF('OTTV Calculation'!$E$6="Da Nang",'Beta Database'!AI228,IF('OTTV Calculation'!$E$6="Buon Ma Thuot",'Beta Database'!AZ228,IF('OTTV Calculation'!$E$6="HCMC",'Beta Database'!BQ228))))</f>
        <v>0</v>
      </c>
      <c r="Q231" s="68" t="b">
        <f>IF('OTTV Calculation'!$E$6="Hanoi",'Beta Database'!S228,IF('OTTV Calculation'!$E$6="Da Nang",'Beta Database'!AJ228,IF('OTTV Calculation'!$E$6="Buon Ma Thuot",'Beta Database'!BA228,IF('OTTV Calculation'!$E$6="HCMC",'Beta Database'!BR228))))</f>
        <v>0</v>
      </c>
      <c r="R231" s="57">
        <v>1.1000000000000101</v>
      </c>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row>
    <row r="232" spans="1:64" x14ac:dyDescent="0.25">
      <c r="A232" s="67">
        <v>2</v>
      </c>
      <c r="B232" s="68" t="b">
        <f>IF('OTTV Calculation'!$E$6="Hanoi",'Beta Database'!D229,IF('OTTV Calculation'!$E$6="Da Nang",'Beta Database'!U229,IF('OTTV Calculation'!$E$6="Buon Ma Thuot",'Beta Database'!AL229,IF('OTTV Calculation'!$E$6="HCMC",'Beta Database'!BC229))))</f>
        <v>0</v>
      </c>
      <c r="C232" s="68" t="b">
        <f>IF('OTTV Calculation'!$E$6="Hanoi",'Beta Database'!E229,IF('OTTV Calculation'!$E$6="Da Nang",'Beta Database'!V229,IF('OTTV Calculation'!$E$6="Buon Ma Thuot",'Beta Database'!AM229,IF('OTTV Calculation'!$E$6="HCMC",'Beta Database'!BD229))))</f>
        <v>0</v>
      </c>
      <c r="D232" s="68" t="b">
        <f>IF('OTTV Calculation'!$E$6="Hanoi",'Beta Database'!F229,IF('OTTV Calculation'!$E$6="Da Nang",'Beta Database'!W229,IF('OTTV Calculation'!$E$6="Buon Ma Thuot",'Beta Database'!AN229,IF('OTTV Calculation'!$E$6="HCMC",'Beta Database'!BE229))))</f>
        <v>0</v>
      </c>
      <c r="E232" s="68" t="b">
        <f>IF('OTTV Calculation'!$E$6="Hanoi",'Beta Database'!G229,IF('OTTV Calculation'!$E$6="Da Nang",'Beta Database'!X229,IF('OTTV Calculation'!$E$6="Buon Ma Thuot",'Beta Database'!AO229,IF('OTTV Calculation'!$E$6="HCMC",'Beta Database'!BF229))))</f>
        <v>0</v>
      </c>
      <c r="F232" s="73" t="b">
        <f>IF('OTTV Calculation'!$E$6="Hanoi",'Beta Database'!H229,IF('OTTV Calculation'!$E$6="Da Nang",'Beta Database'!Y229,IF('OTTV Calculation'!$E$6="Buon Ma Thuot",'Beta Database'!AP229,IF('OTTV Calculation'!$E$6="HCMC",'Beta Database'!BG229))))</f>
        <v>0</v>
      </c>
      <c r="G232" s="68" t="b">
        <f>IF('OTTV Calculation'!$E$6="Hanoi",'Beta Database'!I229,IF('OTTV Calculation'!$E$6="Da Nang",'Beta Database'!Z229,IF('OTTV Calculation'!$E$6="Buon Ma Thuot",'Beta Database'!AQ229,IF('OTTV Calculation'!$E$6="HCMC",'Beta Database'!BH229))))</f>
        <v>0</v>
      </c>
      <c r="H232" s="68" t="b">
        <f>IF('OTTV Calculation'!$E$6="Hanoi",'Beta Database'!J229,IF('OTTV Calculation'!$E$6="Da Nang",'Beta Database'!AA229,IF('OTTV Calculation'!$E$6="Buon Ma Thuot",'Beta Database'!AR229,IF('OTTV Calculation'!$E$6="HCMC",'Beta Database'!BI229))))</f>
        <v>0</v>
      </c>
      <c r="I232" s="68" t="b">
        <f>IF('OTTV Calculation'!$E$6="Hanoi",'Beta Database'!K229,IF('OTTV Calculation'!$E$6="Da Nang",'Beta Database'!AB229,IF('OTTV Calculation'!$E$6="Buon Ma Thuot",'Beta Database'!AS229,IF('OTTV Calculation'!$E$6="HCMC",'Beta Database'!BJ229))))</f>
        <v>0</v>
      </c>
      <c r="J232" s="68" t="b">
        <f>IF('OTTV Calculation'!$E$6="Hanoi",'Beta Database'!L229,IF('OTTV Calculation'!$E$6="Da Nang",'Beta Database'!AC229,IF('OTTV Calculation'!$E$6="Buon Ma Thuot",'Beta Database'!AT229,IF('OTTV Calculation'!$E$6="HCMC",'Beta Database'!BK229))))</f>
        <v>0</v>
      </c>
      <c r="K232" s="68" t="b">
        <f>IF('OTTV Calculation'!$E$6="Hanoi",'Beta Database'!M229,IF('OTTV Calculation'!$E$6="Da Nang",'Beta Database'!AD229,IF('OTTV Calculation'!$E$6="Buon Ma Thuot",'Beta Database'!AU229,IF('OTTV Calculation'!$E$6="HCMC",'Beta Database'!BL229))))</f>
        <v>0</v>
      </c>
      <c r="L232" s="68" t="b">
        <f>IF('OTTV Calculation'!$E$6="Hanoi",'Beta Database'!N229,IF('OTTV Calculation'!$E$6="Da Nang",'Beta Database'!AE229,IF('OTTV Calculation'!$E$6="Buon Ma Thuot",'Beta Database'!AV229,IF('OTTV Calculation'!$E$6="HCMC",'Beta Database'!BM229))))</f>
        <v>0</v>
      </c>
      <c r="M232" s="68" t="b">
        <f>IF('OTTV Calculation'!$E$6="Hanoi",'Beta Database'!O229,IF('OTTV Calculation'!$E$6="Da Nang",'Beta Database'!AF229,IF('OTTV Calculation'!$E$6="Buon Ma Thuot",'Beta Database'!AW229,IF('OTTV Calculation'!$E$6="HCMC",'Beta Database'!BN229))))</f>
        <v>0</v>
      </c>
      <c r="N232" s="68" t="b">
        <f>IF('OTTV Calculation'!$E$6="Hanoi",'Beta Database'!P229,IF('OTTV Calculation'!$E$6="Da Nang",'Beta Database'!AG229,IF('OTTV Calculation'!$E$6="Buon Ma Thuot",'Beta Database'!AX229,IF('OTTV Calculation'!$E$6="HCMC",'Beta Database'!BO229))))</f>
        <v>0</v>
      </c>
      <c r="O232" s="68" t="b">
        <f>IF('OTTV Calculation'!$E$6="Hanoi",'Beta Database'!Q229,IF('OTTV Calculation'!$E$6="Da Nang",'Beta Database'!AH229,IF('OTTV Calculation'!$E$6="Buon Ma Thuot",'Beta Database'!AY229,IF('OTTV Calculation'!$E$6="HCMC",'Beta Database'!BP229))))</f>
        <v>0</v>
      </c>
      <c r="P232" s="68" t="b">
        <f>IF('OTTV Calculation'!$E$6="Hanoi",'Beta Database'!R229,IF('OTTV Calculation'!$E$6="Da Nang",'Beta Database'!AI229,IF('OTTV Calculation'!$E$6="Buon Ma Thuot",'Beta Database'!AZ229,IF('OTTV Calculation'!$E$6="HCMC",'Beta Database'!BQ229))))</f>
        <v>0</v>
      </c>
      <c r="Q232" s="68" t="b">
        <f>IF('OTTV Calculation'!$E$6="Hanoi",'Beta Database'!S229,IF('OTTV Calculation'!$E$6="Da Nang",'Beta Database'!AJ229,IF('OTTV Calculation'!$E$6="Buon Ma Thuot",'Beta Database'!BA229,IF('OTTV Calculation'!$E$6="HCMC",'Beta Database'!BR229))))</f>
        <v>0</v>
      </c>
      <c r="R232" s="57">
        <v>1.05000000000001</v>
      </c>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row>
    <row r="233" spans="1:64" x14ac:dyDescent="0.25">
      <c r="A233" s="67">
        <v>2.0499999999999998</v>
      </c>
      <c r="B233" s="68" t="b">
        <f>IF('OTTV Calculation'!$E$6="Hanoi",'Beta Database'!D230,IF('OTTV Calculation'!$E$6="Da Nang",'Beta Database'!U230,IF('OTTV Calculation'!$E$6="Buon Ma Thuot",'Beta Database'!AL230,IF('OTTV Calculation'!$E$6="HCMC",'Beta Database'!BC230))))</f>
        <v>0</v>
      </c>
      <c r="C233" s="68" t="b">
        <f>IF('OTTV Calculation'!$E$6="Hanoi",'Beta Database'!E230,IF('OTTV Calculation'!$E$6="Da Nang",'Beta Database'!V230,IF('OTTV Calculation'!$E$6="Buon Ma Thuot",'Beta Database'!AM230,IF('OTTV Calculation'!$E$6="HCMC",'Beta Database'!BD230))))</f>
        <v>0</v>
      </c>
      <c r="D233" s="68" t="b">
        <f>IF('OTTV Calculation'!$E$6="Hanoi",'Beta Database'!F230,IF('OTTV Calculation'!$E$6="Da Nang",'Beta Database'!W230,IF('OTTV Calculation'!$E$6="Buon Ma Thuot",'Beta Database'!AN230,IF('OTTV Calculation'!$E$6="HCMC",'Beta Database'!BE230))))</f>
        <v>0</v>
      </c>
      <c r="E233" s="68" t="b">
        <f>IF('OTTV Calculation'!$E$6="Hanoi",'Beta Database'!G230,IF('OTTV Calculation'!$E$6="Da Nang",'Beta Database'!X230,IF('OTTV Calculation'!$E$6="Buon Ma Thuot",'Beta Database'!AO230,IF('OTTV Calculation'!$E$6="HCMC",'Beta Database'!BF230))))</f>
        <v>0</v>
      </c>
      <c r="F233" s="73" t="b">
        <f>IF('OTTV Calculation'!$E$6="Hanoi",'Beta Database'!H230,IF('OTTV Calculation'!$E$6="Da Nang",'Beta Database'!Y230,IF('OTTV Calculation'!$E$6="Buon Ma Thuot",'Beta Database'!AP230,IF('OTTV Calculation'!$E$6="HCMC",'Beta Database'!BG230))))</f>
        <v>0</v>
      </c>
      <c r="G233" s="68" t="b">
        <f>IF('OTTV Calculation'!$E$6="Hanoi",'Beta Database'!I230,IF('OTTV Calculation'!$E$6="Da Nang",'Beta Database'!Z230,IF('OTTV Calculation'!$E$6="Buon Ma Thuot",'Beta Database'!AQ230,IF('OTTV Calculation'!$E$6="HCMC",'Beta Database'!BH230))))</f>
        <v>0</v>
      </c>
      <c r="H233" s="68" t="b">
        <f>IF('OTTV Calculation'!$E$6="Hanoi",'Beta Database'!J230,IF('OTTV Calculation'!$E$6="Da Nang",'Beta Database'!AA230,IF('OTTV Calculation'!$E$6="Buon Ma Thuot",'Beta Database'!AR230,IF('OTTV Calculation'!$E$6="HCMC",'Beta Database'!BI230))))</f>
        <v>0</v>
      </c>
      <c r="I233" s="68" t="b">
        <f>IF('OTTV Calculation'!$E$6="Hanoi",'Beta Database'!K230,IF('OTTV Calculation'!$E$6="Da Nang",'Beta Database'!AB230,IF('OTTV Calculation'!$E$6="Buon Ma Thuot",'Beta Database'!AS230,IF('OTTV Calculation'!$E$6="HCMC",'Beta Database'!BJ230))))</f>
        <v>0</v>
      </c>
      <c r="J233" s="68" t="b">
        <f>IF('OTTV Calculation'!$E$6="Hanoi",'Beta Database'!L230,IF('OTTV Calculation'!$E$6="Da Nang",'Beta Database'!AC230,IF('OTTV Calculation'!$E$6="Buon Ma Thuot",'Beta Database'!AT230,IF('OTTV Calculation'!$E$6="HCMC",'Beta Database'!BK230))))</f>
        <v>0</v>
      </c>
      <c r="K233" s="68" t="b">
        <f>IF('OTTV Calculation'!$E$6="Hanoi",'Beta Database'!M230,IF('OTTV Calculation'!$E$6="Da Nang",'Beta Database'!AD230,IF('OTTV Calculation'!$E$6="Buon Ma Thuot",'Beta Database'!AU230,IF('OTTV Calculation'!$E$6="HCMC",'Beta Database'!BL230))))</f>
        <v>0</v>
      </c>
      <c r="L233" s="68" t="b">
        <f>IF('OTTV Calculation'!$E$6="Hanoi",'Beta Database'!N230,IF('OTTV Calculation'!$E$6="Da Nang",'Beta Database'!AE230,IF('OTTV Calculation'!$E$6="Buon Ma Thuot",'Beta Database'!AV230,IF('OTTV Calculation'!$E$6="HCMC",'Beta Database'!BM230))))</f>
        <v>0</v>
      </c>
      <c r="M233" s="68" t="b">
        <f>IF('OTTV Calculation'!$E$6="Hanoi",'Beta Database'!O230,IF('OTTV Calculation'!$E$6="Da Nang",'Beta Database'!AF230,IF('OTTV Calculation'!$E$6="Buon Ma Thuot",'Beta Database'!AW230,IF('OTTV Calculation'!$E$6="HCMC",'Beta Database'!BN230))))</f>
        <v>0</v>
      </c>
      <c r="N233" s="68" t="b">
        <f>IF('OTTV Calculation'!$E$6="Hanoi",'Beta Database'!P230,IF('OTTV Calculation'!$E$6="Da Nang",'Beta Database'!AG230,IF('OTTV Calculation'!$E$6="Buon Ma Thuot",'Beta Database'!AX230,IF('OTTV Calculation'!$E$6="HCMC",'Beta Database'!BO230))))</f>
        <v>0</v>
      </c>
      <c r="O233" s="68" t="b">
        <f>IF('OTTV Calculation'!$E$6="Hanoi",'Beta Database'!Q230,IF('OTTV Calculation'!$E$6="Da Nang",'Beta Database'!AH230,IF('OTTV Calculation'!$E$6="Buon Ma Thuot",'Beta Database'!AY230,IF('OTTV Calculation'!$E$6="HCMC",'Beta Database'!BP230))))</f>
        <v>0</v>
      </c>
      <c r="P233" s="68" t="b">
        <f>IF('OTTV Calculation'!$E$6="Hanoi",'Beta Database'!R230,IF('OTTV Calculation'!$E$6="Da Nang",'Beta Database'!AI230,IF('OTTV Calculation'!$E$6="Buon Ma Thuot",'Beta Database'!AZ230,IF('OTTV Calculation'!$E$6="HCMC",'Beta Database'!BQ230))))</f>
        <v>0</v>
      </c>
      <c r="Q233" s="68" t="b">
        <f>IF('OTTV Calculation'!$E$6="Hanoi",'Beta Database'!S230,IF('OTTV Calculation'!$E$6="Da Nang",'Beta Database'!AJ230,IF('OTTV Calculation'!$E$6="Buon Ma Thuot",'Beta Database'!BA230,IF('OTTV Calculation'!$E$6="HCMC",'Beta Database'!BR230))))</f>
        <v>0</v>
      </c>
      <c r="R233" s="57">
        <v>1.00000000000001</v>
      </c>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row>
    <row r="234" spans="1:64" x14ac:dyDescent="0.25">
      <c r="A234" s="67">
        <v>2.1</v>
      </c>
      <c r="B234" s="68" t="b">
        <f>IF('OTTV Calculation'!$E$6="Hanoi",'Beta Database'!D231,IF('OTTV Calculation'!$E$6="Da Nang",'Beta Database'!U231,IF('OTTV Calculation'!$E$6="Buon Ma Thuot",'Beta Database'!AL231,IF('OTTV Calculation'!$E$6="HCMC",'Beta Database'!BC231))))</f>
        <v>0</v>
      </c>
      <c r="C234" s="68" t="b">
        <f>IF('OTTV Calculation'!$E$6="Hanoi",'Beta Database'!E231,IF('OTTV Calculation'!$E$6="Da Nang",'Beta Database'!V231,IF('OTTV Calculation'!$E$6="Buon Ma Thuot",'Beta Database'!AM231,IF('OTTV Calculation'!$E$6="HCMC",'Beta Database'!BD231))))</f>
        <v>0</v>
      </c>
      <c r="D234" s="68" t="b">
        <f>IF('OTTV Calculation'!$E$6="Hanoi",'Beta Database'!F231,IF('OTTV Calculation'!$E$6="Da Nang",'Beta Database'!W231,IF('OTTV Calculation'!$E$6="Buon Ma Thuot",'Beta Database'!AN231,IF('OTTV Calculation'!$E$6="HCMC",'Beta Database'!BE231))))</f>
        <v>0</v>
      </c>
      <c r="E234" s="68" t="b">
        <f>IF('OTTV Calculation'!$E$6="Hanoi",'Beta Database'!G231,IF('OTTV Calculation'!$E$6="Da Nang",'Beta Database'!X231,IF('OTTV Calculation'!$E$6="Buon Ma Thuot",'Beta Database'!AO231,IF('OTTV Calculation'!$E$6="HCMC",'Beta Database'!BF231))))</f>
        <v>0</v>
      </c>
      <c r="F234" s="73" t="b">
        <f>IF('OTTV Calculation'!$E$6="Hanoi",'Beta Database'!H231,IF('OTTV Calculation'!$E$6="Da Nang",'Beta Database'!Y231,IF('OTTV Calculation'!$E$6="Buon Ma Thuot",'Beta Database'!AP231,IF('OTTV Calculation'!$E$6="HCMC",'Beta Database'!BG231))))</f>
        <v>0</v>
      </c>
      <c r="G234" s="68" t="b">
        <f>IF('OTTV Calculation'!$E$6="Hanoi",'Beta Database'!I231,IF('OTTV Calculation'!$E$6="Da Nang",'Beta Database'!Z231,IF('OTTV Calculation'!$E$6="Buon Ma Thuot",'Beta Database'!AQ231,IF('OTTV Calculation'!$E$6="HCMC",'Beta Database'!BH231))))</f>
        <v>0</v>
      </c>
      <c r="H234" s="68" t="b">
        <f>IF('OTTV Calculation'!$E$6="Hanoi",'Beta Database'!J231,IF('OTTV Calculation'!$E$6="Da Nang",'Beta Database'!AA231,IF('OTTV Calculation'!$E$6="Buon Ma Thuot",'Beta Database'!AR231,IF('OTTV Calculation'!$E$6="HCMC",'Beta Database'!BI231))))</f>
        <v>0</v>
      </c>
      <c r="I234" s="68" t="b">
        <f>IF('OTTV Calculation'!$E$6="Hanoi",'Beta Database'!K231,IF('OTTV Calculation'!$E$6="Da Nang",'Beta Database'!AB231,IF('OTTV Calculation'!$E$6="Buon Ma Thuot",'Beta Database'!AS231,IF('OTTV Calculation'!$E$6="HCMC",'Beta Database'!BJ231))))</f>
        <v>0</v>
      </c>
      <c r="J234" s="68" t="b">
        <f>IF('OTTV Calculation'!$E$6="Hanoi",'Beta Database'!L231,IF('OTTV Calculation'!$E$6="Da Nang",'Beta Database'!AC231,IF('OTTV Calculation'!$E$6="Buon Ma Thuot",'Beta Database'!AT231,IF('OTTV Calculation'!$E$6="HCMC",'Beta Database'!BK231))))</f>
        <v>0</v>
      </c>
      <c r="K234" s="68" t="b">
        <f>IF('OTTV Calculation'!$E$6="Hanoi",'Beta Database'!M231,IF('OTTV Calculation'!$E$6="Da Nang",'Beta Database'!AD231,IF('OTTV Calculation'!$E$6="Buon Ma Thuot",'Beta Database'!AU231,IF('OTTV Calculation'!$E$6="HCMC",'Beta Database'!BL231))))</f>
        <v>0</v>
      </c>
      <c r="L234" s="68" t="b">
        <f>IF('OTTV Calculation'!$E$6="Hanoi",'Beta Database'!N231,IF('OTTV Calculation'!$E$6="Da Nang",'Beta Database'!AE231,IF('OTTV Calculation'!$E$6="Buon Ma Thuot",'Beta Database'!AV231,IF('OTTV Calculation'!$E$6="HCMC",'Beta Database'!BM231))))</f>
        <v>0</v>
      </c>
      <c r="M234" s="68" t="b">
        <f>IF('OTTV Calculation'!$E$6="Hanoi",'Beta Database'!O231,IF('OTTV Calculation'!$E$6="Da Nang",'Beta Database'!AF231,IF('OTTV Calculation'!$E$6="Buon Ma Thuot",'Beta Database'!AW231,IF('OTTV Calculation'!$E$6="HCMC",'Beta Database'!BN231))))</f>
        <v>0</v>
      </c>
      <c r="N234" s="68" t="b">
        <f>IF('OTTV Calculation'!$E$6="Hanoi",'Beta Database'!P231,IF('OTTV Calculation'!$E$6="Da Nang",'Beta Database'!AG231,IF('OTTV Calculation'!$E$6="Buon Ma Thuot",'Beta Database'!AX231,IF('OTTV Calculation'!$E$6="HCMC",'Beta Database'!BO231))))</f>
        <v>0</v>
      </c>
      <c r="O234" s="68" t="b">
        <f>IF('OTTV Calculation'!$E$6="Hanoi",'Beta Database'!Q231,IF('OTTV Calculation'!$E$6="Da Nang",'Beta Database'!AH231,IF('OTTV Calculation'!$E$6="Buon Ma Thuot",'Beta Database'!AY231,IF('OTTV Calculation'!$E$6="HCMC",'Beta Database'!BP231))))</f>
        <v>0</v>
      </c>
      <c r="P234" s="68" t="b">
        <f>IF('OTTV Calculation'!$E$6="Hanoi",'Beta Database'!R231,IF('OTTV Calculation'!$E$6="Da Nang",'Beta Database'!AI231,IF('OTTV Calculation'!$E$6="Buon Ma Thuot",'Beta Database'!AZ231,IF('OTTV Calculation'!$E$6="HCMC",'Beta Database'!BQ231))))</f>
        <v>0</v>
      </c>
      <c r="Q234" s="68" t="b">
        <f>IF('OTTV Calculation'!$E$6="Hanoi",'Beta Database'!S231,IF('OTTV Calculation'!$E$6="Da Nang",'Beta Database'!AJ231,IF('OTTV Calculation'!$E$6="Buon Ma Thuot",'Beta Database'!BA231,IF('OTTV Calculation'!$E$6="HCMC",'Beta Database'!BR231))))</f>
        <v>0</v>
      </c>
      <c r="R234" s="57">
        <v>0.95000000000000995</v>
      </c>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row>
    <row r="235" spans="1:64" x14ac:dyDescent="0.25">
      <c r="A235" s="67">
        <v>2.15</v>
      </c>
      <c r="B235" s="68" t="b">
        <f>IF('OTTV Calculation'!$E$6="Hanoi",'Beta Database'!D232,IF('OTTV Calculation'!$E$6="Da Nang",'Beta Database'!U232,IF('OTTV Calculation'!$E$6="Buon Ma Thuot",'Beta Database'!AL232,IF('OTTV Calculation'!$E$6="HCMC",'Beta Database'!BC232))))</f>
        <v>0</v>
      </c>
      <c r="C235" s="68" t="b">
        <f>IF('OTTV Calculation'!$E$6="Hanoi",'Beta Database'!E232,IF('OTTV Calculation'!$E$6="Da Nang",'Beta Database'!V232,IF('OTTV Calculation'!$E$6="Buon Ma Thuot",'Beta Database'!AM232,IF('OTTV Calculation'!$E$6="HCMC",'Beta Database'!BD232))))</f>
        <v>0</v>
      </c>
      <c r="D235" s="68" t="b">
        <f>IF('OTTV Calculation'!$E$6="Hanoi",'Beta Database'!F232,IF('OTTV Calculation'!$E$6="Da Nang",'Beta Database'!W232,IF('OTTV Calculation'!$E$6="Buon Ma Thuot",'Beta Database'!AN232,IF('OTTV Calculation'!$E$6="HCMC",'Beta Database'!BE232))))</f>
        <v>0</v>
      </c>
      <c r="E235" s="68" t="b">
        <f>IF('OTTV Calculation'!$E$6="Hanoi",'Beta Database'!G232,IF('OTTV Calculation'!$E$6="Da Nang",'Beta Database'!X232,IF('OTTV Calculation'!$E$6="Buon Ma Thuot",'Beta Database'!AO232,IF('OTTV Calculation'!$E$6="HCMC",'Beta Database'!BF232))))</f>
        <v>0</v>
      </c>
      <c r="F235" s="73" t="b">
        <f>IF('OTTV Calculation'!$E$6="Hanoi",'Beta Database'!H232,IF('OTTV Calculation'!$E$6="Da Nang",'Beta Database'!Y232,IF('OTTV Calculation'!$E$6="Buon Ma Thuot",'Beta Database'!AP232,IF('OTTV Calculation'!$E$6="HCMC",'Beta Database'!BG232))))</f>
        <v>0</v>
      </c>
      <c r="G235" s="68" t="b">
        <f>IF('OTTV Calculation'!$E$6="Hanoi",'Beta Database'!I232,IF('OTTV Calculation'!$E$6="Da Nang",'Beta Database'!Z232,IF('OTTV Calculation'!$E$6="Buon Ma Thuot",'Beta Database'!AQ232,IF('OTTV Calculation'!$E$6="HCMC",'Beta Database'!BH232))))</f>
        <v>0</v>
      </c>
      <c r="H235" s="68" t="b">
        <f>IF('OTTV Calculation'!$E$6="Hanoi",'Beta Database'!J232,IF('OTTV Calculation'!$E$6="Da Nang",'Beta Database'!AA232,IF('OTTV Calculation'!$E$6="Buon Ma Thuot",'Beta Database'!AR232,IF('OTTV Calculation'!$E$6="HCMC",'Beta Database'!BI232))))</f>
        <v>0</v>
      </c>
      <c r="I235" s="68" t="b">
        <f>IF('OTTV Calculation'!$E$6="Hanoi",'Beta Database'!K232,IF('OTTV Calculation'!$E$6="Da Nang",'Beta Database'!AB232,IF('OTTV Calculation'!$E$6="Buon Ma Thuot",'Beta Database'!AS232,IF('OTTV Calculation'!$E$6="HCMC",'Beta Database'!BJ232))))</f>
        <v>0</v>
      </c>
      <c r="J235" s="68" t="b">
        <f>IF('OTTV Calculation'!$E$6="Hanoi",'Beta Database'!L232,IF('OTTV Calculation'!$E$6="Da Nang",'Beta Database'!AC232,IF('OTTV Calculation'!$E$6="Buon Ma Thuot",'Beta Database'!AT232,IF('OTTV Calculation'!$E$6="HCMC",'Beta Database'!BK232))))</f>
        <v>0</v>
      </c>
      <c r="K235" s="68" t="b">
        <f>IF('OTTV Calculation'!$E$6="Hanoi",'Beta Database'!M232,IF('OTTV Calculation'!$E$6="Da Nang",'Beta Database'!AD232,IF('OTTV Calculation'!$E$6="Buon Ma Thuot",'Beta Database'!AU232,IF('OTTV Calculation'!$E$6="HCMC",'Beta Database'!BL232))))</f>
        <v>0</v>
      </c>
      <c r="L235" s="68" t="b">
        <f>IF('OTTV Calculation'!$E$6="Hanoi",'Beta Database'!N232,IF('OTTV Calculation'!$E$6="Da Nang",'Beta Database'!AE232,IF('OTTV Calculation'!$E$6="Buon Ma Thuot",'Beta Database'!AV232,IF('OTTV Calculation'!$E$6="HCMC",'Beta Database'!BM232))))</f>
        <v>0</v>
      </c>
      <c r="M235" s="68" t="b">
        <f>IF('OTTV Calculation'!$E$6="Hanoi",'Beta Database'!O232,IF('OTTV Calculation'!$E$6="Da Nang",'Beta Database'!AF232,IF('OTTV Calculation'!$E$6="Buon Ma Thuot",'Beta Database'!AW232,IF('OTTV Calculation'!$E$6="HCMC",'Beta Database'!BN232))))</f>
        <v>0</v>
      </c>
      <c r="N235" s="68" t="b">
        <f>IF('OTTV Calculation'!$E$6="Hanoi",'Beta Database'!P232,IF('OTTV Calculation'!$E$6="Da Nang",'Beta Database'!AG232,IF('OTTV Calculation'!$E$6="Buon Ma Thuot",'Beta Database'!AX232,IF('OTTV Calculation'!$E$6="HCMC",'Beta Database'!BO232))))</f>
        <v>0</v>
      </c>
      <c r="O235" s="68" t="b">
        <f>IF('OTTV Calculation'!$E$6="Hanoi",'Beta Database'!Q232,IF('OTTV Calculation'!$E$6="Da Nang",'Beta Database'!AH232,IF('OTTV Calculation'!$E$6="Buon Ma Thuot",'Beta Database'!AY232,IF('OTTV Calculation'!$E$6="HCMC",'Beta Database'!BP232))))</f>
        <v>0</v>
      </c>
      <c r="P235" s="68" t="b">
        <f>IF('OTTV Calculation'!$E$6="Hanoi",'Beta Database'!R232,IF('OTTV Calculation'!$E$6="Da Nang",'Beta Database'!AI232,IF('OTTV Calculation'!$E$6="Buon Ma Thuot",'Beta Database'!AZ232,IF('OTTV Calculation'!$E$6="HCMC",'Beta Database'!BQ232))))</f>
        <v>0</v>
      </c>
      <c r="Q235" s="68" t="b">
        <f>IF('OTTV Calculation'!$E$6="Hanoi",'Beta Database'!S232,IF('OTTV Calculation'!$E$6="Da Nang",'Beta Database'!AJ232,IF('OTTV Calculation'!$E$6="Buon Ma Thuot",'Beta Database'!BA232,IF('OTTV Calculation'!$E$6="HCMC",'Beta Database'!BR232))))</f>
        <v>0</v>
      </c>
      <c r="R235" s="57">
        <v>0.90000000000001001</v>
      </c>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row>
    <row r="236" spans="1:64" x14ac:dyDescent="0.25">
      <c r="A236" s="67">
        <v>2.2000000000000002</v>
      </c>
      <c r="B236" s="68" t="b">
        <f>IF('OTTV Calculation'!$E$6="Hanoi",'Beta Database'!D233,IF('OTTV Calculation'!$E$6="Da Nang",'Beta Database'!U233,IF('OTTV Calculation'!$E$6="Buon Ma Thuot",'Beta Database'!AL233,IF('OTTV Calculation'!$E$6="HCMC",'Beta Database'!BC233))))</f>
        <v>0</v>
      </c>
      <c r="C236" s="68" t="b">
        <f>IF('OTTV Calculation'!$E$6="Hanoi",'Beta Database'!E233,IF('OTTV Calculation'!$E$6="Da Nang",'Beta Database'!V233,IF('OTTV Calculation'!$E$6="Buon Ma Thuot",'Beta Database'!AM233,IF('OTTV Calculation'!$E$6="HCMC",'Beta Database'!BD233))))</f>
        <v>0</v>
      </c>
      <c r="D236" s="68" t="b">
        <f>IF('OTTV Calculation'!$E$6="Hanoi",'Beta Database'!F233,IF('OTTV Calculation'!$E$6="Da Nang",'Beta Database'!W233,IF('OTTV Calculation'!$E$6="Buon Ma Thuot",'Beta Database'!AN233,IF('OTTV Calculation'!$E$6="HCMC",'Beta Database'!BE233))))</f>
        <v>0</v>
      </c>
      <c r="E236" s="68" t="b">
        <f>IF('OTTV Calculation'!$E$6="Hanoi",'Beta Database'!G233,IF('OTTV Calculation'!$E$6="Da Nang",'Beta Database'!X233,IF('OTTV Calculation'!$E$6="Buon Ma Thuot",'Beta Database'!AO233,IF('OTTV Calculation'!$E$6="HCMC",'Beta Database'!BF233))))</f>
        <v>0</v>
      </c>
      <c r="F236" s="73" t="b">
        <f>IF('OTTV Calculation'!$E$6="Hanoi",'Beta Database'!H233,IF('OTTV Calculation'!$E$6="Da Nang",'Beta Database'!Y233,IF('OTTV Calculation'!$E$6="Buon Ma Thuot",'Beta Database'!AP233,IF('OTTV Calculation'!$E$6="HCMC",'Beta Database'!BG233))))</f>
        <v>0</v>
      </c>
      <c r="G236" s="68" t="b">
        <f>IF('OTTV Calculation'!$E$6="Hanoi",'Beta Database'!I233,IF('OTTV Calculation'!$E$6="Da Nang",'Beta Database'!Z233,IF('OTTV Calculation'!$E$6="Buon Ma Thuot",'Beta Database'!AQ233,IF('OTTV Calculation'!$E$6="HCMC",'Beta Database'!BH233))))</f>
        <v>0</v>
      </c>
      <c r="H236" s="68" t="b">
        <f>IF('OTTV Calculation'!$E$6="Hanoi",'Beta Database'!J233,IF('OTTV Calculation'!$E$6="Da Nang",'Beta Database'!AA233,IF('OTTV Calculation'!$E$6="Buon Ma Thuot",'Beta Database'!AR233,IF('OTTV Calculation'!$E$6="HCMC",'Beta Database'!BI233))))</f>
        <v>0</v>
      </c>
      <c r="I236" s="68" t="b">
        <f>IF('OTTV Calculation'!$E$6="Hanoi",'Beta Database'!K233,IF('OTTV Calculation'!$E$6="Da Nang",'Beta Database'!AB233,IF('OTTV Calculation'!$E$6="Buon Ma Thuot",'Beta Database'!AS233,IF('OTTV Calculation'!$E$6="HCMC",'Beta Database'!BJ233))))</f>
        <v>0</v>
      </c>
      <c r="J236" s="68" t="b">
        <f>IF('OTTV Calculation'!$E$6="Hanoi",'Beta Database'!L233,IF('OTTV Calculation'!$E$6="Da Nang",'Beta Database'!AC233,IF('OTTV Calculation'!$E$6="Buon Ma Thuot",'Beta Database'!AT233,IF('OTTV Calculation'!$E$6="HCMC",'Beta Database'!BK233))))</f>
        <v>0</v>
      </c>
      <c r="K236" s="68" t="b">
        <f>IF('OTTV Calculation'!$E$6="Hanoi",'Beta Database'!M233,IF('OTTV Calculation'!$E$6="Da Nang",'Beta Database'!AD233,IF('OTTV Calculation'!$E$6="Buon Ma Thuot",'Beta Database'!AU233,IF('OTTV Calculation'!$E$6="HCMC",'Beta Database'!BL233))))</f>
        <v>0</v>
      </c>
      <c r="L236" s="68" t="b">
        <f>IF('OTTV Calculation'!$E$6="Hanoi",'Beta Database'!N233,IF('OTTV Calculation'!$E$6="Da Nang",'Beta Database'!AE233,IF('OTTV Calculation'!$E$6="Buon Ma Thuot",'Beta Database'!AV233,IF('OTTV Calculation'!$E$6="HCMC",'Beta Database'!BM233))))</f>
        <v>0</v>
      </c>
      <c r="M236" s="68" t="b">
        <f>IF('OTTV Calculation'!$E$6="Hanoi",'Beta Database'!O233,IF('OTTV Calculation'!$E$6="Da Nang",'Beta Database'!AF233,IF('OTTV Calculation'!$E$6="Buon Ma Thuot",'Beta Database'!AW233,IF('OTTV Calculation'!$E$6="HCMC",'Beta Database'!BN233))))</f>
        <v>0</v>
      </c>
      <c r="N236" s="68" t="b">
        <f>IF('OTTV Calculation'!$E$6="Hanoi",'Beta Database'!P233,IF('OTTV Calculation'!$E$6="Da Nang",'Beta Database'!AG233,IF('OTTV Calculation'!$E$6="Buon Ma Thuot",'Beta Database'!AX233,IF('OTTV Calculation'!$E$6="HCMC",'Beta Database'!BO233))))</f>
        <v>0</v>
      </c>
      <c r="O236" s="68" t="b">
        <f>IF('OTTV Calculation'!$E$6="Hanoi",'Beta Database'!Q233,IF('OTTV Calculation'!$E$6="Da Nang",'Beta Database'!AH233,IF('OTTV Calculation'!$E$6="Buon Ma Thuot",'Beta Database'!AY233,IF('OTTV Calculation'!$E$6="HCMC",'Beta Database'!BP233))))</f>
        <v>0</v>
      </c>
      <c r="P236" s="68" t="b">
        <f>IF('OTTV Calculation'!$E$6="Hanoi",'Beta Database'!R233,IF('OTTV Calculation'!$E$6="Da Nang",'Beta Database'!AI233,IF('OTTV Calculation'!$E$6="Buon Ma Thuot",'Beta Database'!AZ233,IF('OTTV Calculation'!$E$6="HCMC",'Beta Database'!BQ233))))</f>
        <v>0</v>
      </c>
      <c r="Q236" s="68" t="b">
        <f>IF('OTTV Calculation'!$E$6="Hanoi",'Beta Database'!S233,IF('OTTV Calculation'!$E$6="Da Nang",'Beta Database'!AJ233,IF('OTTV Calculation'!$E$6="Buon Ma Thuot",'Beta Database'!BA233,IF('OTTV Calculation'!$E$6="HCMC",'Beta Database'!BR233))))</f>
        <v>0</v>
      </c>
      <c r="R236" s="57">
        <v>0.85000000000000997</v>
      </c>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row>
    <row r="237" spans="1:64" x14ac:dyDescent="0.25">
      <c r="A237" s="67">
        <v>2.25</v>
      </c>
      <c r="B237" s="68" t="b">
        <f>IF('OTTV Calculation'!$E$6="Hanoi",'Beta Database'!D234,IF('OTTV Calculation'!$E$6="Da Nang",'Beta Database'!U234,IF('OTTV Calculation'!$E$6="Buon Ma Thuot",'Beta Database'!AL234,IF('OTTV Calculation'!$E$6="HCMC",'Beta Database'!BC234))))</f>
        <v>0</v>
      </c>
      <c r="C237" s="68" t="b">
        <f>IF('OTTV Calculation'!$E$6="Hanoi",'Beta Database'!E234,IF('OTTV Calculation'!$E$6="Da Nang",'Beta Database'!V234,IF('OTTV Calculation'!$E$6="Buon Ma Thuot",'Beta Database'!AM234,IF('OTTV Calculation'!$E$6="HCMC",'Beta Database'!BD234))))</f>
        <v>0</v>
      </c>
      <c r="D237" s="68" t="b">
        <f>IF('OTTV Calculation'!$E$6="Hanoi",'Beta Database'!F234,IF('OTTV Calculation'!$E$6="Da Nang",'Beta Database'!W234,IF('OTTV Calculation'!$E$6="Buon Ma Thuot",'Beta Database'!AN234,IF('OTTV Calculation'!$E$6="HCMC",'Beta Database'!BE234))))</f>
        <v>0</v>
      </c>
      <c r="E237" s="68" t="b">
        <f>IF('OTTV Calculation'!$E$6="Hanoi",'Beta Database'!G234,IF('OTTV Calculation'!$E$6="Da Nang",'Beta Database'!X234,IF('OTTV Calculation'!$E$6="Buon Ma Thuot",'Beta Database'!AO234,IF('OTTV Calculation'!$E$6="HCMC",'Beta Database'!BF234))))</f>
        <v>0</v>
      </c>
      <c r="F237" s="73" t="b">
        <f>IF('OTTV Calculation'!$E$6="Hanoi",'Beta Database'!H234,IF('OTTV Calculation'!$E$6="Da Nang",'Beta Database'!Y234,IF('OTTV Calculation'!$E$6="Buon Ma Thuot",'Beta Database'!AP234,IF('OTTV Calculation'!$E$6="HCMC",'Beta Database'!BG234))))</f>
        <v>0</v>
      </c>
      <c r="G237" s="68" t="b">
        <f>IF('OTTV Calculation'!$E$6="Hanoi",'Beta Database'!I234,IF('OTTV Calculation'!$E$6="Da Nang",'Beta Database'!Z234,IF('OTTV Calculation'!$E$6="Buon Ma Thuot",'Beta Database'!AQ234,IF('OTTV Calculation'!$E$6="HCMC",'Beta Database'!BH234))))</f>
        <v>0</v>
      </c>
      <c r="H237" s="68" t="b">
        <f>IF('OTTV Calculation'!$E$6="Hanoi",'Beta Database'!J234,IF('OTTV Calculation'!$E$6="Da Nang",'Beta Database'!AA234,IF('OTTV Calculation'!$E$6="Buon Ma Thuot",'Beta Database'!AR234,IF('OTTV Calculation'!$E$6="HCMC",'Beta Database'!BI234))))</f>
        <v>0</v>
      </c>
      <c r="I237" s="68" t="b">
        <f>IF('OTTV Calculation'!$E$6="Hanoi",'Beta Database'!K234,IF('OTTV Calculation'!$E$6="Da Nang",'Beta Database'!AB234,IF('OTTV Calculation'!$E$6="Buon Ma Thuot",'Beta Database'!AS234,IF('OTTV Calculation'!$E$6="HCMC",'Beta Database'!BJ234))))</f>
        <v>0</v>
      </c>
      <c r="J237" s="68" t="b">
        <f>IF('OTTV Calculation'!$E$6="Hanoi",'Beta Database'!L234,IF('OTTV Calculation'!$E$6="Da Nang",'Beta Database'!AC234,IF('OTTV Calculation'!$E$6="Buon Ma Thuot",'Beta Database'!AT234,IF('OTTV Calculation'!$E$6="HCMC",'Beta Database'!BK234))))</f>
        <v>0</v>
      </c>
      <c r="K237" s="68" t="b">
        <f>IF('OTTV Calculation'!$E$6="Hanoi",'Beta Database'!M234,IF('OTTV Calculation'!$E$6="Da Nang",'Beta Database'!AD234,IF('OTTV Calculation'!$E$6="Buon Ma Thuot",'Beta Database'!AU234,IF('OTTV Calculation'!$E$6="HCMC",'Beta Database'!BL234))))</f>
        <v>0</v>
      </c>
      <c r="L237" s="68" t="b">
        <f>IF('OTTV Calculation'!$E$6="Hanoi",'Beta Database'!N234,IF('OTTV Calculation'!$E$6="Da Nang",'Beta Database'!AE234,IF('OTTV Calculation'!$E$6="Buon Ma Thuot",'Beta Database'!AV234,IF('OTTV Calculation'!$E$6="HCMC",'Beta Database'!BM234))))</f>
        <v>0</v>
      </c>
      <c r="M237" s="68" t="b">
        <f>IF('OTTV Calculation'!$E$6="Hanoi",'Beta Database'!O234,IF('OTTV Calculation'!$E$6="Da Nang",'Beta Database'!AF234,IF('OTTV Calculation'!$E$6="Buon Ma Thuot",'Beta Database'!AW234,IF('OTTV Calculation'!$E$6="HCMC",'Beta Database'!BN234))))</f>
        <v>0</v>
      </c>
      <c r="N237" s="68" t="b">
        <f>IF('OTTV Calculation'!$E$6="Hanoi",'Beta Database'!P234,IF('OTTV Calculation'!$E$6="Da Nang",'Beta Database'!AG234,IF('OTTV Calculation'!$E$6="Buon Ma Thuot",'Beta Database'!AX234,IF('OTTV Calculation'!$E$6="HCMC",'Beta Database'!BO234))))</f>
        <v>0</v>
      </c>
      <c r="O237" s="68" t="b">
        <f>IF('OTTV Calculation'!$E$6="Hanoi",'Beta Database'!Q234,IF('OTTV Calculation'!$E$6="Da Nang",'Beta Database'!AH234,IF('OTTV Calculation'!$E$6="Buon Ma Thuot",'Beta Database'!AY234,IF('OTTV Calculation'!$E$6="HCMC",'Beta Database'!BP234))))</f>
        <v>0</v>
      </c>
      <c r="P237" s="68" t="b">
        <f>IF('OTTV Calculation'!$E$6="Hanoi",'Beta Database'!R234,IF('OTTV Calculation'!$E$6="Da Nang",'Beta Database'!AI234,IF('OTTV Calculation'!$E$6="Buon Ma Thuot",'Beta Database'!AZ234,IF('OTTV Calculation'!$E$6="HCMC",'Beta Database'!BQ234))))</f>
        <v>0</v>
      </c>
      <c r="Q237" s="68" t="b">
        <f>IF('OTTV Calculation'!$E$6="Hanoi",'Beta Database'!S234,IF('OTTV Calculation'!$E$6="Da Nang",'Beta Database'!AJ234,IF('OTTV Calculation'!$E$6="Buon Ma Thuot",'Beta Database'!BA234,IF('OTTV Calculation'!$E$6="HCMC",'Beta Database'!BR234))))</f>
        <v>0</v>
      </c>
      <c r="R237" s="57">
        <v>0.80000000000001004</v>
      </c>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row>
    <row r="238" spans="1:64" x14ac:dyDescent="0.25">
      <c r="A238" s="67">
        <v>2.2999999999999998</v>
      </c>
      <c r="B238" s="68" t="b">
        <f>IF('OTTV Calculation'!$E$6="Hanoi",'Beta Database'!D235,IF('OTTV Calculation'!$E$6="Da Nang",'Beta Database'!U235,IF('OTTV Calculation'!$E$6="Buon Ma Thuot",'Beta Database'!AL235,IF('OTTV Calculation'!$E$6="HCMC",'Beta Database'!BC235))))</f>
        <v>0</v>
      </c>
      <c r="C238" s="68" t="b">
        <f>IF('OTTV Calculation'!$E$6="Hanoi",'Beta Database'!E235,IF('OTTV Calculation'!$E$6="Da Nang",'Beta Database'!V235,IF('OTTV Calculation'!$E$6="Buon Ma Thuot",'Beta Database'!AM235,IF('OTTV Calculation'!$E$6="HCMC",'Beta Database'!BD235))))</f>
        <v>0</v>
      </c>
      <c r="D238" s="68" t="b">
        <f>IF('OTTV Calculation'!$E$6="Hanoi",'Beta Database'!F235,IF('OTTV Calculation'!$E$6="Da Nang",'Beta Database'!W235,IF('OTTV Calculation'!$E$6="Buon Ma Thuot",'Beta Database'!AN235,IF('OTTV Calculation'!$E$6="HCMC",'Beta Database'!BE235))))</f>
        <v>0</v>
      </c>
      <c r="E238" s="68" t="b">
        <f>IF('OTTV Calculation'!$E$6="Hanoi",'Beta Database'!G235,IF('OTTV Calculation'!$E$6="Da Nang",'Beta Database'!X235,IF('OTTV Calculation'!$E$6="Buon Ma Thuot",'Beta Database'!AO235,IF('OTTV Calculation'!$E$6="HCMC",'Beta Database'!BF235))))</f>
        <v>0</v>
      </c>
      <c r="F238" s="73" t="b">
        <f>IF('OTTV Calculation'!$E$6="Hanoi",'Beta Database'!H235,IF('OTTV Calculation'!$E$6="Da Nang",'Beta Database'!Y235,IF('OTTV Calculation'!$E$6="Buon Ma Thuot",'Beta Database'!AP235,IF('OTTV Calculation'!$E$6="HCMC",'Beta Database'!BG235))))</f>
        <v>0</v>
      </c>
      <c r="G238" s="68" t="b">
        <f>IF('OTTV Calculation'!$E$6="Hanoi",'Beta Database'!I235,IF('OTTV Calculation'!$E$6="Da Nang",'Beta Database'!Z235,IF('OTTV Calculation'!$E$6="Buon Ma Thuot",'Beta Database'!AQ235,IF('OTTV Calculation'!$E$6="HCMC",'Beta Database'!BH235))))</f>
        <v>0</v>
      </c>
      <c r="H238" s="68" t="b">
        <f>IF('OTTV Calculation'!$E$6="Hanoi",'Beta Database'!J235,IF('OTTV Calculation'!$E$6="Da Nang",'Beta Database'!AA235,IF('OTTV Calculation'!$E$6="Buon Ma Thuot",'Beta Database'!AR235,IF('OTTV Calculation'!$E$6="HCMC",'Beta Database'!BI235))))</f>
        <v>0</v>
      </c>
      <c r="I238" s="68" t="b">
        <f>IF('OTTV Calculation'!$E$6="Hanoi",'Beta Database'!K235,IF('OTTV Calculation'!$E$6="Da Nang",'Beta Database'!AB235,IF('OTTV Calculation'!$E$6="Buon Ma Thuot",'Beta Database'!AS235,IF('OTTV Calculation'!$E$6="HCMC",'Beta Database'!BJ235))))</f>
        <v>0</v>
      </c>
      <c r="J238" s="68" t="b">
        <f>IF('OTTV Calculation'!$E$6="Hanoi",'Beta Database'!L235,IF('OTTV Calculation'!$E$6="Da Nang",'Beta Database'!AC235,IF('OTTV Calculation'!$E$6="Buon Ma Thuot",'Beta Database'!AT235,IF('OTTV Calculation'!$E$6="HCMC",'Beta Database'!BK235))))</f>
        <v>0</v>
      </c>
      <c r="K238" s="68" t="b">
        <f>IF('OTTV Calculation'!$E$6="Hanoi",'Beta Database'!M235,IF('OTTV Calculation'!$E$6="Da Nang",'Beta Database'!AD235,IF('OTTV Calculation'!$E$6="Buon Ma Thuot",'Beta Database'!AU235,IF('OTTV Calculation'!$E$6="HCMC",'Beta Database'!BL235))))</f>
        <v>0</v>
      </c>
      <c r="L238" s="68" t="b">
        <f>IF('OTTV Calculation'!$E$6="Hanoi",'Beta Database'!N235,IF('OTTV Calculation'!$E$6="Da Nang",'Beta Database'!AE235,IF('OTTV Calculation'!$E$6="Buon Ma Thuot",'Beta Database'!AV235,IF('OTTV Calculation'!$E$6="HCMC",'Beta Database'!BM235))))</f>
        <v>0</v>
      </c>
      <c r="M238" s="68" t="b">
        <f>IF('OTTV Calculation'!$E$6="Hanoi",'Beta Database'!O235,IF('OTTV Calculation'!$E$6="Da Nang",'Beta Database'!AF235,IF('OTTV Calculation'!$E$6="Buon Ma Thuot",'Beta Database'!AW235,IF('OTTV Calculation'!$E$6="HCMC",'Beta Database'!BN235))))</f>
        <v>0</v>
      </c>
      <c r="N238" s="68" t="b">
        <f>IF('OTTV Calculation'!$E$6="Hanoi",'Beta Database'!P235,IF('OTTV Calculation'!$E$6="Da Nang",'Beta Database'!AG235,IF('OTTV Calculation'!$E$6="Buon Ma Thuot",'Beta Database'!AX235,IF('OTTV Calculation'!$E$6="HCMC",'Beta Database'!BO235))))</f>
        <v>0</v>
      </c>
      <c r="O238" s="68" t="b">
        <f>IF('OTTV Calculation'!$E$6="Hanoi",'Beta Database'!Q235,IF('OTTV Calculation'!$E$6="Da Nang",'Beta Database'!AH235,IF('OTTV Calculation'!$E$6="Buon Ma Thuot",'Beta Database'!AY235,IF('OTTV Calculation'!$E$6="HCMC",'Beta Database'!BP235))))</f>
        <v>0</v>
      </c>
      <c r="P238" s="68" t="b">
        <f>IF('OTTV Calculation'!$E$6="Hanoi",'Beta Database'!R235,IF('OTTV Calculation'!$E$6="Da Nang",'Beta Database'!AI235,IF('OTTV Calculation'!$E$6="Buon Ma Thuot",'Beta Database'!AZ235,IF('OTTV Calculation'!$E$6="HCMC",'Beta Database'!BQ235))))</f>
        <v>0</v>
      </c>
      <c r="Q238" s="68" t="b">
        <f>IF('OTTV Calculation'!$E$6="Hanoi",'Beta Database'!S235,IF('OTTV Calculation'!$E$6="Da Nang",'Beta Database'!AJ235,IF('OTTV Calculation'!$E$6="Buon Ma Thuot",'Beta Database'!BA235,IF('OTTV Calculation'!$E$6="HCMC",'Beta Database'!BR235))))</f>
        <v>0</v>
      </c>
      <c r="R238" s="57">
        <v>0.75000000000000999</v>
      </c>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row>
    <row r="239" spans="1:64" x14ac:dyDescent="0.25">
      <c r="A239" s="67">
        <v>2.35</v>
      </c>
      <c r="B239" s="68" t="b">
        <f>IF('OTTV Calculation'!$E$6="Hanoi",'Beta Database'!D236,IF('OTTV Calculation'!$E$6="Da Nang",'Beta Database'!U236,IF('OTTV Calculation'!$E$6="Buon Ma Thuot",'Beta Database'!AL236,IF('OTTV Calculation'!$E$6="HCMC",'Beta Database'!BC236))))</f>
        <v>0</v>
      </c>
      <c r="C239" s="68" t="b">
        <f>IF('OTTV Calculation'!$E$6="Hanoi",'Beta Database'!E236,IF('OTTV Calculation'!$E$6="Da Nang",'Beta Database'!V236,IF('OTTV Calculation'!$E$6="Buon Ma Thuot",'Beta Database'!AM236,IF('OTTV Calculation'!$E$6="HCMC",'Beta Database'!BD236))))</f>
        <v>0</v>
      </c>
      <c r="D239" s="68" t="b">
        <f>IF('OTTV Calculation'!$E$6="Hanoi",'Beta Database'!F236,IF('OTTV Calculation'!$E$6="Da Nang",'Beta Database'!W236,IF('OTTV Calculation'!$E$6="Buon Ma Thuot",'Beta Database'!AN236,IF('OTTV Calculation'!$E$6="HCMC",'Beta Database'!BE236))))</f>
        <v>0</v>
      </c>
      <c r="E239" s="68" t="b">
        <f>IF('OTTV Calculation'!$E$6="Hanoi",'Beta Database'!G236,IF('OTTV Calculation'!$E$6="Da Nang",'Beta Database'!X236,IF('OTTV Calculation'!$E$6="Buon Ma Thuot",'Beta Database'!AO236,IF('OTTV Calculation'!$E$6="HCMC",'Beta Database'!BF236))))</f>
        <v>0</v>
      </c>
      <c r="F239" s="73" t="b">
        <f>IF('OTTV Calculation'!$E$6="Hanoi",'Beta Database'!H236,IF('OTTV Calculation'!$E$6="Da Nang",'Beta Database'!Y236,IF('OTTV Calculation'!$E$6="Buon Ma Thuot",'Beta Database'!AP236,IF('OTTV Calculation'!$E$6="HCMC",'Beta Database'!BG236))))</f>
        <v>0</v>
      </c>
      <c r="G239" s="68" t="b">
        <f>IF('OTTV Calculation'!$E$6="Hanoi",'Beta Database'!I236,IF('OTTV Calculation'!$E$6="Da Nang",'Beta Database'!Z236,IF('OTTV Calculation'!$E$6="Buon Ma Thuot",'Beta Database'!AQ236,IF('OTTV Calculation'!$E$6="HCMC",'Beta Database'!BH236))))</f>
        <v>0</v>
      </c>
      <c r="H239" s="68" t="b">
        <f>IF('OTTV Calculation'!$E$6="Hanoi",'Beta Database'!J236,IF('OTTV Calculation'!$E$6="Da Nang",'Beta Database'!AA236,IF('OTTV Calculation'!$E$6="Buon Ma Thuot",'Beta Database'!AR236,IF('OTTV Calculation'!$E$6="HCMC",'Beta Database'!BI236))))</f>
        <v>0</v>
      </c>
      <c r="I239" s="68" t="b">
        <f>IF('OTTV Calculation'!$E$6="Hanoi",'Beta Database'!K236,IF('OTTV Calculation'!$E$6="Da Nang",'Beta Database'!AB236,IF('OTTV Calculation'!$E$6="Buon Ma Thuot",'Beta Database'!AS236,IF('OTTV Calculation'!$E$6="HCMC",'Beta Database'!BJ236))))</f>
        <v>0</v>
      </c>
      <c r="J239" s="68" t="b">
        <f>IF('OTTV Calculation'!$E$6="Hanoi",'Beta Database'!L236,IF('OTTV Calculation'!$E$6="Da Nang",'Beta Database'!AC236,IF('OTTV Calculation'!$E$6="Buon Ma Thuot",'Beta Database'!AT236,IF('OTTV Calculation'!$E$6="HCMC",'Beta Database'!BK236))))</f>
        <v>0</v>
      </c>
      <c r="K239" s="68" t="b">
        <f>IF('OTTV Calculation'!$E$6="Hanoi",'Beta Database'!M236,IF('OTTV Calculation'!$E$6="Da Nang",'Beta Database'!AD236,IF('OTTV Calculation'!$E$6="Buon Ma Thuot",'Beta Database'!AU236,IF('OTTV Calculation'!$E$6="HCMC",'Beta Database'!BL236))))</f>
        <v>0</v>
      </c>
      <c r="L239" s="68" t="b">
        <f>IF('OTTV Calculation'!$E$6="Hanoi",'Beta Database'!N236,IF('OTTV Calculation'!$E$6="Da Nang",'Beta Database'!AE236,IF('OTTV Calculation'!$E$6="Buon Ma Thuot",'Beta Database'!AV236,IF('OTTV Calculation'!$E$6="HCMC",'Beta Database'!BM236))))</f>
        <v>0</v>
      </c>
      <c r="M239" s="68" t="b">
        <f>IF('OTTV Calculation'!$E$6="Hanoi",'Beta Database'!O236,IF('OTTV Calculation'!$E$6="Da Nang",'Beta Database'!AF236,IF('OTTV Calculation'!$E$6="Buon Ma Thuot",'Beta Database'!AW236,IF('OTTV Calculation'!$E$6="HCMC",'Beta Database'!BN236))))</f>
        <v>0</v>
      </c>
      <c r="N239" s="68" t="b">
        <f>IF('OTTV Calculation'!$E$6="Hanoi",'Beta Database'!P236,IF('OTTV Calculation'!$E$6="Da Nang",'Beta Database'!AG236,IF('OTTV Calculation'!$E$6="Buon Ma Thuot",'Beta Database'!AX236,IF('OTTV Calculation'!$E$6="HCMC",'Beta Database'!BO236))))</f>
        <v>0</v>
      </c>
      <c r="O239" s="68" t="b">
        <f>IF('OTTV Calculation'!$E$6="Hanoi",'Beta Database'!Q236,IF('OTTV Calculation'!$E$6="Da Nang",'Beta Database'!AH236,IF('OTTV Calculation'!$E$6="Buon Ma Thuot",'Beta Database'!AY236,IF('OTTV Calculation'!$E$6="HCMC",'Beta Database'!BP236))))</f>
        <v>0</v>
      </c>
      <c r="P239" s="68" t="b">
        <f>IF('OTTV Calculation'!$E$6="Hanoi",'Beta Database'!R236,IF('OTTV Calculation'!$E$6="Da Nang",'Beta Database'!AI236,IF('OTTV Calculation'!$E$6="Buon Ma Thuot",'Beta Database'!AZ236,IF('OTTV Calculation'!$E$6="HCMC",'Beta Database'!BQ236))))</f>
        <v>0</v>
      </c>
      <c r="Q239" s="68" t="b">
        <f>IF('OTTV Calculation'!$E$6="Hanoi",'Beta Database'!S236,IF('OTTV Calculation'!$E$6="Da Nang",'Beta Database'!AJ236,IF('OTTV Calculation'!$E$6="Buon Ma Thuot",'Beta Database'!BA236,IF('OTTV Calculation'!$E$6="HCMC",'Beta Database'!BR236))))</f>
        <v>0</v>
      </c>
      <c r="R239" s="57">
        <v>0.70000000000000995</v>
      </c>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row>
    <row r="240" spans="1:64" x14ac:dyDescent="0.25">
      <c r="A240" s="67">
        <v>2.4</v>
      </c>
      <c r="B240" s="68" t="b">
        <f>IF('OTTV Calculation'!$E$6="Hanoi",'Beta Database'!D237,IF('OTTV Calculation'!$E$6="Da Nang",'Beta Database'!U237,IF('OTTV Calculation'!$E$6="Buon Ma Thuot",'Beta Database'!AL237,IF('OTTV Calculation'!$E$6="HCMC",'Beta Database'!BC237))))</f>
        <v>0</v>
      </c>
      <c r="C240" s="68" t="b">
        <f>IF('OTTV Calculation'!$E$6="Hanoi",'Beta Database'!E237,IF('OTTV Calculation'!$E$6="Da Nang",'Beta Database'!V237,IF('OTTV Calculation'!$E$6="Buon Ma Thuot",'Beta Database'!AM237,IF('OTTV Calculation'!$E$6="HCMC",'Beta Database'!BD237))))</f>
        <v>0</v>
      </c>
      <c r="D240" s="68" t="b">
        <f>IF('OTTV Calculation'!$E$6="Hanoi",'Beta Database'!F237,IF('OTTV Calculation'!$E$6="Da Nang",'Beta Database'!W237,IF('OTTV Calculation'!$E$6="Buon Ma Thuot",'Beta Database'!AN237,IF('OTTV Calculation'!$E$6="HCMC",'Beta Database'!BE237))))</f>
        <v>0</v>
      </c>
      <c r="E240" s="68" t="b">
        <f>IF('OTTV Calculation'!$E$6="Hanoi",'Beta Database'!G237,IF('OTTV Calculation'!$E$6="Da Nang",'Beta Database'!X237,IF('OTTV Calculation'!$E$6="Buon Ma Thuot",'Beta Database'!AO237,IF('OTTV Calculation'!$E$6="HCMC",'Beta Database'!BF237))))</f>
        <v>0</v>
      </c>
      <c r="F240" s="73" t="b">
        <f>IF('OTTV Calculation'!$E$6="Hanoi",'Beta Database'!H237,IF('OTTV Calculation'!$E$6="Da Nang",'Beta Database'!Y237,IF('OTTV Calculation'!$E$6="Buon Ma Thuot",'Beta Database'!AP237,IF('OTTV Calculation'!$E$6="HCMC",'Beta Database'!BG237))))</f>
        <v>0</v>
      </c>
      <c r="G240" s="68" t="b">
        <f>IF('OTTV Calculation'!$E$6="Hanoi",'Beta Database'!I237,IF('OTTV Calculation'!$E$6="Da Nang",'Beta Database'!Z237,IF('OTTV Calculation'!$E$6="Buon Ma Thuot",'Beta Database'!AQ237,IF('OTTV Calculation'!$E$6="HCMC",'Beta Database'!BH237))))</f>
        <v>0</v>
      </c>
      <c r="H240" s="68" t="b">
        <f>IF('OTTV Calculation'!$E$6="Hanoi",'Beta Database'!J237,IF('OTTV Calculation'!$E$6="Da Nang",'Beta Database'!AA237,IF('OTTV Calculation'!$E$6="Buon Ma Thuot",'Beta Database'!AR237,IF('OTTV Calculation'!$E$6="HCMC",'Beta Database'!BI237))))</f>
        <v>0</v>
      </c>
      <c r="I240" s="68" t="b">
        <f>IF('OTTV Calculation'!$E$6="Hanoi",'Beta Database'!K237,IF('OTTV Calculation'!$E$6="Da Nang",'Beta Database'!AB237,IF('OTTV Calculation'!$E$6="Buon Ma Thuot",'Beta Database'!AS237,IF('OTTV Calculation'!$E$6="HCMC",'Beta Database'!BJ237))))</f>
        <v>0</v>
      </c>
      <c r="J240" s="68" t="b">
        <f>IF('OTTV Calculation'!$E$6="Hanoi",'Beta Database'!L237,IF('OTTV Calculation'!$E$6="Da Nang",'Beta Database'!AC237,IF('OTTV Calculation'!$E$6="Buon Ma Thuot",'Beta Database'!AT237,IF('OTTV Calculation'!$E$6="HCMC",'Beta Database'!BK237))))</f>
        <v>0</v>
      </c>
      <c r="K240" s="68" t="b">
        <f>IF('OTTV Calculation'!$E$6="Hanoi",'Beta Database'!M237,IF('OTTV Calculation'!$E$6="Da Nang",'Beta Database'!AD237,IF('OTTV Calculation'!$E$6="Buon Ma Thuot",'Beta Database'!AU237,IF('OTTV Calculation'!$E$6="HCMC",'Beta Database'!BL237))))</f>
        <v>0</v>
      </c>
      <c r="L240" s="68" t="b">
        <f>IF('OTTV Calculation'!$E$6="Hanoi",'Beta Database'!N237,IF('OTTV Calculation'!$E$6="Da Nang",'Beta Database'!AE237,IF('OTTV Calculation'!$E$6="Buon Ma Thuot",'Beta Database'!AV237,IF('OTTV Calculation'!$E$6="HCMC",'Beta Database'!BM237))))</f>
        <v>0</v>
      </c>
      <c r="M240" s="68" t="b">
        <f>IF('OTTV Calculation'!$E$6="Hanoi",'Beta Database'!O237,IF('OTTV Calculation'!$E$6="Da Nang",'Beta Database'!AF237,IF('OTTV Calculation'!$E$6="Buon Ma Thuot",'Beta Database'!AW237,IF('OTTV Calculation'!$E$6="HCMC",'Beta Database'!BN237))))</f>
        <v>0</v>
      </c>
      <c r="N240" s="68" t="b">
        <f>IF('OTTV Calculation'!$E$6="Hanoi",'Beta Database'!P237,IF('OTTV Calculation'!$E$6="Da Nang",'Beta Database'!AG237,IF('OTTV Calculation'!$E$6="Buon Ma Thuot",'Beta Database'!AX237,IF('OTTV Calculation'!$E$6="HCMC",'Beta Database'!BO237))))</f>
        <v>0</v>
      </c>
      <c r="O240" s="68" t="b">
        <f>IF('OTTV Calculation'!$E$6="Hanoi",'Beta Database'!Q237,IF('OTTV Calculation'!$E$6="Da Nang",'Beta Database'!AH237,IF('OTTV Calculation'!$E$6="Buon Ma Thuot",'Beta Database'!AY237,IF('OTTV Calculation'!$E$6="HCMC",'Beta Database'!BP237))))</f>
        <v>0</v>
      </c>
      <c r="P240" s="68" t="b">
        <f>IF('OTTV Calculation'!$E$6="Hanoi",'Beta Database'!R237,IF('OTTV Calculation'!$E$6="Da Nang",'Beta Database'!AI237,IF('OTTV Calculation'!$E$6="Buon Ma Thuot",'Beta Database'!AZ237,IF('OTTV Calculation'!$E$6="HCMC",'Beta Database'!BQ237))))</f>
        <v>0</v>
      </c>
      <c r="Q240" s="68" t="b">
        <f>IF('OTTV Calculation'!$E$6="Hanoi",'Beta Database'!S237,IF('OTTV Calculation'!$E$6="Da Nang",'Beta Database'!AJ237,IF('OTTV Calculation'!$E$6="Buon Ma Thuot",'Beta Database'!BA237,IF('OTTV Calculation'!$E$6="HCMC",'Beta Database'!BR237))))</f>
        <v>0</v>
      </c>
      <c r="R240" s="57">
        <v>0.65000000000001001</v>
      </c>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row>
    <row r="241" spans="1:64" x14ac:dyDescent="0.25">
      <c r="A241" s="67">
        <v>2.4500000000000002</v>
      </c>
      <c r="B241" s="68" t="b">
        <f>IF('OTTV Calculation'!$E$6="Hanoi",'Beta Database'!D238,IF('OTTV Calculation'!$E$6="Da Nang",'Beta Database'!U238,IF('OTTV Calculation'!$E$6="Buon Ma Thuot",'Beta Database'!AL238,IF('OTTV Calculation'!$E$6="HCMC",'Beta Database'!BC238))))</f>
        <v>0</v>
      </c>
      <c r="C241" s="68" t="b">
        <f>IF('OTTV Calculation'!$E$6="Hanoi",'Beta Database'!E238,IF('OTTV Calculation'!$E$6="Da Nang",'Beta Database'!V238,IF('OTTV Calculation'!$E$6="Buon Ma Thuot",'Beta Database'!AM238,IF('OTTV Calculation'!$E$6="HCMC",'Beta Database'!BD238))))</f>
        <v>0</v>
      </c>
      <c r="D241" s="68" t="b">
        <f>IF('OTTV Calculation'!$E$6="Hanoi",'Beta Database'!F238,IF('OTTV Calculation'!$E$6="Da Nang",'Beta Database'!W238,IF('OTTV Calculation'!$E$6="Buon Ma Thuot",'Beta Database'!AN238,IF('OTTV Calculation'!$E$6="HCMC",'Beta Database'!BE238))))</f>
        <v>0</v>
      </c>
      <c r="E241" s="68" t="b">
        <f>IF('OTTV Calculation'!$E$6="Hanoi",'Beta Database'!G238,IF('OTTV Calculation'!$E$6="Da Nang",'Beta Database'!X238,IF('OTTV Calculation'!$E$6="Buon Ma Thuot",'Beta Database'!AO238,IF('OTTV Calculation'!$E$6="HCMC",'Beta Database'!BF238))))</f>
        <v>0</v>
      </c>
      <c r="F241" s="73" t="b">
        <f>IF('OTTV Calculation'!$E$6="Hanoi",'Beta Database'!H238,IF('OTTV Calculation'!$E$6="Da Nang",'Beta Database'!Y238,IF('OTTV Calculation'!$E$6="Buon Ma Thuot",'Beta Database'!AP238,IF('OTTV Calculation'!$E$6="HCMC",'Beta Database'!BG238))))</f>
        <v>0</v>
      </c>
      <c r="G241" s="68" t="b">
        <f>IF('OTTV Calculation'!$E$6="Hanoi",'Beta Database'!I238,IF('OTTV Calculation'!$E$6="Da Nang",'Beta Database'!Z238,IF('OTTV Calculation'!$E$6="Buon Ma Thuot",'Beta Database'!AQ238,IF('OTTV Calculation'!$E$6="HCMC",'Beta Database'!BH238))))</f>
        <v>0</v>
      </c>
      <c r="H241" s="68" t="b">
        <f>IF('OTTV Calculation'!$E$6="Hanoi",'Beta Database'!J238,IF('OTTV Calculation'!$E$6="Da Nang",'Beta Database'!AA238,IF('OTTV Calculation'!$E$6="Buon Ma Thuot",'Beta Database'!AR238,IF('OTTV Calculation'!$E$6="HCMC",'Beta Database'!BI238))))</f>
        <v>0</v>
      </c>
      <c r="I241" s="68" t="b">
        <f>IF('OTTV Calculation'!$E$6="Hanoi",'Beta Database'!K238,IF('OTTV Calculation'!$E$6="Da Nang",'Beta Database'!AB238,IF('OTTV Calculation'!$E$6="Buon Ma Thuot",'Beta Database'!AS238,IF('OTTV Calculation'!$E$6="HCMC",'Beta Database'!BJ238))))</f>
        <v>0</v>
      </c>
      <c r="J241" s="68" t="b">
        <f>IF('OTTV Calculation'!$E$6="Hanoi",'Beta Database'!L238,IF('OTTV Calculation'!$E$6="Da Nang",'Beta Database'!AC238,IF('OTTV Calculation'!$E$6="Buon Ma Thuot",'Beta Database'!AT238,IF('OTTV Calculation'!$E$6="HCMC",'Beta Database'!BK238))))</f>
        <v>0</v>
      </c>
      <c r="K241" s="68" t="b">
        <f>IF('OTTV Calculation'!$E$6="Hanoi",'Beta Database'!M238,IF('OTTV Calculation'!$E$6="Da Nang",'Beta Database'!AD238,IF('OTTV Calculation'!$E$6="Buon Ma Thuot",'Beta Database'!AU238,IF('OTTV Calculation'!$E$6="HCMC",'Beta Database'!BL238))))</f>
        <v>0</v>
      </c>
      <c r="L241" s="68" t="b">
        <f>IF('OTTV Calculation'!$E$6="Hanoi",'Beta Database'!N238,IF('OTTV Calculation'!$E$6="Da Nang",'Beta Database'!AE238,IF('OTTV Calculation'!$E$6="Buon Ma Thuot",'Beta Database'!AV238,IF('OTTV Calculation'!$E$6="HCMC",'Beta Database'!BM238))))</f>
        <v>0</v>
      </c>
      <c r="M241" s="68" t="b">
        <f>IF('OTTV Calculation'!$E$6="Hanoi",'Beta Database'!O238,IF('OTTV Calculation'!$E$6="Da Nang",'Beta Database'!AF238,IF('OTTV Calculation'!$E$6="Buon Ma Thuot",'Beta Database'!AW238,IF('OTTV Calculation'!$E$6="HCMC",'Beta Database'!BN238))))</f>
        <v>0</v>
      </c>
      <c r="N241" s="68" t="b">
        <f>IF('OTTV Calculation'!$E$6="Hanoi",'Beta Database'!P238,IF('OTTV Calculation'!$E$6="Da Nang",'Beta Database'!AG238,IF('OTTV Calculation'!$E$6="Buon Ma Thuot",'Beta Database'!AX238,IF('OTTV Calculation'!$E$6="HCMC",'Beta Database'!BO238))))</f>
        <v>0</v>
      </c>
      <c r="O241" s="68" t="b">
        <f>IF('OTTV Calculation'!$E$6="Hanoi",'Beta Database'!Q238,IF('OTTV Calculation'!$E$6="Da Nang",'Beta Database'!AH238,IF('OTTV Calculation'!$E$6="Buon Ma Thuot",'Beta Database'!AY238,IF('OTTV Calculation'!$E$6="HCMC",'Beta Database'!BP238))))</f>
        <v>0</v>
      </c>
      <c r="P241" s="68" t="b">
        <f>IF('OTTV Calculation'!$E$6="Hanoi",'Beta Database'!R238,IF('OTTV Calculation'!$E$6="Da Nang",'Beta Database'!AI238,IF('OTTV Calculation'!$E$6="Buon Ma Thuot",'Beta Database'!AZ238,IF('OTTV Calculation'!$E$6="HCMC",'Beta Database'!BQ238))))</f>
        <v>0</v>
      </c>
      <c r="Q241" s="68" t="b">
        <f>IF('OTTV Calculation'!$E$6="Hanoi",'Beta Database'!S238,IF('OTTV Calculation'!$E$6="Da Nang",'Beta Database'!AJ238,IF('OTTV Calculation'!$E$6="Buon Ma Thuot",'Beta Database'!BA238,IF('OTTV Calculation'!$E$6="HCMC",'Beta Database'!BR238))))</f>
        <v>0</v>
      </c>
      <c r="R241" s="57">
        <v>0.60000000000000997</v>
      </c>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row>
    <row r="242" spans="1:64" x14ac:dyDescent="0.25">
      <c r="A242" s="67">
        <v>2.5</v>
      </c>
      <c r="B242" s="68" t="b">
        <f>IF('OTTV Calculation'!$E$6="Hanoi",'Beta Database'!D239,IF('OTTV Calculation'!$E$6="Da Nang",'Beta Database'!U239,IF('OTTV Calculation'!$E$6="Buon Ma Thuot",'Beta Database'!AL239,IF('OTTV Calculation'!$E$6="HCMC",'Beta Database'!BC239))))</f>
        <v>0</v>
      </c>
      <c r="C242" s="68" t="b">
        <f>IF('OTTV Calculation'!$E$6="Hanoi",'Beta Database'!E239,IF('OTTV Calculation'!$E$6="Da Nang",'Beta Database'!V239,IF('OTTV Calculation'!$E$6="Buon Ma Thuot",'Beta Database'!AM239,IF('OTTV Calculation'!$E$6="HCMC",'Beta Database'!BD239))))</f>
        <v>0</v>
      </c>
      <c r="D242" s="68" t="b">
        <f>IF('OTTV Calculation'!$E$6="Hanoi",'Beta Database'!F239,IF('OTTV Calculation'!$E$6="Da Nang",'Beta Database'!W239,IF('OTTV Calculation'!$E$6="Buon Ma Thuot",'Beta Database'!AN239,IF('OTTV Calculation'!$E$6="HCMC",'Beta Database'!BE239))))</f>
        <v>0</v>
      </c>
      <c r="E242" s="68" t="b">
        <f>IF('OTTV Calculation'!$E$6="Hanoi",'Beta Database'!G239,IF('OTTV Calculation'!$E$6="Da Nang",'Beta Database'!X239,IF('OTTV Calculation'!$E$6="Buon Ma Thuot",'Beta Database'!AO239,IF('OTTV Calculation'!$E$6="HCMC",'Beta Database'!BF239))))</f>
        <v>0</v>
      </c>
      <c r="F242" s="73" t="b">
        <f>IF('OTTV Calculation'!$E$6="Hanoi",'Beta Database'!H239,IF('OTTV Calculation'!$E$6="Da Nang",'Beta Database'!Y239,IF('OTTV Calculation'!$E$6="Buon Ma Thuot",'Beta Database'!AP239,IF('OTTV Calculation'!$E$6="HCMC",'Beta Database'!BG239))))</f>
        <v>0</v>
      </c>
      <c r="G242" s="68" t="b">
        <f>IF('OTTV Calculation'!$E$6="Hanoi",'Beta Database'!I239,IF('OTTV Calculation'!$E$6="Da Nang",'Beta Database'!Z239,IF('OTTV Calculation'!$E$6="Buon Ma Thuot",'Beta Database'!AQ239,IF('OTTV Calculation'!$E$6="HCMC",'Beta Database'!BH239))))</f>
        <v>0</v>
      </c>
      <c r="H242" s="68" t="b">
        <f>IF('OTTV Calculation'!$E$6="Hanoi",'Beta Database'!J239,IF('OTTV Calculation'!$E$6="Da Nang",'Beta Database'!AA239,IF('OTTV Calculation'!$E$6="Buon Ma Thuot",'Beta Database'!AR239,IF('OTTV Calculation'!$E$6="HCMC",'Beta Database'!BI239))))</f>
        <v>0</v>
      </c>
      <c r="I242" s="68" t="b">
        <f>IF('OTTV Calculation'!$E$6="Hanoi",'Beta Database'!K239,IF('OTTV Calculation'!$E$6="Da Nang",'Beta Database'!AB239,IF('OTTV Calculation'!$E$6="Buon Ma Thuot",'Beta Database'!AS239,IF('OTTV Calculation'!$E$6="HCMC",'Beta Database'!BJ239))))</f>
        <v>0</v>
      </c>
      <c r="J242" s="68" t="b">
        <f>IF('OTTV Calculation'!$E$6="Hanoi",'Beta Database'!L239,IF('OTTV Calculation'!$E$6="Da Nang",'Beta Database'!AC239,IF('OTTV Calculation'!$E$6="Buon Ma Thuot",'Beta Database'!AT239,IF('OTTV Calculation'!$E$6="HCMC",'Beta Database'!BK239))))</f>
        <v>0</v>
      </c>
      <c r="K242" s="68" t="b">
        <f>IF('OTTV Calculation'!$E$6="Hanoi",'Beta Database'!M239,IF('OTTV Calculation'!$E$6="Da Nang",'Beta Database'!AD239,IF('OTTV Calculation'!$E$6="Buon Ma Thuot",'Beta Database'!AU239,IF('OTTV Calculation'!$E$6="HCMC",'Beta Database'!BL239))))</f>
        <v>0</v>
      </c>
      <c r="L242" s="68" t="b">
        <f>IF('OTTV Calculation'!$E$6="Hanoi",'Beta Database'!N239,IF('OTTV Calculation'!$E$6="Da Nang",'Beta Database'!AE239,IF('OTTV Calculation'!$E$6="Buon Ma Thuot",'Beta Database'!AV239,IF('OTTV Calculation'!$E$6="HCMC",'Beta Database'!BM239))))</f>
        <v>0</v>
      </c>
      <c r="M242" s="68" t="b">
        <f>IF('OTTV Calculation'!$E$6="Hanoi",'Beta Database'!O239,IF('OTTV Calculation'!$E$6="Da Nang",'Beta Database'!AF239,IF('OTTV Calculation'!$E$6="Buon Ma Thuot",'Beta Database'!AW239,IF('OTTV Calculation'!$E$6="HCMC",'Beta Database'!BN239))))</f>
        <v>0</v>
      </c>
      <c r="N242" s="68" t="b">
        <f>IF('OTTV Calculation'!$E$6="Hanoi",'Beta Database'!P239,IF('OTTV Calculation'!$E$6="Da Nang",'Beta Database'!AG239,IF('OTTV Calculation'!$E$6="Buon Ma Thuot",'Beta Database'!AX239,IF('OTTV Calculation'!$E$6="HCMC",'Beta Database'!BO239))))</f>
        <v>0</v>
      </c>
      <c r="O242" s="68" t="b">
        <f>IF('OTTV Calculation'!$E$6="Hanoi",'Beta Database'!Q239,IF('OTTV Calculation'!$E$6="Da Nang",'Beta Database'!AH239,IF('OTTV Calculation'!$E$6="Buon Ma Thuot",'Beta Database'!AY239,IF('OTTV Calculation'!$E$6="HCMC",'Beta Database'!BP239))))</f>
        <v>0</v>
      </c>
      <c r="P242" s="68" t="b">
        <f>IF('OTTV Calculation'!$E$6="Hanoi",'Beta Database'!R239,IF('OTTV Calculation'!$E$6="Da Nang",'Beta Database'!AI239,IF('OTTV Calculation'!$E$6="Buon Ma Thuot",'Beta Database'!AZ239,IF('OTTV Calculation'!$E$6="HCMC",'Beta Database'!BQ239))))</f>
        <v>0</v>
      </c>
      <c r="Q242" s="68" t="b">
        <f>IF('OTTV Calculation'!$E$6="Hanoi",'Beta Database'!S239,IF('OTTV Calculation'!$E$6="Da Nang",'Beta Database'!AJ239,IF('OTTV Calculation'!$E$6="Buon Ma Thuot",'Beta Database'!BA239,IF('OTTV Calculation'!$E$6="HCMC",'Beta Database'!BR239))))</f>
        <v>0</v>
      </c>
      <c r="R242" s="57">
        <v>0.55000000000001004</v>
      </c>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row>
    <row r="243" spans="1:64" x14ac:dyDescent="0.25">
      <c r="A243" s="67">
        <v>2.5499999999999998</v>
      </c>
      <c r="B243" s="68" t="b">
        <f>IF('OTTV Calculation'!$E$6="Hanoi",'Beta Database'!D240,IF('OTTV Calculation'!$E$6="Da Nang",'Beta Database'!U240,IF('OTTV Calculation'!$E$6="Buon Ma Thuot",'Beta Database'!AL240,IF('OTTV Calculation'!$E$6="HCMC",'Beta Database'!BC240))))</f>
        <v>0</v>
      </c>
      <c r="C243" s="68" t="b">
        <f>IF('OTTV Calculation'!$E$6="Hanoi",'Beta Database'!E240,IF('OTTV Calculation'!$E$6="Da Nang",'Beta Database'!V240,IF('OTTV Calculation'!$E$6="Buon Ma Thuot",'Beta Database'!AM240,IF('OTTV Calculation'!$E$6="HCMC",'Beta Database'!BD240))))</f>
        <v>0</v>
      </c>
      <c r="D243" s="68" t="b">
        <f>IF('OTTV Calculation'!$E$6="Hanoi",'Beta Database'!F240,IF('OTTV Calculation'!$E$6="Da Nang",'Beta Database'!W240,IF('OTTV Calculation'!$E$6="Buon Ma Thuot",'Beta Database'!AN240,IF('OTTV Calculation'!$E$6="HCMC",'Beta Database'!BE240))))</f>
        <v>0</v>
      </c>
      <c r="E243" s="68" t="b">
        <f>IF('OTTV Calculation'!$E$6="Hanoi",'Beta Database'!G240,IF('OTTV Calculation'!$E$6="Da Nang",'Beta Database'!X240,IF('OTTV Calculation'!$E$6="Buon Ma Thuot",'Beta Database'!AO240,IF('OTTV Calculation'!$E$6="HCMC",'Beta Database'!BF240))))</f>
        <v>0</v>
      </c>
      <c r="F243" s="73" t="b">
        <f>IF('OTTV Calculation'!$E$6="Hanoi",'Beta Database'!H240,IF('OTTV Calculation'!$E$6="Da Nang",'Beta Database'!Y240,IF('OTTV Calculation'!$E$6="Buon Ma Thuot",'Beta Database'!AP240,IF('OTTV Calculation'!$E$6="HCMC",'Beta Database'!BG240))))</f>
        <v>0</v>
      </c>
      <c r="G243" s="68" t="b">
        <f>IF('OTTV Calculation'!$E$6="Hanoi",'Beta Database'!I240,IF('OTTV Calculation'!$E$6="Da Nang",'Beta Database'!Z240,IF('OTTV Calculation'!$E$6="Buon Ma Thuot",'Beta Database'!AQ240,IF('OTTV Calculation'!$E$6="HCMC",'Beta Database'!BH240))))</f>
        <v>0</v>
      </c>
      <c r="H243" s="68" t="b">
        <f>IF('OTTV Calculation'!$E$6="Hanoi",'Beta Database'!J240,IF('OTTV Calculation'!$E$6="Da Nang",'Beta Database'!AA240,IF('OTTV Calculation'!$E$6="Buon Ma Thuot",'Beta Database'!AR240,IF('OTTV Calculation'!$E$6="HCMC",'Beta Database'!BI240))))</f>
        <v>0</v>
      </c>
      <c r="I243" s="68" t="b">
        <f>IF('OTTV Calculation'!$E$6="Hanoi",'Beta Database'!K240,IF('OTTV Calculation'!$E$6="Da Nang",'Beta Database'!AB240,IF('OTTV Calculation'!$E$6="Buon Ma Thuot",'Beta Database'!AS240,IF('OTTV Calculation'!$E$6="HCMC",'Beta Database'!BJ240))))</f>
        <v>0</v>
      </c>
      <c r="J243" s="68" t="b">
        <f>IF('OTTV Calculation'!$E$6="Hanoi",'Beta Database'!L240,IF('OTTV Calculation'!$E$6="Da Nang",'Beta Database'!AC240,IF('OTTV Calculation'!$E$6="Buon Ma Thuot",'Beta Database'!AT240,IF('OTTV Calculation'!$E$6="HCMC",'Beta Database'!BK240))))</f>
        <v>0</v>
      </c>
      <c r="K243" s="68" t="b">
        <f>IF('OTTV Calculation'!$E$6="Hanoi",'Beta Database'!M240,IF('OTTV Calculation'!$E$6="Da Nang",'Beta Database'!AD240,IF('OTTV Calculation'!$E$6="Buon Ma Thuot",'Beta Database'!AU240,IF('OTTV Calculation'!$E$6="HCMC",'Beta Database'!BL240))))</f>
        <v>0</v>
      </c>
      <c r="L243" s="68" t="b">
        <f>IF('OTTV Calculation'!$E$6="Hanoi",'Beta Database'!N240,IF('OTTV Calculation'!$E$6="Da Nang",'Beta Database'!AE240,IF('OTTV Calculation'!$E$6="Buon Ma Thuot",'Beta Database'!AV240,IF('OTTV Calculation'!$E$6="HCMC",'Beta Database'!BM240))))</f>
        <v>0</v>
      </c>
      <c r="M243" s="68" t="b">
        <f>IF('OTTV Calculation'!$E$6="Hanoi",'Beta Database'!O240,IF('OTTV Calculation'!$E$6="Da Nang",'Beta Database'!AF240,IF('OTTV Calculation'!$E$6="Buon Ma Thuot",'Beta Database'!AW240,IF('OTTV Calculation'!$E$6="HCMC",'Beta Database'!BN240))))</f>
        <v>0</v>
      </c>
      <c r="N243" s="68" t="b">
        <f>IF('OTTV Calculation'!$E$6="Hanoi",'Beta Database'!P240,IF('OTTV Calculation'!$E$6="Da Nang",'Beta Database'!AG240,IF('OTTV Calculation'!$E$6="Buon Ma Thuot",'Beta Database'!AX240,IF('OTTV Calculation'!$E$6="HCMC",'Beta Database'!BO240))))</f>
        <v>0</v>
      </c>
      <c r="O243" s="68" t="b">
        <f>IF('OTTV Calculation'!$E$6="Hanoi",'Beta Database'!Q240,IF('OTTV Calculation'!$E$6="Da Nang",'Beta Database'!AH240,IF('OTTV Calculation'!$E$6="Buon Ma Thuot",'Beta Database'!AY240,IF('OTTV Calculation'!$E$6="HCMC",'Beta Database'!BP240))))</f>
        <v>0</v>
      </c>
      <c r="P243" s="68" t="b">
        <f>IF('OTTV Calculation'!$E$6="Hanoi",'Beta Database'!R240,IF('OTTV Calculation'!$E$6="Da Nang",'Beta Database'!AI240,IF('OTTV Calculation'!$E$6="Buon Ma Thuot",'Beta Database'!AZ240,IF('OTTV Calculation'!$E$6="HCMC",'Beta Database'!BQ240))))</f>
        <v>0</v>
      </c>
      <c r="Q243" s="68" t="b">
        <f>IF('OTTV Calculation'!$E$6="Hanoi",'Beta Database'!S240,IF('OTTV Calculation'!$E$6="Da Nang",'Beta Database'!AJ240,IF('OTTV Calculation'!$E$6="Buon Ma Thuot",'Beta Database'!BA240,IF('OTTV Calculation'!$E$6="HCMC",'Beta Database'!BR240))))</f>
        <v>0</v>
      </c>
      <c r="R243" s="57">
        <v>0.50000000000000999</v>
      </c>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row>
    <row r="244" spans="1:64" x14ac:dyDescent="0.25">
      <c r="A244" s="67">
        <v>2.6</v>
      </c>
      <c r="B244" s="68" t="b">
        <f>IF('OTTV Calculation'!$E$6="Hanoi",'Beta Database'!D241,IF('OTTV Calculation'!$E$6="Da Nang",'Beta Database'!U241,IF('OTTV Calculation'!$E$6="Buon Ma Thuot",'Beta Database'!AL241,IF('OTTV Calculation'!$E$6="HCMC",'Beta Database'!BC241))))</f>
        <v>0</v>
      </c>
      <c r="C244" s="68" t="b">
        <f>IF('OTTV Calculation'!$E$6="Hanoi",'Beta Database'!E241,IF('OTTV Calculation'!$E$6="Da Nang",'Beta Database'!V241,IF('OTTV Calculation'!$E$6="Buon Ma Thuot",'Beta Database'!AM241,IF('OTTV Calculation'!$E$6="HCMC",'Beta Database'!BD241))))</f>
        <v>0</v>
      </c>
      <c r="D244" s="68" t="b">
        <f>IF('OTTV Calculation'!$E$6="Hanoi",'Beta Database'!F241,IF('OTTV Calculation'!$E$6="Da Nang",'Beta Database'!W241,IF('OTTV Calculation'!$E$6="Buon Ma Thuot",'Beta Database'!AN241,IF('OTTV Calculation'!$E$6="HCMC",'Beta Database'!BE241))))</f>
        <v>0</v>
      </c>
      <c r="E244" s="68" t="b">
        <f>IF('OTTV Calculation'!$E$6="Hanoi",'Beta Database'!G241,IF('OTTV Calculation'!$E$6="Da Nang",'Beta Database'!X241,IF('OTTV Calculation'!$E$6="Buon Ma Thuot",'Beta Database'!AO241,IF('OTTV Calculation'!$E$6="HCMC",'Beta Database'!BF241))))</f>
        <v>0</v>
      </c>
      <c r="F244" s="73" t="b">
        <f>IF('OTTV Calculation'!$E$6="Hanoi",'Beta Database'!H241,IF('OTTV Calculation'!$E$6="Da Nang",'Beta Database'!Y241,IF('OTTV Calculation'!$E$6="Buon Ma Thuot",'Beta Database'!AP241,IF('OTTV Calculation'!$E$6="HCMC",'Beta Database'!BG241))))</f>
        <v>0</v>
      </c>
      <c r="G244" s="68" t="b">
        <f>IF('OTTV Calculation'!$E$6="Hanoi",'Beta Database'!I241,IF('OTTV Calculation'!$E$6="Da Nang",'Beta Database'!Z241,IF('OTTV Calculation'!$E$6="Buon Ma Thuot",'Beta Database'!AQ241,IF('OTTV Calculation'!$E$6="HCMC",'Beta Database'!BH241))))</f>
        <v>0</v>
      </c>
      <c r="H244" s="68" t="b">
        <f>IF('OTTV Calculation'!$E$6="Hanoi",'Beta Database'!J241,IF('OTTV Calculation'!$E$6="Da Nang",'Beta Database'!AA241,IF('OTTV Calculation'!$E$6="Buon Ma Thuot",'Beta Database'!AR241,IF('OTTV Calculation'!$E$6="HCMC",'Beta Database'!BI241))))</f>
        <v>0</v>
      </c>
      <c r="I244" s="68" t="b">
        <f>IF('OTTV Calculation'!$E$6="Hanoi",'Beta Database'!K241,IF('OTTV Calculation'!$E$6="Da Nang",'Beta Database'!AB241,IF('OTTV Calculation'!$E$6="Buon Ma Thuot",'Beta Database'!AS241,IF('OTTV Calculation'!$E$6="HCMC",'Beta Database'!BJ241))))</f>
        <v>0</v>
      </c>
      <c r="J244" s="68" t="b">
        <f>IF('OTTV Calculation'!$E$6="Hanoi",'Beta Database'!L241,IF('OTTV Calculation'!$E$6="Da Nang",'Beta Database'!AC241,IF('OTTV Calculation'!$E$6="Buon Ma Thuot",'Beta Database'!AT241,IF('OTTV Calculation'!$E$6="HCMC",'Beta Database'!BK241))))</f>
        <v>0</v>
      </c>
      <c r="K244" s="68" t="b">
        <f>IF('OTTV Calculation'!$E$6="Hanoi",'Beta Database'!M241,IF('OTTV Calculation'!$E$6="Da Nang",'Beta Database'!AD241,IF('OTTV Calculation'!$E$6="Buon Ma Thuot",'Beta Database'!AU241,IF('OTTV Calculation'!$E$6="HCMC",'Beta Database'!BL241))))</f>
        <v>0</v>
      </c>
      <c r="L244" s="68" t="b">
        <f>IF('OTTV Calculation'!$E$6="Hanoi",'Beta Database'!N241,IF('OTTV Calculation'!$E$6="Da Nang",'Beta Database'!AE241,IF('OTTV Calculation'!$E$6="Buon Ma Thuot",'Beta Database'!AV241,IF('OTTV Calculation'!$E$6="HCMC",'Beta Database'!BM241))))</f>
        <v>0</v>
      </c>
      <c r="M244" s="68" t="b">
        <f>IF('OTTV Calculation'!$E$6="Hanoi",'Beta Database'!O241,IF('OTTV Calculation'!$E$6="Da Nang",'Beta Database'!AF241,IF('OTTV Calculation'!$E$6="Buon Ma Thuot",'Beta Database'!AW241,IF('OTTV Calculation'!$E$6="HCMC",'Beta Database'!BN241))))</f>
        <v>0</v>
      </c>
      <c r="N244" s="68" t="b">
        <f>IF('OTTV Calculation'!$E$6="Hanoi",'Beta Database'!P241,IF('OTTV Calculation'!$E$6="Da Nang",'Beta Database'!AG241,IF('OTTV Calculation'!$E$6="Buon Ma Thuot",'Beta Database'!AX241,IF('OTTV Calculation'!$E$6="HCMC",'Beta Database'!BO241))))</f>
        <v>0</v>
      </c>
      <c r="O244" s="68" t="b">
        <f>IF('OTTV Calculation'!$E$6="Hanoi",'Beta Database'!Q241,IF('OTTV Calculation'!$E$6="Da Nang",'Beta Database'!AH241,IF('OTTV Calculation'!$E$6="Buon Ma Thuot",'Beta Database'!AY241,IF('OTTV Calculation'!$E$6="HCMC",'Beta Database'!BP241))))</f>
        <v>0</v>
      </c>
      <c r="P244" s="68" t="b">
        <f>IF('OTTV Calculation'!$E$6="Hanoi",'Beta Database'!R241,IF('OTTV Calculation'!$E$6="Da Nang",'Beta Database'!AI241,IF('OTTV Calculation'!$E$6="Buon Ma Thuot",'Beta Database'!AZ241,IF('OTTV Calculation'!$E$6="HCMC",'Beta Database'!BQ241))))</f>
        <v>0</v>
      </c>
      <c r="Q244" s="68" t="b">
        <f>IF('OTTV Calculation'!$E$6="Hanoi",'Beta Database'!S241,IF('OTTV Calculation'!$E$6="Da Nang",'Beta Database'!AJ241,IF('OTTV Calculation'!$E$6="Buon Ma Thuot",'Beta Database'!BA241,IF('OTTV Calculation'!$E$6="HCMC",'Beta Database'!BR241))))</f>
        <v>0</v>
      </c>
      <c r="R244" s="57">
        <v>0.45000000000001</v>
      </c>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row>
    <row r="245" spans="1:64" x14ac:dyDescent="0.25">
      <c r="A245" s="67">
        <v>2.65</v>
      </c>
      <c r="B245" s="68" t="b">
        <f>IF('OTTV Calculation'!$E$6="Hanoi",'Beta Database'!D242,IF('OTTV Calculation'!$E$6="Da Nang",'Beta Database'!U242,IF('OTTV Calculation'!$E$6="Buon Ma Thuot",'Beta Database'!AL242,IF('OTTV Calculation'!$E$6="HCMC",'Beta Database'!BC242))))</f>
        <v>0</v>
      </c>
      <c r="C245" s="68" t="b">
        <f>IF('OTTV Calculation'!$E$6="Hanoi",'Beta Database'!E242,IF('OTTV Calculation'!$E$6="Da Nang",'Beta Database'!V242,IF('OTTV Calculation'!$E$6="Buon Ma Thuot",'Beta Database'!AM242,IF('OTTV Calculation'!$E$6="HCMC",'Beta Database'!BD242))))</f>
        <v>0</v>
      </c>
      <c r="D245" s="68" t="b">
        <f>IF('OTTV Calculation'!$E$6="Hanoi",'Beta Database'!F242,IF('OTTV Calculation'!$E$6="Da Nang",'Beta Database'!W242,IF('OTTV Calculation'!$E$6="Buon Ma Thuot",'Beta Database'!AN242,IF('OTTV Calculation'!$E$6="HCMC",'Beta Database'!BE242))))</f>
        <v>0</v>
      </c>
      <c r="E245" s="68" t="b">
        <f>IF('OTTV Calculation'!$E$6="Hanoi",'Beta Database'!G242,IF('OTTV Calculation'!$E$6="Da Nang",'Beta Database'!X242,IF('OTTV Calculation'!$E$6="Buon Ma Thuot",'Beta Database'!AO242,IF('OTTV Calculation'!$E$6="HCMC",'Beta Database'!BF242))))</f>
        <v>0</v>
      </c>
      <c r="F245" s="73" t="b">
        <f>IF('OTTV Calculation'!$E$6="Hanoi",'Beta Database'!H242,IF('OTTV Calculation'!$E$6="Da Nang",'Beta Database'!Y242,IF('OTTV Calculation'!$E$6="Buon Ma Thuot",'Beta Database'!AP242,IF('OTTV Calculation'!$E$6="HCMC",'Beta Database'!BG242))))</f>
        <v>0</v>
      </c>
      <c r="G245" s="68" t="b">
        <f>IF('OTTV Calculation'!$E$6="Hanoi",'Beta Database'!I242,IF('OTTV Calculation'!$E$6="Da Nang",'Beta Database'!Z242,IF('OTTV Calculation'!$E$6="Buon Ma Thuot",'Beta Database'!AQ242,IF('OTTV Calculation'!$E$6="HCMC",'Beta Database'!BH242))))</f>
        <v>0</v>
      </c>
      <c r="H245" s="68" t="b">
        <f>IF('OTTV Calculation'!$E$6="Hanoi",'Beta Database'!J242,IF('OTTV Calculation'!$E$6="Da Nang",'Beta Database'!AA242,IF('OTTV Calculation'!$E$6="Buon Ma Thuot",'Beta Database'!AR242,IF('OTTV Calculation'!$E$6="HCMC",'Beta Database'!BI242))))</f>
        <v>0</v>
      </c>
      <c r="I245" s="68" t="b">
        <f>IF('OTTV Calculation'!$E$6="Hanoi",'Beta Database'!K242,IF('OTTV Calculation'!$E$6="Da Nang",'Beta Database'!AB242,IF('OTTV Calculation'!$E$6="Buon Ma Thuot",'Beta Database'!AS242,IF('OTTV Calculation'!$E$6="HCMC",'Beta Database'!BJ242))))</f>
        <v>0</v>
      </c>
      <c r="J245" s="68" t="b">
        <f>IF('OTTV Calculation'!$E$6="Hanoi",'Beta Database'!L242,IF('OTTV Calculation'!$E$6="Da Nang",'Beta Database'!AC242,IF('OTTV Calculation'!$E$6="Buon Ma Thuot",'Beta Database'!AT242,IF('OTTV Calculation'!$E$6="HCMC",'Beta Database'!BK242))))</f>
        <v>0</v>
      </c>
      <c r="K245" s="68" t="b">
        <f>IF('OTTV Calculation'!$E$6="Hanoi",'Beta Database'!M242,IF('OTTV Calculation'!$E$6="Da Nang",'Beta Database'!AD242,IF('OTTV Calculation'!$E$6="Buon Ma Thuot",'Beta Database'!AU242,IF('OTTV Calculation'!$E$6="HCMC",'Beta Database'!BL242))))</f>
        <v>0</v>
      </c>
      <c r="L245" s="68" t="b">
        <f>IF('OTTV Calculation'!$E$6="Hanoi",'Beta Database'!N242,IF('OTTV Calculation'!$E$6="Da Nang",'Beta Database'!AE242,IF('OTTV Calculation'!$E$6="Buon Ma Thuot",'Beta Database'!AV242,IF('OTTV Calculation'!$E$6="HCMC",'Beta Database'!BM242))))</f>
        <v>0</v>
      </c>
      <c r="M245" s="68" t="b">
        <f>IF('OTTV Calculation'!$E$6="Hanoi",'Beta Database'!O242,IF('OTTV Calculation'!$E$6="Da Nang",'Beta Database'!AF242,IF('OTTV Calculation'!$E$6="Buon Ma Thuot",'Beta Database'!AW242,IF('OTTV Calculation'!$E$6="HCMC",'Beta Database'!BN242))))</f>
        <v>0</v>
      </c>
      <c r="N245" s="68" t="b">
        <f>IF('OTTV Calculation'!$E$6="Hanoi",'Beta Database'!P242,IF('OTTV Calculation'!$E$6="Da Nang",'Beta Database'!AG242,IF('OTTV Calculation'!$E$6="Buon Ma Thuot",'Beta Database'!AX242,IF('OTTV Calculation'!$E$6="HCMC",'Beta Database'!BO242))))</f>
        <v>0</v>
      </c>
      <c r="O245" s="68" t="b">
        <f>IF('OTTV Calculation'!$E$6="Hanoi",'Beta Database'!Q242,IF('OTTV Calculation'!$E$6="Da Nang",'Beta Database'!AH242,IF('OTTV Calculation'!$E$6="Buon Ma Thuot",'Beta Database'!AY242,IF('OTTV Calculation'!$E$6="HCMC",'Beta Database'!BP242))))</f>
        <v>0</v>
      </c>
      <c r="P245" s="68" t="b">
        <f>IF('OTTV Calculation'!$E$6="Hanoi",'Beta Database'!R242,IF('OTTV Calculation'!$E$6="Da Nang",'Beta Database'!AI242,IF('OTTV Calculation'!$E$6="Buon Ma Thuot",'Beta Database'!AZ242,IF('OTTV Calculation'!$E$6="HCMC",'Beta Database'!BQ242))))</f>
        <v>0</v>
      </c>
      <c r="Q245" s="68" t="b">
        <f>IF('OTTV Calculation'!$E$6="Hanoi",'Beta Database'!S242,IF('OTTV Calculation'!$E$6="Da Nang",'Beta Database'!AJ242,IF('OTTV Calculation'!$E$6="Buon Ma Thuot",'Beta Database'!BA242,IF('OTTV Calculation'!$E$6="HCMC",'Beta Database'!BR242))))</f>
        <v>0</v>
      </c>
      <c r="R245" s="57">
        <v>0.40000000000001001</v>
      </c>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row>
    <row r="246" spans="1:64" x14ac:dyDescent="0.25">
      <c r="A246" s="67">
        <v>2.7</v>
      </c>
      <c r="B246" s="68" t="b">
        <f>IF('OTTV Calculation'!$E$6="Hanoi",'Beta Database'!D243,IF('OTTV Calculation'!$E$6="Da Nang",'Beta Database'!U243,IF('OTTV Calculation'!$E$6="Buon Ma Thuot",'Beta Database'!AL243,IF('OTTV Calculation'!$E$6="HCMC",'Beta Database'!BC243))))</f>
        <v>0</v>
      </c>
      <c r="C246" s="68" t="b">
        <f>IF('OTTV Calculation'!$E$6="Hanoi",'Beta Database'!E243,IF('OTTV Calculation'!$E$6="Da Nang",'Beta Database'!V243,IF('OTTV Calculation'!$E$6="Buon Ma Thuot",'Beta Database'!AM243,IF('OTTV Calculation'!$E$6="HCMC",'Beta Database'!BD243))))</f>
        <v>0</v>
      </c>
      <c r="D246" s="68" t="b">
        <f>IF('OTTV Calculation'!$E$6="Hanoi",'Beta Database'!F243,IF('OTTV Calculation'!$E$6="Da Nang",'Beta Database'!W243,IF('OTTV Calculation'!$E$6="Buon Ma Thuot",'Beta Database'!AN243,IF('OTTV Calculation'!$E$6="HCMC",'Beta Database'!BE243))))</f>
        <v>0</v>
      </c>
      <c r="E246" s="68" t="b">
        <f>IF('OTTV Calculation'!$E$6="Hanoi",'Beta Database'!G243,IF('OTTV Calculation'!$E$6="Da Nang",'Beta Database'!X243,IF('OTTV Calculation'!$E$6="Buon Ma Thuot",'Beta Database'!AO243,IF('OTTV Calculation'!$E$6="HCMC",'Beta Database'!BF243))))</f>
        <v>0</v>
      </c>
      <c r="F246" s="73" t="b">
        <f>IF('OTTV Calculation'!$E$6="Hanoi",'Beta Database'!H243,IF('OTTV Calculation'!$E$6="Da Nang",'Beta Database'!Y243,IF('OTTV Calculation'!$E$6="Buon Ma Thuot",'Beta Database'!AP243,IF('OTTV Calculation'!$E$6="HCMC",'Beta Database'!BG243))))</f>
        <v>0</v>
      </c>
      <c r="G246" s="68" t="b">
        <f>IF('OTTV Calculation'!$E$6="Hanoi",'Beta Database'!I243,IF('OTTV Calculation'!$E$6="Da Nang",'Beta Database'!Z243,IF('OTTV Calculation'!$E$6="Buon Ma Thuot",'Beta Database'!AQ243,IF('OTTV Calculation'!$E$6="HCMC",'Beta Database'!BH243))))</f>
        <v>0</v>
      </c>
      <c r="H246" s="68" t="b">
        <f>IF('OTTV Calculation'!$E$6="Hanoi",'Beta Database'!J243,IF('OTTV Calculation'!$E$6="Da Nang",'Beta Database'!AA243,IF('OTTV Calculation'!$E$6="Buon Ma Thuot",'Beta Database'!AR243,IF('OTTV Calculation'!$E$6="HCMC",'Beta Database'!BI243))))</f>
        <v>0</v>
      </c>
      <c r="I246" s="68" t="b">
        <f>IF('OTTV Calculation'!$E$6="Hanoi",'Beta Database'!K243,IF('OTTV Calculation'!$E$6="Da Nang",'Beta Database'!AB243,IF('OTTV Calculation'!$E$6="Buon Ma Thuot",'Beta Database'!AS243,IF('OTTV Calculation'!$E$6="HCMC",'Beta Database'!BJ243))))</f>
        <v>0</v>
      </c>
      <c r="J246" s="68" t="b">
        <f>IF('OTTV Calculation'!$E$6="Hanoi",'Beta Database'!L243,IF('OTTV Calculation'!$E$6="Da Nang",'Beta Database'!AC243,IF('OTTV Calculation'!$E$6="Buon Ma Thuot",'Beta Database'!AT243,IF('OTTV Calculation'!$E$6="HCMC",'Beta Database'!BK243))))</f>
        <v>0</v>
      </c>
      <c r="K246" s="68" t="b">
        <f>IF('OTTV Calculation'!$E$6="Hanoi",'Beta Database'!M243,IF('OTTV Calculation'!$E$6="Da Nang",'Beta Database'!AD243,IF('OTTV Calculation'!$E$6="Buon Ma Thuot",'Beta Database'!AU243,IF('OTTV Calculation'!$E$6="HCMC",'Beta Database'!BL243))))</f>
        <v>0</v>
      </c>
      <c r="L246" s="68" t="b">
        <f>IF('OTTV Calculation'!$E$6="Hanoi",'Beta Database'!N243,IF('OTTV Calculation'!$E$6="Da Nang",'Beta Database'!AE243,IF('OTTV Calculation'!$E$6="Buon Ma Thuot",'Beta Database'!AV243,IF('OTTV Calculation'!$E$6="HCMC",'Beta Database'!BM243))))</f>
        <v>0</v>
      </c>
      <c r="M246" s="68" t="b">
        <f>IF('OTTV Calculation'!$E$6="Hanoi",'Beta Database'!O243,IF('OTTV Calculation'!$E$6="Da Nang",'Beta Database'!AF243,IF('OTTV Calculation'!$E$6="Buon Ma Thuot",'Beta Database'!AW243,IF('OTTV Calculation'!$E$6="HCMC",'Beta Database'!BN243))))</f>
        <v>0</v>
      </c>
      <c r="N246" s="68" t="b">
        <f>IF('OTTV Calculation'!$E$6="Hanoi",'Beta Database'!P243,IF('OTTV Calculation'!$E$6="Da Nang",'Beta Database'!AG243,IF('OTTV Calculation'!$E$6="Buon Ma Thuot",'Beta Database'!AX243,IF('OTTV Calculation'!$E$6="HCMC",'Beta Database'!BO243))))</f>
        <v>0</v>
      </c>
      <c r="O246" s="68" t="b">
        <f>IF('OTTV Calculation'!$E$6="Hanoi",'Beta Database'!Q243,IF('OTTV Calculation'!$E$6="Da Nang",'Beta Database'!AH243,IF('OTTV Calculation'!$E$6="Buon Ma Thuot",'Beta Database'!AY243,IF('OTTV Calculation'!$E$6="HCMC",'Beta Database'!BP243))))</f>
        <v>0</v>
      </c>
      <c r="P246" s="68" t="b">
        <f>IF('OTTV Calculation'!$E$6="Hanoi",'Beta Database'!R243,IF('OTTV Calculation'!$E$6="Da Nang",'Beta Database'!AI243,IF('OTTV Calculation'!$E$6="Buon Ma Thuot",'Beta Database'!AZ243,IF('OTTV Calculation'!$E$6="HCMC",'Beta Database'!BQ243))))</f>
        <v>0</v>
      </c>
      <c r="Q246" s="68" t="b">
        <f>IF('OTTV Calculation'!$E$6="Hanoi",'Beta Database'!S243,IF('OTTV Calculation'!$E$6="Da Nang",'Beta Database'!AJ243,IF('OTTV Calculation'!$E$6="Buon Ma Thuot",'Beta Database'!BA243,IF('OTTV Calculation'!$E$6="HCMC",'Beta Database'!BR243))))</f>
        <v>0</v>
      </c>
      <c r="R246" s="57">
        <v>0.35000000000001003</v>
      </c>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row>
    <row r="247" spans="1:64" x14ac:dyDescent="0.25">
      <c r="A247" s="67">
        <v>2.75</v>
      </c>
      <c r="B247" s="68" t="b">
        <f>IF('OTTV Calculation'!$E$6="Hanoi",'Beta Database'!D244,IF('OTTV Calculation'!$E$6="Da Nang",'Beta Database'!U244,IF('OTTV Calculation'!$E$6="Buon Ma Thuot",'Beta Database'!AL244,IF('OTTV Calculation'!$E$6="HCMC",'Beta Database'!BC244))))</f>
        <v>0</v>
      </c>
      <c r="C247" s="68" t="b">
        <f>IF('OTTV Calculation'!$E$6="Hanoi",'Beta Database'!E244,IF('OTTV Calculation'!$E$6="Da Nang",'Beta Database'!V244,IF('OTTV Calculation'!$E$6="Buon Ma Thuot",'Beta Database'!AM244,IF('OTTV Calculation'!$E$6="HCMC",'Beta Database'!BD244))))</f>
        <v>0</v>
      </c>
      <c r="D247" s="68" t="b">
        <f>IF('OTTV Calculation'!$E$6="Hanoi",'Beta Database'!F244,IF('OTTV Calculation'!$E$6="Da Nang",'Beta Database'!W244,IF('OTTV Calculation'!$E$6="Buon Ma Thuot",'Beta Database'!AN244,IF('OTTV Calculation'!$E$6="HCMC",'Beta Database'!BE244))))</f>
        <v>0</v>
      </c>
      <c r="E247" s="68" t="b">
        <f>IF('OTTV Calculation'!$E$6="Hanoi",'Beta Database'!G244,IF('OTTV Calculation'!$E$6="Da Nang",'Beta Database'!X244,IF('OTTV Calculation'!$E$6="Buon Ma Thuot",'Beta Database'!AO244,IF('OTTV Calculation'!$E$6="HCMC",'Beta Database'!BF244))))</f>
        <v>0</v>
      </c>
      <c r="F247" s="73" t="b">
        <f>IF('OTTV Calculation'!$E$6="Hanoi",'Beta Database'!H244,IF('OTTV Calculation'!$E$6="Da Nang",'Beta Database'!Y244,IF('OTTV Calculation'!$E$6="Buon Ma Thuot",'Beta Database'!AP244,IF('OTTV Calculation'!$E$6="HCMC",'Beta Database'!BG244))))</f>
        <v>0</v>
      </c>
      <c r="G247" s="68" t="b">
        <f>IF('OTTV Calculation'!$E$6="Hanoi",'Beta Database'!I244,IF('OTTV Calculation'!$E$6="Da Nang",'Beta Database'!Z244,IF('OTTV Calculation'!$E$6="Buon Ma Thuot",'Beta Database'!AQ244,IF('OTTV Calculation'!$E$6="HCMC",'Beta Database'!BH244))))</f>
        <v>0</v>
      </c>
      <c r="H247" s="68" t="b">
        <f>IF('OTTV Calculation'!$E$6="Hanoi",'Beta Database'!J244,IF('OTTV Calculation'!$E$6="Da Nang",'Beta Database'!AA244,IF('OTTV Calculation'!$E$6="Buon Ma Thuot",'Beta Database'!AR244,IF('OTTV Calculation'!$E$6="HCMC",'Beta Database'!BI244))))</f>
        <v>0</v>
      </c>
      <c r="I247" s="68" t="b">
        <f>IF('OTTV Calculation'!$E$6="Hanoi",'Beta Database'!K244,IF('OTTV Calculation'!$E$6="Da Nang",'Beta Database'!AB244,IF('OTTV Calculation'!$E$6="Buon Ma Thuot",'Beta Database'!AS244,IF('OTTV Calculation'!$E$6="HCMC",'Beta Database'!BJ244))))</f>
        <v>0</v>
      </c>
      <c r="J247" s="68" t="b">
        <f>IF('OTTV Calculation'!$E$6="Hanoi",'Beta Database'!L244,IF('OTTV Calculation'!$E$6="Da Nang",'Beta Database'!AC244,IF('OTTV Calculation'!$E$6="Buon Ma Thuot",'Beta Database'!AT244,IF('OTTV Calculation'!$E$6="HCMC",'Beta Database'!BK244))))</f>
        <v>0</v>
      </c>
      <c r="K247" s="68" t="b">
        <f>IF('OTTV Calculation'!$E$6="Hanoi",'Beta Database'!M244,IF('OTTV Calculation'!$E$6="Da Nang",'Beta Database'!AD244,IF('OTTV Calculation'!$E$6="Buon Ma Thuot",'Beta Database'!AU244,IF('OTTV Calculation'!$E$6="HCMC",'Beta Database'!BL244))))</f>
        <v>0</v>
      </c>
      <c r="L247" s="68" t="b">
        <f>IF('OTTV Calculation'!$E$6="Hanoi",'Beta Database'!N244,IF('OTTV Calculation'!$E$6="Da Nang",'Beta Database'!AE244,IF('OTTV Calculation'!$E$6="Buon Ma Thuot",'Beta Database'!AV244,IF('OTTV Calculation'!$E$6="HCMC",'Beta Database'!BM244))))</f>
        <v>0</v>
      </c>
      <c r="M247" s="68" t="b">
        <f>IF('OTTV Calculation'!$E$6="Hanoi",'Beta Database'!O244,IF('OTTV Calculation'!$E$6="Da Nang",'Beta Database'!AF244,IF('OTTV Calculation'!$E$6="Buon Ma Thuot",'Beta Database'!AW244,IF('OTTV Calculation'!$E$6="HCMC",'Beta Database'!BN244))))</f>
        <v>0</v>
      </c>
      <c r="N247" s="68" t="b">
        <f>IF('OTTV Calculation'!$E$6="Hanoi",'Beta Database'!P244,IF('OTTV Calculation'!$E$6="Da Nang",'Beta Database'!AG244,IF('OTTV Calculation'!$E$6="Buon Ma Thuot",'Beta Database'!AX244,IF('OTTV Calculation'!$E$6="HCMC",'Beta Database'!BO244))))</f>
        <v>0</v>
      </c>
      <c r="O247" s="68" t="b">
        <f>IF('OTTV Calculation'!$E$6="Hanoi",'Beta Database'!Q244,IF('OTTV Calculation'!$E$6="Da Nang",'Beta Database'!AH244,IF('OTTV Calculation'!$E$6="Buon Ma Thuot",'Beta Database'!AY244,IF('OTTV Calculation'!$E$6="HCMC",'Beta Database'!BP244))))</f>
        <v>0</v>
      </c>
      <c r="P247" s="68" t="b">
        <f>IF('OTTV Calculation'!$E$6="Hanoi",'Beta Database'!R244,IF('OTTV Calculation'!$E$6="Da Nang",'Beta Database'!AI244,IF('OTTV Calculation'!$E$6="Buon Ma Thuot",'Beta Database'!AZ244,IF('OTTV Calculation'!$E$6="HCMC",'Beta Database'!BQ244))))</f>
        <v>0</v>
      </c>
      <c r="Q247" s="68" t="b">
        <f>IF('OTTV Calculation'!$E$6="Hanoi",'Beta Database'!S244,IF('OTTV Calculation'!$E$6="Da Nang",'Beta Database'!AJ244,IF('OTTV Calculation'!$E$6="Buon Ma Thuot",'Beta Database'!BA244,IF('OTTV Calculation'!$E$6="HCMC",'Beta Database'!BR244))))</f>
        <v>0</v>
      </c>
      <c r="R247" s="57">
        <v>0.30000000000000998</v>
      </c>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row>
    <row r="248" spans="1:64" x14ac:dyDescent="0.25">
      <c r="A248" s="67">
        <v>2.8</v>
      </c>
      <c r="B248" s="68" t="b">
        <f>IF('OTTV Calculation'!$E$6="Hanoi",'Beta Database'!D245,IF('OTTV Calculation'!$E$6="Da Nang",'Beta Database'!U245,IF('OTTV Calculation'!$E$6="Buon Ma Thuot",'Beta Database'!AL245,IF('OTTV Calculation'!$E$6="HCMC",'Beta Database'!BC245))))</f>
        <v>0</v>
      </c>
      <c r="C248" s="68" t="b">
        <f>IF('OTTV Calculation'!$E$6="Hanoi",'Beta Database'!E245,IF('OTTV Calculation'!$E$6="Da Nang",'Beta Database'!V245,IF('OTTV Calculation'!$E$6="Buon Ma Thuot",'Beta Database'!AM245,IF('OTTV Calculation'!$E$6="HCMC",'Beta Database'!BD245))))</f>
        <v>0</v>
      </c>
      <c r="D248" s="68" t="b">
        <f>IF('OTTV Calculation'!$E$6="Hanoi",'Beta Database'!F245,IF('OTTV Calculation'!$E$6="Da Nang",'Beta Database'!W245,IF('OTTV Calculation'!$E$6="Buon Ma Thuot",'Beta Database'!AN245,IF('OTTV Calculation'!$E$6="HCMC",'Beta Database'!BE245))))</f>
        <v>0</v>
      </c>
      <c r="E248" s="68" t="b">
        <f>IF('OTTV Calculation'!$E$6="Hanoi",'Beta Database'!G245,IF('OTTV Calculation'!$E$6="Da Nang",'Beta Database'!X245,IF('OTTV Calculation'!$E$6="Buon Ma Thuot",'Beta Database'!AO245,IF('OTTV Calculation'!$E$6="HCMC",'Beta Database'!BF245))))</f>
        <v>0</v>
      </c>
      <c r="F248" s="73" t="b">
        <f>IF('OTTV Calculation'!$E$6="Hanoi",'Beta Database'!H245,IF('OTTV Calculation'!$E$6="Da Nang",'Beta Database'!Y245,IF('OTTV Calculation'!$E$6="Buon Ma Thuot",'Beta Database'!AP245,IF('OTTV Calculation'!$E$6="HCMC",'Beta Database'!BG245))))</f>
        <v>0</v>
      </c>
      <c r="G248" s="68" t="b">
        <f>IF('OTTV Calculation'!$E$6="Hanoi",'Beta Database'!I245,IF('OTTV Calculation'!$E$6="Da Nang",'Beta Database'!Z245,IF('OTTV Calculation'!$E$6="Buon Ma Thuot",'Beta Database'!AQ245,IF('OTTV Calculation'!$E$6="HCMC",'Beta Database'!BH245))))</f>
        <v>0</v>
      </c>
      <c r="H248" s="68" t="b">
        <f>IF('OTTV Calculation'!$E$6="Hanoi",'Beta Database'!J245,IF('OTTV Calculation'!$E$6="Da Nang",'Beta Database'!AA245,IF('OTTV Calculation'!$E$6="Buon Ma Thuot",'Beta Database'!AR245,IF('OTTV Calculation'!$E$6="HCMC",'Beta Database'!BI245))))</f>
        <v>0</v>
      </c>
      <c r="I248" s="68" t="b">
        <f>IF('OTTV Calculation'!$E$6="Hanoi",'Beta Database'!K245,IF('OTTV Calculation'!$E$6="Da Nang",'Beta Database'!AB245,IF('OTTV Calculation'!$E$6="Buon Ma Thuot",'Beta Database'!AS245,IF('OTTV Calculation'!$E$6="HCMC",'Beta Database'!BJ245))))</f>
        <v>0</v>
      </c>
      <c r="J248" s="68" t="b">
        <f>IF('OTTV Calculation'!$E$6="Hanoi",'Beta Database'!L245,IF('OTTV Calculation'!$E$6="Da Nang",'Beta Database'!AC245,IF('OTTV Calculation'!$E$6="Buon Ma Thuot",'Beta Database'!AT245,IF('OTTV Calculation'!$E$6="HCMC",'Beta Database'!BK245))))</f>
        <v>0</v>
      </c>
      <c r="K248" s="68" t="b">
        <f>IF('OTTV Calculation'!$E$6="Hanoi",'Beta Database'!M245,IF('OTTV Calculation'!$E$6="Da Nang",'Beta Database'!AD245,IF('OTTV Calculation'!$E$6="Buon Ma Thuot",'Beta Database'!AU245,IF('OTTV Calculation'!$E$6="HCMC",'Beta Database'!BL245))))</f>
        <v>0</v>
      </c>
      <c r="L248" s="68" t="b">
        <f>IF('OTTV Calculation'!$E$6="Hanoi",'Beta Database'!N245,IF('OTTV Calculation'!$E$6="Da Nang",'Beta Database'!AE245,IF('OTTV Calculation'!$E$6="Buon Ma Thuot",'Beta Database'!AV245,IF('OTTV Calculation'!$E$6="HCMC",'Beta Database'!BM245))))</f>
        <v>0</v>
      </c>
      <c r="M248" s="68" t="b">
        <f>IF('OTTV Calculation'!$E$6="Hanoi",'Beta Database'!O245,IF('OTTV Calculation'!$E$6="Da Nang",'Beta Database'!AF245,IF('OTTV Calculation'!$E$6="Buon Ma Thuot",'Beta Database'!AW245,IF('OTTV Calculation'!$E$6="HCMC",'Beta Database'!BN245))))</f>
        <v>0</v>
      </c>
      <c r="N248" s="68" t="b">
        <f>IF('OTTV Calculation'!$E$6="Hanoi",'Beta Database'!P245,IF('OTTV Calculation'!$E$6="Da Nang",'Beta Database'!AG245,IF('OTTV Calculation'!$E$6="Buon Ma Thuot",'Beta Database'!AX245,IF('OTTV Calculation'!$E$6="HCMC",'Beta Database'!BO245))))</f>
        <v>0</v>
      </c>
      <c r="O248" s="68" t="b">
        <f>IF('OTTV Calculation'!$E$6="Hanoi",'Beta Database'!Q245,IF('OTTV Calculation'!$E$6="Da Nang",'Beta Database'!AH245,IF('OTTV Calculation'!$E$6="Buon Ma Thuot",'Beta Database'!AY245,IF('OTTV Calculation'!$E$6="HCMC",'Beta Database'!BP245))))</f>
        <v>0</v>
      </c>
      <c r="P248" s="68" t="b">
        <f>IF('OTTV Calculation'!$E$6="Hanoi",'Beta Database'!R245,IF('OTTV Calculation'!$E$6="Da Nang",'Beta Database'!AI245,IF('OTTV Calculation'!$E$6="Buon Ma Thuot",'Beta Database'!AZ245,IF('OTTV Calculation'!$E$6="HCMC",'Beta Database'!BQ245))))</f>
        <v>0</v>
      </c>
      <c r="Q248" s="68" t="b">
        <f>IF('OTTV Calculation'!$E$6="Hanoi",'Beta Database'!S245,IF('OTTV Calculation'!$E$6="Da Nang",'Beta Database'!AJ245,IF('OTTV Calculation'!$E$6="Buon Ma Thuot",'Beta Database'!BA245,IF('OTTV Calculation'!$E$6="HCMC",'Beta Database'!BR245))))</f>
        <v>0</v>
      </c>
      <c r="R248" s="57">
        <v>0.25000000000000999</v>
      </c>
      <c r="S248" s="57"/>
      <c r="T248" s="57"/>
      <c r="U248" s="57" t="e">
        <f>IF('Glazing information'!$P24/'Glazing information'!$O24&gt;3,INDEX($A$257:$Q$317,MATCH(3,'Window calculation'!$A$257:$A$317,1),MATCH(U$259,'Window calculation'!$A$257:$Q$257,0)),0)</f>
        <v>#DIV/0!</v>
      </c>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row>
    <row r="249" spans="1:64" x14ac:dyDescent="0.25">
      <c r="A249" s="67">
        <v>2.85</v>
      </c>
      <c r="B249" s="68" t="b">
        <f>IF('OTTV Calculation'!$E$6="Hanoi",'Beta Database'!D246,IF('OTTV Calculation'!$E$6="Da Nang",'Beta Database'!U246,IF('OTTV Calculation'!$E$6="Buon Ma Thuot",'Beta Database'!AL246,IF('OTTV Calculation'!$E$6="HCMC",'Beta Database'!BC246))))</f>
        <v>0</v>
      </c>
      <c r="C249" s="68" t="b">
        <f>IF('OTTV Calculation'!$E$6="Hanoi",'Beta Database'!E246,IF('OTTV Calculation'!$E$6="Da Nang",'Beta Database'!V246,IF('OTTV Calculation'!$E$6="Buon Ma Thuot",'Beta Database'!AM246,IF('OTTV Calculation'!$E$6="HCMC",'Beta Database'!BD246))))</f>
        <v>0</v>
      </c>
      <c r="D249" s="68" t="b">
        <f>IF('OTTV Calculation'!$E$6="Hanoi",'Beta Database'!F246,IF('OTTV Calculation'!$E$6="Da Nang",'Beta Database'!W246,IF('OTTV Calculation'!$E$6="Buon Ma Thuot",'Beta Database'!AN246,IF('OTTV Calculation'!$E$6="HCMC",'Beta Database'!BE246))))</f>
        <v>0</v>
      </c>
      <c r="E249" s="68" t="b">
        <f>IF('OTTV Calculation'!$E$6="Hanoi",'Beta Database'!G246,IF('OTTV Calculation'!$E$6="Da Nang",'Beta Database'!X246,IF('OTTV Calculation'!$E$6="Buon Ma Thuot",'Beta Database'!AO246,IF('OTTV Calculation'!$E$6="HCMC",'Beta Database'!BF246))))</f>
        <v>0</v>
      </c>
      <c r="F249" s="73" t="b">
        <f>IF('OTTV Calculation'!$E$6="Hanoi",'Beta Database'!H246,IF('OTTV Calculation'!$E$6="Da Nang",'Beta Database'!Y246,IF('OTTV Calculation'!$E$6="Buon Ma Thuot",'Beta Database'!AP246,IF('OTTV Calculation'!$E$6="HCMC",'Beta Database'!BG246))))</f>
        <v>0</v>
      </c>
      <c r="G249" s="68" t="b">
        <f>IF('OTTV Calculation'!$E$6="Hanoi",'Beta Database'!I246,IF('OTTV Calculation'!$E$6="Da Nang",'Beta Database'!Z246,IF('OTTV Calculation'!$E$6="Buon Ma Thuot",'Beta Database'!AQ246,IF('OTTV Calculation'!$E$6="HCMC",'Beta Database'!BH246))))</f>
        <v>0</v>
      </c>
      <c r="H249" s="68" t="b">
        <f>IF('OTTV Calculation'!$E$6="Hanoi",'Beta Database'!J246,IF('OTTV Calculation'!$E$6="Da Nang",'Beta Database'!AA246,IF('OTTV Calculation'!$E$6="Buon Ma Thuot",'Beta Database'!AR246,IF('OTTV Calculation'!$E$6="HCMC",'Beta Database'!BI246))))</f>
        <v>0</v>
      </c>
      <c r="I249" s="68" t="b">
        <f>IF('OTTV Calculation'!$E$6="Hanoi",'Beta Database'!K246,IF('OTTV Calculation'!$E$6="Da Nang",'Beta Database'!AB246,IF('OTTV Calculation'!$E$6="Buon Ma Thuot",'Beta Database'!AS246,IF('OTTV Calculation'!$E$6="HCMC",'Beta Database'!BJ246))))</f>
        <v>0</v>
      </c>
      <c r="J249" s="68" t="b">
        <f>IF('OTTV Calculation'!$E$6="Hanoi",'Beta Database'!L246,IF('OTTV Calculation'!$E$6="Da Nang",'Beta Database'!AC246,IF('OTTV Calculation'!$E$6="Buon Ma Thuot",'Beta Database'!AT246,IF('OTTV Calculation'!$E$6="HCMC",'Beta Database'!BK246))))</f>
        <v>0</v>
      </c>
      <c r="K249" s="68" t="b">
        <f>IF('OTTV Calculation'!$E$6="Hanoi",'Beta Database'!M246,IF('OTTV Calculation'!$E$6="Da Nang",'Beta Database'!AD246,IF('OTTV Calculation'!$E$6="Buon Ma Thuot",'Beta Database'!AU246,IF('OTTV Calculation'!$E$6="HCMC",'Beta Database'!BL246))))</f>
        <v>0</v>
      </c>
      <c r="L249" s="68" t="b">
        <f>IF('OTTV Calculation'!$E$6="Hanoi",'Beta Database'!N246,IF('OTTV Calculation'!$E$6="Da Nang",'Beta Database'!AE246,IF('OTTV Calculation'!$E$6="Buon Ma Thuot",'Beta Database'!AV246,IF('OTTV Calculation'!$E$6="HCMC",'Beta Database'!BM246))))</f>
        <v>0</v>
      </c>
      <c r="M249" s="68" t="b">
        <f>IF('OTTV Calculation'!$E$6="Hanoi",'Beta Database'!O246,IF('OTTV Calculation'!$E$6="Da Nang",'Beta Database'!AF246,IF('OTTV Calculation'!$E$6="Buon Ma Thuot",'Beta Database'!AW246,IF('OTTV Calculation'!$E$6="HCMC",'Beta Database'!BN246))))</f>
        <v>0</v>
      </c>
      <c r="N249" s="68" t="b">
        <f>IF('OTTV Calculation'!$E$6="Hanoi",'Beta Database'!P246,IF('OTTV Calculation'!$E$6="Da Nang",'Beta Database'!AG246,IF('OTTV Calculation'!$E$6="Buon Ma Thuot",'Beta Database'!AX246,IF('OTTV Calculation'!$E$6="HCMC",'Beta Database'!BO246))))</f>
        <v>0</v>
      </c>
      <c r="O249" s="68" t="b">
        <f>IF('OTTV Calculation'!$E$6="Hanoi",'Beta Database'!Q246,IF('OTTV Calculation'!$E$6="Da Nang",'Beta Database'!AH246,IF('OTTV Calculation'!$E$6="Buon Ma Thuot",'Beta Database'!AY246,IF('OTTV Calculation'!$E$6="HCMC",'Beta Database'!BP246))))</f>
        <v>0</v>
      </c>
      <c r="P249" s="68" t="b">
        <f>IF('OTTV Calculation'!$E$6="Hanoi",'Beta Database'!R246,IF('OTTV Calculation'!$E$6="Da Nang",'Beta Database'!AI246,IF('OTTV Calculation'!$E$6="Buon Ma Thuot",'Beta Database'!AZ246,IF('OTTV Calculation'!$E$6="HCMC",'Beta Database'!BQ246))))</f>
        <v>0</v>
      </c>
      <c r="Q249" s="68" t="b">
        <f>IF('OTTV Calculation'!$E$6="Hanoi",'Beta Database'!S246,IF('OTTV Calculation'!$E$6="Da Nang",'Beta Database'!AJ246,IF('OTTV Calculation'!$E$6="Buon Ma Thuot",'Beta Database'!BA246,IF('OTTV Calculation'!$E$6="HCMC",'Beta Database'!BR246))))</f>
        <v>0</v>
      </c>
      <c r="R249" s="57">
        <v>0.20000000000001</v>
      </c>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row>
    <row r="250" spans="1:64" x14ac:dyDescent="0.25">
      <c r="A250" s="67">
        <v>2.9</v>
      </c>
      <c r="B250" s="68" t="b">
        <f>IF('OTTV Calculation'!$E$6="Hanoi",'Beta Database'!D247,IF('OTTV Calculation'!$E$6="Da Nang",'Beta Database'!U247,IF('OTTV Calculation'!$E$6="Buon Ma Thuot",'Beta Database'!AL247,IF('OTTV Calculation'!$E$6="HCMC",'Beta Database'!BC247))))</f>
        <v>0</v>
      </c>
      <c r="C250" s="68" t="b">
        <f>IF('OTTV Calculation'!$E$6="Hanoi",'Beta Database'!E247,IF('OTTV Calculation'!$E$6="Da Nang",'Beta Database'!V247,IF('OTTV Calculation'!$E$6="Buon Ma Thuot",'Beta Database'!AM247,IF('OTTV Calculation'!$E$6="HCMC",'Beta Database'!BD247))))</f>
        <v>0</v>
      </c>
      <c r="D250" s="68" t="b">
        <f>IF('OTTV Calculation'!$E$6="Hanoi",'Beta Database'!F247,IF('OTTV Calculation'!$E$6="Da Nang",'Beta Database'!W247,IF('OTTV Calculation'!$E$6="Buon Ma Thuot",'Beta Database'!AN247,IF('OTTV Calculation'!$E$6="HCMC",'Beta Database'!BE247))))</f>
        <v>0</v>
      </c>
      <c r="E250" s="68" t="b">
        <f>IF('OTTV Calculation'!$E$6="Hanoi",'Beta Database'!G247,IF('OTTV Calculation'!$E$6="Da Nang",'Beta Database'!X247,IF('OTTV Calculation'!$E$6="Buon Ma Thuot",'Beta Database'!AO247,IF('OTTV Calculation'!$E$6="HCMC",'Beta Database'!BF247))))</f>
        <v>0</v>
      </c>
      <c r="F250" s="73" t="b">
        <f>IF('OTTV Calculation'!$E$6="Hanoi",'Beta Database'!H247,IF('OTTV Calculation'!$E$6="Da Nang",'Beta Database'!Y247,IF('OTTV Calculation'!$E$6="Buon Ma Thuot",'Beta Database'!AP247,IF('OTTV Calculation'!$E$6="HCMC",'Beta Database'!BG247))))</f>
        <v>0</v>
      </c>
      <c r="G250" s="68" t="b">
        <f>IF('OTTV Calculation'!$E$6="Hanoi",'Beta Database'!I247,IF('OTTV Calculation'!$E$6="Da Nang",'Beta Database'!Z247,IF('OTTV Calculation'!$E$6="Buon Ma Thuot",'Beta Database'!AQ247,IF('OTTV Calculation'!$E$6="HCMC",'Beta Database'!BH247))))</f>
        <v>0</v>
      </c>
      <c r="H250" s="68" t="b">
        <f>IF('OTTV Calculation'!$E$6="Hanoi",'Beta Database'!J247,IF('OTTV Calculation'!$E$6="Da Nang",'Beta Database'!AA247,IF('OTTV Calculation'!$E$6="Buon Ma Thuot",'Beta Database'!AR247,IF('OTTV Calculation'!$E$6="HCMC",'Beta Database'!BI247))))</f>
        <v>0</v>
      </c>
      <c r="I250" s="68" t="b">
        <f>IF('OTTV Calculation'!$E$6="Hanoi",'Beta Database'!K247,IF('OTTV Calculation'!$E$6="Da Nang",'Beta Database'!AB247,IF('OTTV Calculation'!$E$6="Buon Ma Thuot",'Beta Database'!AS247,IF('OTTV Calculation'!$E$6="HCMC",'Beta Database'!BJ247))))</f>
        <v>0</v>
      </c>
      <c r="J250" s="68" t="b">
        <f>IF('OTTV Calculation'!$E$6="Hanoi",'Beta Database'!L247,IF('OTTV Calculation'!$E$6="Da Nang",'Beta Database'!AC247,IF('OTTV Calculation'!$E$6="Buon Ma Thuot",'Beta Database'!AT247,IF('OTTV Calculation'!$E$6="HCMC",'Beta Database'!BK247))))</f>
        <v>0</v>
      </c>
      <c r="K250" s="68" t="b">
        <f>IF('OTTV Calculation'!$E$6="Hanoi",'Beta Database'!M247,IF('OTTV Calculation'!$E$6="Da Nang",'Beta Database'!AD247,IF('OTTV Calculation'!$E$6="Buon Ma Thuot",'Beta Database'!AU247,IF('OTTV Calculation'!$E$6="HCMC",'Beta Database'!BL247))))</f>
        <v>0</v>
      </c>
      <c r="L250" s="68" t="b">
        <f>IF('OTTV Calculation'!$E$6="Hanoi",'Beta Database'!N247,IF('OTTV Calculation'!$E$6="Da Nang",'Beta Database'!AE247,IF('OTTV Calculation'!$E$6="Buon Ma Thuot",'Beta Database'!AV247,IF('OTTV Calculation'!$E$6="HCMC",'Beta Database'!BM247))))</f>
        <v>0</v>
      </c>
      <c r="M250" s="68" t="b">
        <f>IF('OTTV Calculation'!$E$6="Hanoi",'Beta Database'!O247,IF('OTTV Calculation'!$E$6="Da Nang",'Beta Database'!AF247,IF('OTTV Calculation'!$E$6="Buon Ma Thuot",'Beta Database'!AW247,IF('OTTV Calculation'!$E$6="HCMC",'Beta Database'!BN247))))</f>
        <v>0</v>
      </c>
      <c r="N250" s="68" t="b">
        <f>IF('OTTV Calculation'!$E$6="Hanoi",'Beta Database'!P247,IF('OTTV Calculation'!$E$6="Da Nang",'Beta Database'!AG247,IF('OTTV Calculation'!$E$6="Buon Ma Thuot",'Beta Database'!AX247,IF('OTTV Calculation'!$E$6="HCMC",'Beta Database'!BO247))))</f>
        <v>0</v>
      </c>
      <c r="O250" s="68" t="b">
        <f>IF('OTTV Calculation'!$E$6="Hanoi",'Beta Database'!Q247,IF('OTTV Calculation'!$E$6="Da Nang",'Beta Database'!AH247,IF('OTTV Calculation'!$E$6="Buon Ma Thuot",'Beta Database'!AY247,IF('OTTV Calculation'!$E$6="HCMC",'Beta Database'!BP247))))</f>
        <v>0</v>
      </c>
      <c r="P250" s="68" t="b">
        <f>IF('OTTV Calculation'!$E$6="Hanoi",'Beta Database'!R247,IF('OTTV Calculation'!$E$6="Da Nang",'Beta Database'!AI247,IF('OTTV Calculation'!$E$6="Buon Ma Thuot",'Beta Database'!AZ247,IF('OTTV Calculation'!$E$6="HCMC",'Beta Database'!BQ247))))</f>
        <v>0</v>
      </c>
      <c r="Q250" s="68" t="b">
        <f>IF('OTTV Calculation'!$E$6="Hanoi",'Beta Database'!S247,IF('OTTV Calculation'!$E$6="Da Nang",'Beta Database'!AJ247,IF('OTTV Calculation'!$E$6="Buon Ma Thuot",'Beta Database'!BA247,IF('OTTV Calculation'!$E$6="HCMC",'Beta Database'!BR247))))</f>
        <v>0</v>
      </c>
      <c r="R250" s="57">
        <v>0.15000000000000999</v>
      </c>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row>
    <row r="251" spans="1:64" x14ac:dyDescent="0.25">
      <c r="A251" s="67">
        <v>2.95</v>
      </c>
      <c r="B251" s="68" t="b">
        <f>IF('OTTV Calculation'!$E$6="Hanoi",'Beta Database'!D248,IF('OTTV Calculation'!$E$6="Da Nang",'Beta Database'!U248,IF('OTTV Calculation'!$E$6="Buon Ma Thuot",'Beta Database'!AL248,IF('OTTV Calculation'!$E$6="HCMC",'Beta Database'!BC248))))</f>
        <v>0</v>
      </c>
      <c r="C251" s="68" t="b">
        <f>IF('OTTV Calculation'!$E$6="Hanoi",'Beta Database'!E248,IF('OTTV Calculation'!$E$6="Da Nang",'Beta Database'!V248,IF('OTTV Calculation'!$E$6="Buon Ma Thuot",'Beta Database'!AM248,IF('OTTV Calculation'!$E$6="HCMC",'Beta Database'!BD248))))</f>
        <v>0</v>
      </c>
      <c r="D251" s="68" t="b">
        <f>IF('OTTV Calculation'!$E$6="Hanoi",'Beta Database'!F248,IF('OTTV Calculation'!$E$6="Da Nang",'Beta Database'!W248,IF('OTTV Calculation'!$E$6="Buon Ma Thuot",'Beta Database'!AN248,IF('OTTV Calculation'!$E$6="HCMC",'Beta Database'!BE248))))</f>
        <v>0</v>
      </c>
      <c r="E251" s="68" t="b">
        <f>IF('OTTV Calculation'!$E$6="Hanoi",'Beta Database'!G248,IF('OTTV Calculation'!$E$6="Da Nang",'Beta Database'!X248,IF('OTTV Calculation'!$E$6="Buon Ma Thuot",'Beta Database'!AO248,IF('OTTV Calculation'!$E$6="HCMC",'Beta Database'!BF248))))</f>
        <v>0</v>
      </c>
      <c r="F251" s="73" t="b">
        <f>IF('OTTV Calculation'!$E$6="Hanoi",'Beta Database'!H248,IF('OTTV Calculation'!$E$6="Da Nang",'Beta Database'!Y248,IF('OTTV Calculation'!$E$6="Buon Ma Thuot",'Beta Database'!AP248,IF('OTTV Calculation'!$E$6="HCMC",'Beta Database'!BG248))))</f>
        <v>0</v>
      </c>
      <c r="G251" s="68" t="b">
        <f>IF('OTTV Calculation'!$E$6="Hanoi",'Beta Database'!I248,IF('OTTV Calculation'!$E$6="Da Nang",'Beta Database'!Z248,IF('OTTV Calculation'!$E$6="Buon Ma Thuot",'Beta Database'!AQ248,IF('OTTV Calculation'!$E$6="HCMC",'Beta Database'!BH248))))</f>
        <v>0</v>
      </c>
      <c r="H251" s="68" t="b">
        <f>IF('OTTV Calculation'!$E$6="Hanoi",'Beta Database'!J248,IF('OTTV Calculation'!$E$6="Da Nang",'Beta Database'!AA248,IF('OTTV Calculation'!$E$6="Buon Ma Thuot",'Beta Database'!AR248,IF('OTTV Calculation'!$E$6="HCMC",'Beta Database'!BI248))))</f>
        <v>0</v>
      </c>
      <c r="I251" s="68" t="b">
        <f>IF('OTTV Calculation'!$E$6="Hanoi",'Beta Database'!K248,IF('OTTV Calculation'!$E$6="Da Nang",'Beta Database'!AB248,IF('OTTV Calculation'!$E$6="Buon Ma Thuot",'Beta Database'!AS248,IF('OTTV Calculation'!$E$6="HCMC",'Beta Database'!BJ248))))</f>
        <v>0</v>
      </c>
      <c r="J251" s="68" t="b">
        <f>IF('OTTV Calculation'!$E$6="Hanoi",'Beta Database'!L248,IF('OTTV Calculation'!$E$6="Da Nang",'Beta Database'!AC248,IF('OTTV Calculation'!$E$6="Buon Ma Thuot",'Beta Database'!AT248,IF('OTTV Calculation'!$E$6="HCMC",'Beta Database'!BK248))))</f>
        <v>0</v>
      </c>
      <c r="K251" s="68" t="b">
        <f>IF('OTTV Calculation'!$E$6="Hanoi",'Beta Database'!M248,IF('OTTV Calculation'!$E$6="Da Nang",'Beta Database'!AD248,IF('OTTV Calculation'!$E$6="Buon Ma Thuot",'Beta Database'!AU248,IF('OTTV Calculation'!$E$6="HCMC",'Beta Database'!BL248))))</f>
        <v>0</v>
      </c>
      <c r="L251" s="68" t="b">
        <f>IF('OTTV Calculation'!$E$6="Hanoi",'Beta Database'!N248,IF('OTTV Calculation'!$E$6="Da Nang",'Beta Database'!AE248,IF('OTTV Calculation'!$E$6="Buon Ma Thuot",'Beta Database'!AV248,IF('OTTV Calculation'!$E$6="HCMC",'Beta Database'!BM248))))</f>
        <v>0</v>
      </c>
      <c r="M251" s="68" t="b">
        <f>IF('OTTV Calculation'!$E$6="Hanoi",'Beta Database'!O248,IF('OTTV Calculation'!$E$6="Da Nang",'Beta Database'!AF248,IF('OTTV Calculation'!$E$6="Buon Ma Thuot",'Beta Database'!AW248,IF('OTTV Calculation'!$E$6="HCMC",'Beta Database'!BN248))))</f>
        <v>0</v>
      </c>
      <c r="N251" s="68" t="b">
        <f>IF('OTTV Calculation'!$E$6="Hanoi",'Beta Database'!P248,IF('OTTV Calculation'!$E$6="Da Nang",'Beta Database'!AG248,IF('OTTV Calculation'!$E$6="Buon Ma Thuot",'Beta Database'!AX248,IF('OTTV Calculation'!$E$6="HCMC",'Beta Database'!BO248))))</f>
        <v>0</v>
      </c>
      <c r="O251" s="68" t="b">
        <f>IF('OTTV Calculation'!$E$6="Hanoi",'Beta Database'!Q248,IF('OTTV Calculation'!$E$6="Da Nang",'Beta Database'!AH248,IF('OTTV Calculation'!$E$6="Buon Ma Thuot",'Beta Database'!AY248,IF('OTTV Calculation'!$E$6="HCMC",'Beta Database'!BP248))))</f>
        <v>0</v>
      </c>
      <c r="P251" s="68" t="b">
        <f>IF('OTTV Calculation'!$E$6="Hanoi",'Beta Database'!R248,IF('OTTV Calculation'!$E$6="Da Nang",'Beta Database'!AI248,IF('OTTV Calculation'!$E$6="Buon Ma Thuot",'Beta Database'!AZ248,IF('OTTV Calculation'!$E$6="HCMC",'Beta Database'!BQ248))))</f>
        <v>0</v>
      </c>
      <c r="Q251" s="68" t="b">
        <f>IF('OTTV Calculation'!$E$6="Hanoi",'Beta Database'!S248,IF('OTTV Calculation'!$E$6="Da Nang",'Beta Database'!AJ248,IF('OTTV Calculation'!$E$6="Buon Ma Thuot",'Beta Database'!BA248,IF('OTTV Calculation'!$E$6="HCMC",'Beta Database'!BR248))))</f>
        <v>0</v>
      </c>
      <c r="R251" s="57">
        <v>0.10000000000001</v>
      </c>
      <c r="S251" s="57"/>
      <c r="T251" s="57"/>
      <c r="U251" s="57"/>
      <c r="V251" s="57" t="e">
        <f>'Glazing information'!P25/'Glazing information'!O25</f>
        <v>#DIV/0!</v>
      </c>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row>
    <row r="252" spans="1:64" x14ac:dyDescent="0.25">
      <c r="A252" s="67">
        <v>3</v>
      </c>
      <c r="B252" s="68" t="b">
        <f>IF('OTTV Calculation'!$E$6="Hanoi",'Beta Database'!D249,IF('OTTV Calculation'!$E$6="Da Nang",'Beta Database'!U249,IF('OTTV Calculation'!$E$6="Buon Ma Thuot",'Beta Database'!AL249,IF('OTTV Calculation'!$E$6="HCMC",'Beta Database'!BC249))))</f>
        <v>0</v>
      </c>
      <c r="C252" s="68" t="b">
        <f>IF('OTTV Calculation'!$E$6="Hanoi",'Beta Database'!E249,IF('OTTV Calculation'!$E$6="Da Nang",'Beta Database'!V249,IF('OTTV Calculation'!$E$6="Buon Ma Thuot",'Beta Database'!AM249,IF('OTTV Calculation'!$E$6="HCMC",'Beta Database'!BD249))))</f>
        <v>0</v>
      </c>
      <c r="D252" s="68" t="b">
        <f>IF('OTTV Calculation'!$E$6="Hanoi",'Beta Database'!F249,IF('OTTV Calculation'!$E$6="Da Nang",'Beta Database'!W249,IF('OTTV Calculation'!$E$6="Buon Ma Thuot",'Beta Database'!AN249,IF('OTTV Calculation'!$E$6="HCMC",'Beta Database'!BE249))))</f>
        <v>0</v>
      </c>
      <c r="E252" s="68" t="b">
        <f>IF('OTTV Calculation'!$E$6="Hanoi",'Beta Database'!G249,IF('OTTV Calculation'!$E$6="Da Nang",'Beta Database'!X249,IF('OTTV Calculation'!$E$6="Buon Ma Thuot",'Beta Database'!AO249,IF('OTTV Calculation'!$E$6="HCMC",'Beta Database'!BF249))))</f>
        <v>0</v>
      </c>
      <c r="F252" s="73" t="b">
        <f>IF('OTTV Calculation'!$E$6="Hanoi",'Beta Database'!H249,IF('OTTV Calculation'!$E$6="Da Nang",'Beta Database'!Y249,IF('OTTV Calculation'!$E$6="Buon Ma Thuot",'Beta Database'!AP249,IF('OTTV Calculation'!$E$6="HCMC",'Beta Database'!BG249))))</f>
        <v>0</v>
      </c>
      <c r="G252" s="68" t="b">
        <f>IF('OTTV Calculation'!$E$6="Hanoi",'Beta Database'!I249,IF('OTTV Calculation'!$E$6="Da Nang",'Beta Database'!Z249,IF('OTTV Calculation'!$E$6="Buon Ma Thuot",'Beta Database'!AQ249,IF('OTTV Calculation'!$E$6="HCMC",'Beta Database'!BH249))))</f>
        <v>0</v>
      </c>
      <c r="H252" s="68" t="b">
        <f>IF('OTTV Calculation'!$E$6="Hanoi",'Beta Database'!J249,IF('OTTV Calculation'!$E$6="Da Nang",'Beta Database'!AA249,IF('OTTV Calculation'!$E$6="Buon Ma Thuot",'Beta Database'!AR249,IF('OTTV Calculation'!$E$6="HCMC",'Beta Database'!BI249))))</f>
        <v>0</v>
      </c>
      <c r="I252" s="68" t="b">
        <f>IF('OTTV Calculation'!$E$6="Hanoi",'Beta Database'!K249,IF('OTTV Calculation'!$E$6="Da Nang",'Beta Database'!AB249,IF('OTTV Calculation'!$E$6="Buon Ma Thuot",'Beta Database'!AS249,IF('OTTV Calculation'!$E$6="HCMC",'Beta Database'!BJ249))))</f>
        <v>0</v>
      </c>
      <c r="J252" s="68" t="b">
        <f>IF('OTTV Calculation'!$E$6="Hanoi",'Beta Database'!L249,IF('OTTV Calculation'!$E$6="Da Nang",'Beta Database'!AC249,IF('OTTV Calculation'!$E$6="Buon Ma Thuot",'Beta Database'!AT249,IF('OTTV Calculation'!$E$6="HCMC",'Beta Database'!BK249))))</f>
        <v>0</v>
      </c>
      <c r="K252" s="68" t="b">
        <f>IF('OTTV Calculation'!$E$6="Hanoi",'Beta Database'!M249,IF('OTTV Calculation'!$E$6="Da Nang",'Beta Database'!AD249,IF('OTTV Calculation'!$E$6="Buon Ma Thuot",'Beta Database'!AU249,IF('OTTV Calculation'!$E$6="HCMC",'Beta Database'!BL249))))</f>
        <v>0</v>
      </c>
      <c r="L252" s="68" t="b">
        <f>IF('OTTV Calculation'!$E$6="Hanoi",'Beta Database'!N249,IF('OTTV Calculation'!$E$6="Da Nang",'Beta Database'!AE249,IF('OTTV Calculation'!$E$6="Buon Ma Thuot",'Beta Database'!AV249,IF('OTTV Calculation'!$E$6="HCMC",'Beta Database'!BM249))))</f>
        <v>0</v>
      </c>
      <c r="M252" s="68" t="b">
        <f>IF('OTTV Calculation'!$E$6="Hanoi",'Beta Database'!O249,IF('OTTV Calculation'!$E$6="Da Nang",'Beta Database'!AF249,IF('OTTV Calculation'!$E$6="Buon Ma Thuot",'Beta Database'!AW249,IF('OTTV Calculation'!$E$6="HCMC",'Beta Database'!BN249))))</f>
        <v>0</v>
      </c>
      <c r="N252" s="68" t="b">
        <f>IF('OTTV Calculation'!$E$6="Hanoi",'Beta Database'!P249,IF('OTTV Calculation'!$E$6="Da Nang",'Beta Database'!AG249,IF('OTTV Calculation'!$E$6="Buon Ma Thuot",'Beta Database'!AX249,IF('OTTV Calculation'!$E$6="HCMC",'Beta Database'!BO249))))</f>
        <v>0</v>
      </c>
      <c r="O252" s="68" t="b">
        <f>IF('OTTV Calculation'!$E$6="Hanoi",'Beta Database'!Q249,IF('OTTV Calculation'!$E$6="Da Nang",'Beta Database'!AH249,IF('OTTV Calculation'!$E$6="Buon Ma Thuot",'Beta Database'!AY249,IF('OTTV Calculation'!$E$6="HCMC",'Beta Database'!BP249))))</f>
        <v>0</v>
      </c>
      <c r="P252" s="68" t="b">
        <f>IF('OTTV Calculation'!$E$6="Hanoi",'Beta Database'!R249,IF('OTTV Calculation'!$E$6="Da Nang",'Beta Database'!AI249,IF('OTTV Calculation'!$E$6="Buon Ma Thuot",'Beta Database'!AZ249,IF('OTTV Calculation'!$E$6="HCMC",'Beta Database'!BQ249))))</f>
        <v>0</v>
      </c>
      <c r="Q252" s="68" t="b">
        <f>IF('OTTV Calculation'!$E$6="Hanoi",'Beta Database'!S249,IF('OTTV Calculation'!$E$6="Da Nang",'Beta Database'!AJ249,IF('OTTV Calculation'!$E$6="Buon Ma Thuot",'Beta Database'!BA249,IF('OTTV Calculation'!$E$6="HCMC",'Beta Database'!BR249))))</f>
        <v>0</v>
      </c>
      <c r="R252" s="57">
        <v>0</v>
      </c>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row>
    <row r="253" spans="1:64" x14ac:dyDescent="0.25">
      <c r="A253" s="57"/>
      <c r="B253" s="57"/>
      <c r="C253" s="57"/>
      <c r="D253" s="57"/>
      <c r="E253" s="57"/>
      <c r="F253" s="76"/>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row>
    <row r="254" spans="1:64" x14ac:dyDescent="0.25">
      <c r="A254" s="57"/>
      <c r="B254" s="57"/>
      <c r="C254" s="57"/>
      <c r="D254" s="57"/>
      <c r="E254" s="57"/>
      <c r="F254" s="76"/>
      <c r="G254" s="57"/>
      <c r="H254" s="57"/>
      <c r="I254" s="57"/>
      <c r="J254" s="57"/>
      <c r="K254" s="57"/>
      <c r="L254" s="57"/>
      <c r="M254" s="57"/>
      <c r="N254" s="57"/>
      <c r="O254" s="57"/>
      <c r="P254" s="57"/>
      <c r="Q254" s="57"/>
      <c r="R254" s="57"/>
      <c r="S254" s="57"/>
      <c r="T254" s="57"/>
      <c r="U254" s="81" t="s">
        <v>237</v>
      </c>
      <c r="V254" s="102" t="s">
        <v>238</v>
      </c>
      <c r="W254" s="81" t="s">
        <v>237</v>
      </c>
      <c r="X254" s="102" t="s">
        <v>238</v>
      </c>
      <c r="Y254" s="81" t="s">
        <v>237</v>
      </c>
      <c r="Z254" s="102" t="s">
        <v>238</v>
      </c>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row>
    <row r="255" spans="1:64" x14ac:dyDescent="0.25">
      <c r="A255" s="57"/>
      <c r="B255" s="57"/>
      <c r="C255" s="57"/>
      <c r="D255" s="57"/>
      <c r="E255" s="57"/>
      <c r="F255" s="76"/>
      <c r="G255" s="57"/>
      <c r="H255" s="57"/>
      <c r="I255" s="57"/>
      <c r="J255" s="57"/>
      <c r="K255" s="57"/>
      <c r="L255" s="57"/>
      <c r="M255" s="57"/>
      <c r="N255" s="57"/>
      <c r="O255" s="57"/>
      <c r="P255" s="57"/>
      <c r="Q255" s="57"/>
      <c r="R255" s="57"/>
      <c r="S255" s="57"/>
      <c r="T255" s="57"/>
      <c r="U255" s="57" t="e">
        <f>'Glazing information'!P25/'Glazing information'!O25</f>
        <v>#DIV/0!</v>
      </c>
      <c r="V255" s="57" t="e">
        <f>'Glazing information'!P25/('Glazing information'!O25+'Glazing information'!N25)</f>
        <v>#DIV/0!</v>
      </c>
      <c r="W255" s="57">
        <f>INDEX($A$257:$Q$317,MATCH(3-IFERROR('Glazing information'!P25/'Glazing information'!O25,0),$R$257:$R$317,-1),MATCH(U259,'Window calculation'!$A$257:$Q$257,0))</f>
        <v>1</v>
      </c>
      <c r="X255" s="57">
        <f>INDEX($A$257:$Q$317,MATCH(3-IFERROR('Glazing information'!P25/('Glazing information'!O25+'Glazing information'!N25),0),$R$257:$R$317,-1),MATCH(U259,'Window calculation'!$A$257:$Q$257,0))</f>
        <v>1</v>
      </c>
      <c r="Y255" s="57" t="e">
        <f>INDEX('Window calculation'!$A$257:$Q$317,MATCH('Glazing information'!P25/'Glazing information'!O25,'Window calculation'!$A$257:$A$317,1),MATCH('Window calculation'!$U$259,'Window calculation'!$A$257:$Q$257,0))</f>
        <v>#DIV/0!</v>
      </c>
      <c r="Z255" s="57" t="e">
        <f>INDEX('Window calculation'!$A$257:$Q$317,MATCH('Glazing information'!P25/('Glazing information'!O25+'Glazing information'!N25),'Window calculation'!$A$257:$A$317,1),MATCH('Window calculation'!$U$259,'Window calculation'!$A$257:$Q$257,0))</f>
        <v>#DIV/0!</v>
      </c>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row>
    <row r="256" spans="1:64" x14ac:dyDescent="0.25">
      <c r="A256" s="614" t="s">
        <v>314</v>
      </c>
      <c r="B256" s="614"/>
      <c r="C256" s="614"/>
      <c r="D256" s="614"/>
      <c r="E256" s="614"/>
      <c r="F256" s="614"/>
      <c r="G256" s="614"/>
      <c r="H256" s="614"/>
      <c r="I256" s="614"/>
      <c r="J256" s="614"/>
      <c r="K256" s="614"/>
      <c r="L256" s="614"/>
      <c r="M256" s="614"/>
      <c r="N256" s="614"/>
      <c r="O256" s="614"/>
      <c r="P256" s="614"/>
      <c r="Q256" s="614"/>
      <c r="R256" s="57"/>
      <c r="S256" s="57"/>
      <c r="T256" s="57"/>
      <c r="U256" s="57"/>
      <c r="V256" s="57"/>
      <c r="W256" s="57">
        <f>MATCH(3-IFERROR('Glazing information'!P25/'Glazing information'!O25,0),$R$257:$R$317,-1)</f>
        <v>2</v>
      </c>
      <c r="X256" s="57">
        <f>MATCH(3-IFERROR('Glazing information'!P25/('Glazing information'!O25+'Glazing information'!N25),0),$R$257:$R$317,-1)</f>
        <v>2</v>
      </c>
      <c r="Y256" s="57" t="e">
        <f>MATCH('Glazing information'!P25/'Glazing information'!O25,'Window calculation'!$A$257:$A$317,1)</f>
        <v>#DIV/0!</v>
      </c>
      <c r="Z256" s="57" t="e">
        <f>MATCH('Glazing information'!P25/('Glazing information'!O25+'Glazing information'!N25),'Window calculation'!$A$257:$A$317,1)</f>
        <v>#DIV/0!</v>
      </c>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row>
    <row r="257" spans="1:64" x14ac:dyDescent="0.25">
      <c r="A257" s="68" t="s">
        <v>224</v>
      </c>
      <c r="B257" s="66" t="s">
        <v>87</v>
      </c>
      <c r="C257" s="66" t="s">
        <v>96</v>
      </c>
      <c r="D257" s="66" t="s">
        <v>89</v>
      </c>
      <c r="E257" s="66" t="s">
        <v>97</v>
      </c>
      <c r="F257" s="66" t="s">
        <v>90</v>
      </c>
      <c r="G257" s="66" t="s">
        <v>98</v>
      </c>
      <c r="H257" s="66" t="s">
        <v>91</v>
      </c>
      <c r="I257" s="66" t="s">
        <v>99</v>
      </c>
      <c r="J257" s="66" t="s">
        <v>88</v>
      </c>
      <c r="K257" s="66" t="s">
        <v>100</v>
      </c>
      <c r="L257" s="66" t="s">
        <v>92</v>
      </c>
      <c r="M257" s="66" t="s">
        <v>101</v>
      </c>
      <c r="N257" s="66" t="s">
        <v>93</v>
      </c>
      <c r="O257" s="66" t="s">
        <v>102</v>
      </c>
      <c r="P257" s="66" t="s">
        <v>94</v>
      </c>
      <c r="Q257" s="66" t="s">
        <v>103</v>
      </c>
      <c r="R257" s="57"/>
      <c r="S257" s="57"/>
      <c r="T257" s="57"/>
      <c r="U257" s="57"/>
      <c r="V257" s="57"/>
      <c r="W257" s="57">
        <f>INDEX(A257:A317,W256,1)</f>
        <v>0</v>
      </c>
      <c r="X257" s="57">
        <f>INDEX(A257:A317,X256,1)</f>
        <v>0</v>
      </c>
      <c r="Y257" s="57" t="e">
        <f>INDEX(A257:A317,Y256,1)</f>
        <v>#DIV/0!</v>
      </c>
      <c r="Z257" s="57" t="e">
        <f>INDEX(A257:A317,Z256,1)</f>
        <v>#DIV/0!</v>
      </c>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row>
    <row r="258" spans="1:64" ht="15.75" thickBot="1" x14ac:dyDescent="0.3">
      <c r="A258" s="66">
        <v>0</v>
      </c>
      <c r="B258" s="73">
        <v>1</v>
      </c>
      <c r="C258" s="73">
        <v>1</v>
      </c>
      <c r="D258" s="73">
        <v>1</v>
      </c>
      <c r="E258" s="73">
        <v>1</v>
      </c>
      <c r="F258" s="73">
        <v>1</v>
      </c>
      <c r="G258" s="73">
        <v>1</v>
      </c>
      <c r="H258" s="73">
        <v>1</v>
      </c>
      <c r="I258" s="73">
        <v>1</v>
      </c>
      <c r="J258" s="73">
        <v>1</v>
      </c>
      <c r="K258" s="73">
        <v>1</v>
      </c>
      <c r="L258" s="73">
        <v>1</v>
      </c>
      <c r="M258" s="73">
        <v>1</v>
      </c>
      <c r="N258" s="73">
        <v>1</v>
      </c>
      <c r="O258" s="73">
        <v>1</v>
      </c>
      <c r="P258" s="73">
        <v>1</v>
      </c>
      <c r="Q258" s="73">
        <v>1</v>
      </c>
      <c r="R258" s="57">
        <v>3</v>
      </c>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row>
    <row r="259" spans="1:64" ht="16.5" thickTop="1" thickBot="1" x14ac:dyDescent="0.3">
      <c r="A259" s="67">
        <v>0.1</v>
      </c>
      <c r="B259" s="68" t="b">
        <f>IF('OTTV Calculation'!$E$6="Hanoi",'Beta Database'!D253,IF('OTTV Calculation'!$E$6="Da Nang",'Beta Database'!U253,IF('OTTV Calculation'!$E$6="Buon Ma Thuot",'Beta Database'!AL253,IF('OTTV Calculation'!$E$6="HCMC",'Beta Database'!BC253))))</f>
        <v>0</v>
      </c>
      <c r="C259" s="68" t="b">
        <f>IF('OTTV Calculation'!$E$6="Hanoi",'Beta Database'!E253,IF('OTTV Calculation'!$E$6="Da Nang",'Beta Database'!V253,IF('OTTV Calculation'!$E$6="Buon Ma Thuot",'Beta Database'!AM253,IF('OTTV Calculation'!$E$6="HCMC",'Beta Database'!BD253))))</f>
        <v>0</v>
      </c>
      <c r="D259" s="68" t="b">
        <f>IF('OTTV Calculation'!$E$6="Hanoi",'Beta Database'!F253,IF('OTTV Calculation'!$E$6="Da Nang",'Beta Database'!W253,IF('OTTV Calculation'!$E$6="Buon Ma Thuot",'Beta Database'!AN253,IF('OTTV Calculation'!$E$6="HCMC",'Beta Database'!BE253))))</f>
        <v>0</v>
      </c>
      <c r="E259" s="68" t="b">
        <f>IF('OTTV Calculation'!$E$6="Hanoi",'Beta Database'!G253,IF('OTTV Calculation'!$E$6="Da Nang",'Beta Database'!X253,IF('OTTV Calculation'!$E$6="Buon Ma Thuot",'Beta Database'!AO253,IF('OTTV Calculation'!$E$6="HCMC",'Beta Database'!BF253))))</f>
        <v>0</v>
      </c>
      <c r="F259" s="73" t="b">
        <f>IF('OTTV Calculation'!$E$6="Hanoi",'Beta Database'!H253,IF('OTTV Calculation'!$E$6="Da Nang",'Beta Database'!Y253,IF('OTTV Calculation'!$E$6="Buon Ma Thuot",'Beta Database'!AP253,IF('OTTV Calculation'!$E$6="HCMC",'Beta Database'!BG253))))</f>
        <v>0</v>
      </c>
      <c r="G259" s="68" t="b">
        <f>IF('OTTV Calculation'!$E$6="Hanoi",'Beta Database'!I253,IF('OTTV Calculation'!$E$6="Da Nang",'Beta Database'!Z253,IF('OTTV Calculation'!$E$6="Buon Ma Thuot",'Beta Database'!AQ253,IF('OTTV Calculation'!$E$6="HCMC",'Beta Database'!BH253))))</f>
        <v>0</v>
      </c>
      <c r="H259" s="68" t="b">
        <f>IF('OTTV Calculation'!$E$6="Hanoi",'Beta Database'!J253,IF('OTTV Calculation'!$E$6="Da Nang",'Beta Database'!AA253,IF('OTTV Calculation'!$E$6="Buon Ma Thuot",'Beta Database'!AR253,IF('OTTV Calculation'!$E$6="HCMC",'Beta Database'!BI253))))</f>
        <v>0</v>
      </c>
      <c r="I259" s="68" t="b">
        <f>IF('OTTV Calculation'!$E$6="Hanoi",'Beta Database'!K253,IF('OTTV Calculation'!$E$6="Da Nang",'Beta Database'!AB253,IF('OTTV Calculation'!$E$6="Buon Ma Thuot",'Beta Database'!AS253,IF('OTTV Calculation'!$E$6="HCMC",'Beta Database'!BJ253))))</f>
        <v>0</v>
      </c>
      <c r="J259" s="68" t="b">
        <f>IF('OTTV Calculation'!$E$6="Hanoi",'Beta Database'!L253,IF('OTTV Calculation'!$E$6="Da Nang",'Beta Database'!AC253,IF('OTTV Calculation'!$E$6="Buon Ma Thuot",'Beta Database'!AT253,IF('OTTV Calculation'!$E$6="HCMC",'Beta Database'!BK253))))</f>
        <v>0</v>
      </c>
      <c r="K259" s="68" t="b">
        <f>IF('OTTV Calculation'!$E$6="Hanoi",'Beta Database'!M253,IF('OTTV Calculation'!$E$6="Da Nang",'Beta Database'!AD253,IF('OTTV Calculation'!$E$6="Buon Ma Thuot",'Beta Database'!AU253,IF('OTTV Calculation'!$E$6="HCMC",'Beta Database'!BL253))))</f>
        <v>0</v>
      </c>
      <c r="L259" s="68" t="b">
        <f>IF('OTTV Calculation'!$E$6="Hanoi",'Beta Database'!N253,IF('OTTV Calculation'!$E$6="Da Nang",'Beta Database'!AE253,IF('OTTV Calculation'!$E$6="Buon Ma Thuot",'Beta Database'!AV253,IF('OTTV Calculation'!$E$6="HCMC",'Beta Database'!BM253))))</f>
        <v>0</v>
      </c>
      <c r="M259" s="68" t="b">
        <f>IF('OTTV Calculation'!$E$6="Hanoi",'Beta Database'!O253,IF('OTTV Calculation'!$E$6="Da Nang",'Beta Database'!AF253,IF('OTTV Calculation'!$E$6="Buon Ma Thuot",'Beta Database'!AW253,IF('OTTV Calculation'!$E$6="HCMC",'Beta Database'!BN253))))</f>
        <v>0</v>
      </c>
      <c r="N259" s="68" t="b">
        <f>IF('OTTV Calculation'!$E$6="Hanoi",'Beta Database'!P253,IF('OTTV Calculation'!$E$6="Da Nang",'Beta Database'!AG253,IF('OTTV Calculation'!$E$6="Buon Ma Thuot",'Beta Database'!AX253,IF('OTTV Calculation'!$E$6="HCMC",'Beta Database'!BO253))))</f>
        <v>0</v>
      </c>
      <c r="O259" s="68" t="b">
        <f>IF('OTTV Calculation'!$E$6="Hanoi",'Beta Database'!Q253,IF('OTTV Calculation'!$E$6="Da Nang",'Beta Database'!AH253,IF('OTTV Calculation'!$E$6="Buon Ma Thuot",'Beta Database'!AY253,IF('OTTV Calculation'!$E$6="HCMC",'Beta Database'!BP253))))</f>
        <v>0</v>
      </c>
      <c r="P259" s="68" t="b">
        <f>IF('OTTV Calculation'!$E$6="Hanoi",'Beta Database'!R253,IF('OTTV Calculation'!$E$6="Da Nang",'Beta Database'!AI253,IF('OTTV Calculation'!$E$6="Buon Ma Thuot",'Beta Database'!AZ253,IF('OTTV Calculation'!$E$6="HCMC",'Beta Database'!BQ253))))</f>
        <v>0</v>
      </c>
      <c r="Q259" s="68" t="b">
        <f>IF('OTTV Calculation'!$E$6="Hanoi",'Beta Database'!S253,IF('OTTV Calculation'!$E$6="Da Nang",'Beta Database'!AJ253,IF('OTTV Calculation'!$E$6="Buon Ma Thuot",'Beta Database'!BA253,IF('OTTV Calculation'!$E$6="HCMC",'Beta Database'!BR253))))</f>
        <v>0</v>
      </c>
      <c r="R259" s="57">
        <v>2.95</v>
      </c>
      <c r="S259" s="57"/>
      <c r="T259" s="104"/>
      <c r="U259" s="106" t="str">
        <f>'OTTV Calculation'!$E$11</f>
        <v>N</v>
      </c>
      <c r="V259" s="107" t="str">
        <f>'OTTV Calculation'!$E$11</f>
        <v>N</v>
      </c>
      <c r="W259" s="108" t="str">
        <f>'OTTV Calculation'!$E$11</f>
        <v>N</v>
      </c>
      <c r="X259" s="109" t="str">
        <f>'OTTV Calculation'!$G$11</f>
        <v>E</v>
      </c>
      <c r="Y259" s="107" t="str">
        <f>'OTTV Calculation'!$G$11</f>
        <v>E</v>
      </c>
      <c r="Z259" s="108" t="str">
        <f>'OTTV Calculation'!$G$11</f>
        <v>E</v>
      </c>
      <c r="AA259" s="109" t="str">
        <f>'OTTV Calculation'!$I$11</f>
        <v>S</v>
      </c>
      <c r="AB259" s="107" t="str">
        <f>'OTTV Calculation'!$I$11</f>
        <v>S</v>
      </c>
      <c r="AC259" s="108" t="str">
        <f>'OTTV Calculation'!$I$11</f>
        <v>S</v>
      </c>
      <c r="AD259" s="109" t="str">
        <f>'OTTV Calculation'!$K$11</f>
        <v>W</v>
      </c>
      <c r="AE259" s="107" t="str">
        <f>'OTTV Calculation'!$K$11</f>
        <v>W</v>
      </c>
      <c r="AF259" s="110" t="str">
        <f>'OTTV Calculation'!$K$11</f>
        <v>W</v>
      </c>
      <c r="AG259" s="84" t="str">
        <f>'OTTV Calculation'!$M$11</f>
        <v>NE</v>
      </c>
      <c r="AH259" s="84" t="str">
        <f>'OTTV Calculation'!$M$11</f>
        <v>NE</v>
      </c>
      <c r="AI259" s="84" t="str">
        <f>'OTTV Calculation'!$M$11</f>
        <v>NE</v>
      </c>
      <c r="AJ259" s="84" t="str">
        <f>'OTTV Calculation'!$O$11</f>
        <v>SE</v>
      </c>
      <c r="AK259" s="84" t="str">
        <f>'OTTV Calculation'!$O$11</f>
        <v>SE</v>
      </c>
      <c r="AL259" s="84" t="str">
        <f>'OTTV Calculation'!$O$11</f>
        <v>SE</v>
      </c>
      <c r="AM259" s="84" t="str">
        <f>'OTTV Calculation'!$Q$11</f>
        <v>SW</v>
      </c>
      <c r="AN259" s="84" t="str">
        <f>'OTTV Calculation'!$Q$11</f>
        <v>SW</v>
      </c>
      <c r="AO259" s="84" t="str">
        <f>'OTTV Calculation'!$Q$11</f>
        <v>SW</v>
      </c>
      <c r="AP259" s="84" t="str">
        <f>'OTTV Calculation'!$S$11</f>
        <v>NW</v>
      </c>
      <c r="AQ259" s="84" t="str">
        <f>'OTTV Calculation'!$S$11</f>
        <v>NW</v>
      </c>
      <c r="AR259" s="84" t="str">
        <f>'OTTV Calculation'!$S$11</f>
        <v>NW</v>
      </c>
      <c r="AS259" s="57"/>
      <c r="AT259" s="57"/>
      <c r="AU259" s="57"/>
      <c r="AV259" s="57"/>
      <c r="AW259" s="57"/>
      <c r="AX259" s="57"/>
      <c r="AY259" s="57"/>
      <c r="AZ259" s="57"/>
      <c r="BA259" s="57"/>
      <c r="BB259" s="57"/>
      <c r="BC259" s="57"/>
      <c r="BD259" s="57"/>
      <c r="BE259" s="57"/>
      <c r="BF259" s="57"/>
      <c r="BG259" s="57"/>
      <c r="BH259" s="57"/>
      <c r="BI259" s="57"/>
      <c r="BJ259" s="57"/>
      <c r="BK259" s="57"/>
      <c r="BL259" s="57"/>
    </row>
    <row r="260" spans="1:64" ht="16.5" thickTop="1" thickBot="1" x14ac:dyDescent="0.3">
      <c r="A260" s="67">
        <v>0.15</v>
      </c>
      <c r="B260" s="68" t="b">
        <f>IF('OTTV Calculation'!$E$6="Hanoi",'Beta Database'!D254,IF('OTTV Calculation'!$E$6="Da Nang",'Beta Database'!U254,IF('OTTV Calculation'!$E$6="Buon Ma Thuot",'Beta Database'!AL254,IF('OTTV Calculation'!$E$6="HCMC",'Beta Database'!BC254))))</f>
        <v>0</v>
      </c>
      <c r="C260" s="68" t="b">
        <f>IF('OTTV Calculation'!$E$6="Hanoi",'Beta Database'!E254,IF('OTTV Calculation'!$E$6="Da Nang",'Beta Database'!V254,IF('OTTV Calculation'!$E$6="Buon Ma Thuot",'Beta Database'!AM254,IF('OTTV Calculation'!$E$6="HCMC",'Beta Database'!BD254))))</f>
        <v>0</v>
      </c>
      <c r="D260" s="68" t="b">
        <f>IF('OTTV Calculation'!$E$6="Hanoi",'Beta Database'!F254,IF('OTTV Calculation'!$E$6="Da Nang",'Beta Database'!W254,IF('OTTV Calculation'!$E$6="Buon Ma Thuot",'Beta Database'!AN254,IF('OTTV Calculation'!$E$6="HCMC",'Beta Database'!BE254))))</f>
        <v>0</v>
      </c>
      <c r="E260" s="68" t="b">
        <f>IF('OTTV Calculation'!$E$6="Hanoi",'Beta Database'!G254,IF('OTTV Calculation'!$E$6="Da Nang",'Beta Database'!X254,IF('OTTV Calculation'!$E$6="Buon Ma Thuot",'Beta Database'!AO254,IF('OTTV Calculation'!$E$6="HCMC",'Beta Database'!BF254))))</f>
        <v>0</v>
      </c>
      <c r="F260" s="73" t="b">
        <f>IF('OTTV Calculation'!$E$6="Hanoi",'Beta Database'!H254,IF('OTTV Calculation'!$E$6="Da Nang",'Beta Database'!Y254,IF('OTTV Calculation'!$E$6="Buon Ma Thuot",'Beta Database'!AP254,IF('OTTV Calculation'!$E$6="HCMC",'Beta Database'!BG254))))</f>
        <v>0</v>
      </c>
      <c r="G260" s="68" t="b">
        <f>IF('OTTV Calculation'!$E$6="Hanoi",'Beta Database'!I254,IF('OTTV Calculation'!$E$6="Da Nang",'Beta Database'!Z254,IF('OTTV Calculation'!$E$6="Buon Ma Thuot",'Beta Database'!AQ254,IF('OTTV Calculation'!$E$6="HCMC",'Beta Database'!BH254))))</f>
        <v>0</v>
      </c>
      <c r="H260" s="68" t="b">
        <f>IF('OTTV Calculation'!$E$6="Hanoi",'Beta Database'!J254,IF('OTTV Calculation'!$E$6="Da Nang",'Beta Database'!AA254,IF('OTTV Calculation'!$E$6="Buon Ma Thuot",'Beta Database'!AR254,IF('OTTV Calculation'!$E$6="HCMC",'Beta Database'!BI254))))</f>
        <v>0</v>
      </c>
      <c r="I260" s="68" t="b">
        <f>IF('OTTV Calculation'!$E$6="Hanoi",'Beta Database'!K254,IF('OTTV Calculation'!$E$6="Da Nang",'Beta Database'!AB254,IF('OTTV Calculation'!$E$6="Buon Ma Thuot",'Beta Database'!AS254,IF('OTTV Calculation'!$E$6="HCMC",'Beta Database'!BJ254))))</f>
        <v>0</v>
      </c>
      <c r="J260" s="68" t="b">
        <f>IF('OTTV Calculation'!$E$6="Hanoi",'Beta Database'!L254,IF('OTTV Calculation'!$E$6="Da Nang",'Beta Database'!AC254,IF('OTTV Calculation'!$E$6="Buon Ma Thuot",'Beta Database'!AT254,IF('OTTV Calculation'!$E$6="HCMC",'Beta Database'!BK254))))</f>
        <v>0</v>
      </c>
      <c r="K260" s="68" t="b">
        <f>IF('OTTV Calculation'!$E$6="Hanoi",'Beta Database'!M254,IF('OTTV Calculation'!$E$6="Da Nang",'Beta Database'!AD254,IF('OTTV Calculation'!$E$6="Buon Ma Thuot",'Beta Database'!AU254,IF('OTTV Calculation'!$E$6="HCMC",'Beta Database'!BL254))))</f>
        <v>0</v>
      </c>
      <c r="L260" s="68" t="b">
        <f>IF('OTTV Calculation'!$E$6="Hanoi",'Beta Database'!N254,IF('OTTV Calculation'!$E$6="Da Nang",'Beta Database'!AE254,IF('OTTV Calculation'!$E$6="Buon Ma Thuot",'Beta Database'!AV254,IF('OTTV Calculation'!$E$6="HCMC",'Beta Database'!BM254))))</f>
        <v>0</v>
      </c>
      <c r="M260" s="68" t="b">
        <f>IF('OTTV Calculation'!$E$6="Hanoi",'Beta Database'!O254,IF('OTTV Calculation'!$E$6="Da Nang",'Beta Database'!AF254,IF('OTTV Calculation'!$E$6="Buon Ma Thuot",'Beta Database'!AW254,IF('OTTV Calculation'!$E$6="HCMC",'Beta Database'!BN254))))</f>
        <v>0</v>
      </c>
      <c r="N260" s="68" t="b">
        <f>IF('OTTV Calculation'!$E$6="Hanoi",'Beta Database'!P254,IF('OTTV Calculation'!$E$6="Da Nang",'Beta Database'!AG254,IF('OTTV Calculation'!$E$6="Buon Ma Thuot",'Beta Database'!AX254,IF('OTTV Calculation'!$E$6="HCMC",'Beta Database'!BO254))))</f>
        <v>0</v>
      </c>
      <c r="O260" s="68" t="b">
        <f>IF('OTTV Calculation'!$E$6="Hanoi",'Beta Database'!Q254,IF('OTTV Calculation'!$E$6="Da Nang",'Beta Database'!AH254,IF('OTTV Calculation'!$E$6="Buon Ma Thuot",'Beta Database'!AY254,IF('OTTV Calculation'!$E$6="HCMC",'Beta Database'!BP254))))</f>
        <v>0</v>
      </c>
      <c r="P260" s="68" t="b">
        <f>IF('OTTV Calculation'!$E$6="Hanoi",'Beta Database'!R254,IF('OTTV Calculation'!$E$6="Da Nang",'Beta Database'!AI254,IF('OTTV Calculation'!$E$6="Buon Ma Thuot",'Beta Database'!AZ254,IF('OTTV Calculation'!$E$6="HCMC",'Beta Database'!BQ254))))</f>
        <v>0</v>
      </c>
      <c r="Q260" s="68" t="b">
        <f>IF('OTTV Calculation'!$E$6="Hanoi",'Beta Database'!S254,IF('OTTV Calculation'!$E$6="Da Nang",'Beta Database'!AJ254,IF('OTTV Calculation'!$E$6="Buon Ma Thuot",'Beta Database'!BA254,IF('OTTV Calculation'!$E$6="HCMC",'Beta Database'!BR254))))</f>
        <v>0</v>
      </c>
      <c r="R260" s="57">
        <v>2.9</v>
      </c>
      <c r="S260" s="57"/>
      <c r="T260" s="80"/>
      <c r="U260" s="81" t="s">
        <v>237</v>
      </c>
      <c r="V260" s="102" t="s">
        <v>238</v>
      </c>
      <c r="W260" s="105" t="s">
        <v>109</v>
      </c>
      <c r="X260" s="81" t="s">
        <v>237</v>
      </c>
      <c r="Y260" s="102" t="s">
        <v>238</v>
      </c>
      <c r="Z260" s="105" t="s">
        <v>109</v>
      </c>
      <c r="AA260" s="81" t="s">
        <v>237</v>
      </c>
      <c r="AB260" s="98" t="s">
        <v>238</v>
      </c>
      <c r="AC260" s="105" t="s">
        <v>109</v>
      </c>
      <c r="AD260" s="81" t="s">
        <v>237</v>
      </c>
      <c r="AE260" s="98" t="s">
        <v>238</v>
      </c>
      <c r="AF260" s="105" t="s">
        <v>109</v>
      </c>
      <c r="AG260" s="100" t="s">
        <v>237</v>
      </c>
      <c r="AH260" s="101" t="s">
        <v>238</v>
      </c>
      <c r="AI260" s="86" t="s">
        <v>109</v>
      </c>
      <c r="AJ260" s="100" t="s">
        <v>237</v>
      </c>
      <c r="AK260" s="101" t="s">
        <v>238</v>
      </c>
      <c r="AL260" s="86" t="s">
        <v>109</v>
      </c>
      <c r="AM260" s="100" t="s">
        <v>237</v>
      </c>
      <c r="AN260" s="101" t="s">
        <v>238</v>
      </c>
      <c r="AO260" s="86" t="s">
        <v>109</v>
      </c>
      <c r="AP260" s="100" t="s">
        <v>237</v>
      </c>
      <c r="AQ260" s="101" t="s">
        <v>238</v>
      </c>
      <c r="AR260" s="86" t="s">
        <v>109</v>
      </c>
      <c r="AS260" s="57"/>
      <c r="AT260" s="57"/>
      <c r="AU260" s="57"/>
      <c r="AV260" s="57"/>
      <c r="AW260" s="57"/>
      <c r="AX260" s="57"/>
      <c r="AY260" s="57"/>
      <c r="AZ260" s="57"/>
      <c r="BA260" s="57"/>
      <c r="BB260" s="57"/>
      <c r="BC260" s="57"/>
      <c r="BD260" s="57"/>
      <c r="BE260" s="57"/>
      <c r="BF260" s="57"/>
      <c r="BG260" s="57"/>
      <c r="BH260" s="57"/>
      <c r="BI260" s="57"/>
      <c r="BJ260" s="57"/>
      <c r="BK260" s="57"/>
      <c r="BL260" s="57"/>
    </row>
    <row r="261" spans="1:64" x14ac:dyDescent="0.25">
      <c r="A261" s="67">
        <v>0.2</v>
      </c>
      <c r="B261" s="68" t="b">
        <f>IF('OTTV Calculation'!$E$6="Hanoi",'Beta Database'!D255,IF('OTTV Calculation'!$E$6="Da Nang",'Beta Database'!U255,IF('OTTV Calculation'!$E$6="Buon Ma Thuot",'Beta Database'!AL255,IF('OTTV Calculation'!$E$6="HCMC",'Beta Database'!BC255))))</f>
        <v>0</v>
      </c>
      <c r="C261" s="68" t="b">
        <f>IF('OTTV Calculation'!$E$6="Hanoi",'Beta Database'!E255,IF('OTTV Calculation'!$E$6="Da Nang",'Beta Database'!V255,IF('OTTV Calculation'!$E$6="Buon Ma Thuot",'Beta Database'!AM255,IF('OTTV Calculation'!$E$6="HCMC",'Beta Database'!BD255))))</f>
        <v>0</v>
      </c>
      <c r="D261" s="68" t="b">
        <f>IF('OTTV Calculation'!$E$6="Hanoi",'Beta Database'!F255,IF('OTTV Calculation'!$E$6="Da Nang",'Beta Database'!W255,IF('OTTV Calculation'!$E$6="Buon Ma Thuot",'Beta Database'!AN255,IF('OTTV Calculation'!$E$6="HCMC",'Beta Database'!BE255))))</f>
        <v>0</v>
      </c>
      <c r="E261" s="68" t="b">
        <f>IF('OTTV Calculation'!$E$6="Hanoi",'Beta Database'!G255,IF('OTTV Calculation'!$E$6="Da Nang",'Beta Database'!X255,IF('OTTV Calculation'!$E$6="Buon Ma Thuot",'Beta Database'!AO255,IF('OTTV Calculation'!$E$6="HCMC",'Beta Database'!BF255))))</f>
        <v>0</v>
      </c>
      <c r="F261" s="73" t="b">
        <f>IF('OTTV Calculation'!$E$6="Hanoi",'Beta Database'!H255,IF('OTTV Calculation'!$E$6="Da Nang",'Beta Database'!Y255,IF('OTTV Calculation'!$E$6="Buon Ma Thuot",'Beta Database'!AP255,IF('OTTV Calculation'!$E$6="HCMC",'Beta Database'!BG255))))</f>
        <v>0</v>
      </c>
      <c r="G261" s="68" t="b">
        <f>IF('OTTV Calculation'!$E$6="Hanoi",'Beta Database'!I255,IF('OTTV Calculation'!$E$6="Da Nang",'Beta Database'!Z255,IF('OTTV Calculation'!$E$6="Buon Ma Thuot",'Beta Database'!AQ255,IF('OTTV Calculation'!$E$6="HCMC",'Beta Database'!BH255))))</f>
        <v>0</v>
      </c>
      <c r="H261" s="68" t="b">
        <f>IF('OTTV Calculation'!$E$6="Hanoi",'Beta Database'!J255,IF('OTTV Calculation'!$E$6="Da Nang",'Beta Database'!AA255,IF('OTTV Calculation'!$E$6="Buon Ma Thuot",'Beta Database'!AR255,IF('OTTV Calculation'!$E$6="HCMC",'Beta Database'!BI255))))</f>
        <v>0</v>
      </c>
      <c r="I261" s="68" t="b">
        <f>IF('OTTV Calculation'!$E$6="Hanoi",'Beta Database'!K255,IF('OTTV Calculation'!$E$6="Da Nang",'Beta Database'!AB255,IF('OTTV Calculation'!$E$6="Buon Ma Thuot",'Beta Database'!AS255,IF('OTTV Calculation'!$E$6="HCMC",'Beta Database'!BJ255))))</f>
        <v>0</v>
      </c>
      <c r="J261" s="68" t="b">
        <f>IF('OTTV Calculation'!$E$6="Hanoi",'Beta Database'!L255,IF('OTTV Calculation'!$E$6="Da Nang",'Beta Database'!AC255,IF('OTTV Calculation'!$E$6="Buon Ma Thuot",'Beta Database'!AT255,IF('OTTV Calculation'!$E$6="HCMC",'Beta Database'!BK255))))</f>
        <v>0</v>
      </c>
      <c r="K261" s="68" t="b">
        <f>IF('OTTV Calculation'!$E$6="Hanoi",'Beta Database'!M255,IF('OTTV Calculation'!$E$6="Da Nang",'Beta Database'!AD255,IF('OTTV Calculation'!$E$6="Buon Ma Thuot",'Beta Database'!AU255,IF('OTTV Calculation'!$E$6="HCMC",'Beta Database'!BL255))))</f>
        <v>0</v>
      </c>
      <c r="L261" s="68" t="b">
        <f>IF('OTTV Calculation'!$E$6="Hanoi",'Beta Database'!N255,IF('OTTV Calculation'!$E$6="Da Nang",'Beta Database'!AE255,IF('OTTV Calculation'!$E$6="Buon Ma Thuot",'Beta Database'!AV255,IF('OTTV Calculation'!$E$6="HCMC",'Beta Database'!BM255))))</f>
        <v>0</v>
      </c>
      <c r="M261" s="68" t="b">
        <f>IF('OTTV Calculation'!$E$6="Hanoi",'Beta Database'!O255,IF('OTTV Calculation'!$E$6="Da Nang",'Beta Database'!AF255,IF('OTTV Calculation'!$E$6="Buon Ma Thuot",'Beta Database'!AW255,IF('OTTV Calculation'!$E$6="HCMC",'Beta Database'!BN255))))</f>
        <v>0</v>
      </c>
      <c r="N261" s="68" t="b">
        <f>IF('OTTV Calculation'!$E$6="Hanoi",'Beta Database'!P255,IF('OTTV Calculation'!$E$6="Da Nang",'Beta Database'!AG255,IF('OTTV Calculation'!$E$6="Buon Ma Thuot",'Beta Database'!AX255,IF('OTTV Calculation'!$E$6="HCMC",'Beta Database'!BO255))))</f>
        <v>0</v>
      </c>
      <c r="O261" s="68" t="b">
        <f>IF('OTTV Calculation'!$E$6="Hanoi",'Beta Database'!Q255,IF('OTTV Calculation'!$E$6="Da Nang",'Beta Database'!AH255,IF('OTTV Calculation'!$E$6="Buon Ma Thuot",'Beta Database'!AY255,IF('OTTV Calculation'!$E$6="HCMC",'Beta Database'!BP255))))</f>
        <v>0</v>
      </c>
      <c r="P261" s="68" t="b">
        <f>IF('OTTV Calculation'!$E$6="Hanoi",'Beta Database'!R255,IF('OTTV Calculation'!$E$6="Da Nang",'Beta Database'!AI255,IF('OTTV Calculation'!$E$6="Buon Ma Thuot",'Beta Database'!AZ255,IF('OTTV Calculation'!$E$6="HCMC",'Beta Database'!BQ255))))</f>
        <v>0</v>
      </c>
      <c r="Q261" s="68" t="b">
        <f>IF('OTTV Calculation'!$E$6="Hanoi",'Beta Database'!S255,IF('OTTV Calculation'!$E$6="Da Nang",'Beta Database'!AJ255,IF('OTTV Calculation'!$E$6="Buon Ma Thuot",'Beta Database'!BA255,IF('OTTV Calculation'!$E$6="HCMC",'Beta Database'!BR255))))</f>
        <v>0</v>
      </c>
      <c r="R261" s="57">
        <v>2.85</v>
      </c>
      <c r="S261" s="57"/>
      <c r="T261" s="69" t="s">
        <v>113</v>
      </c>
      <c r="U261" s="419">
        <f>IFERROR(IF('Glazing information'!$P24/'Glazing information'!$O24&gt;3,INDEX($A$257:$Q$317,MATCH(3,'Window calculation'!$A$257:$A$317,1),MATCH(U$259,'Window calculation'!$A$257:$Q$257,0)),INDEX('Window calculation'!$A$257:$Q$317,MATCH('Glazing information'!$P24/'Glazing information'!$O24,'Window calculation'!$A$257:$A$317,1),MATCH(U$259,'Window calculation'!$A$257:$Q$257,0))+(INDEX($A$257:$Q$317,MATCH(3-IFERROR('Glazing information'!$P24/'Glazing information'!$O24,0),$R$257:$R$317,-1),MATCH(U$259,'Window calculation'!$A$257:$Q$257,0))-INDEX('Window calculation'!$A$257:$Q$317,MATCH('Glazing information'!$P24/'Glazing information'!$O24,'Window calculation'!$A$257:$A$317,1),MATCH(U$259,'Window calculation'!$A$257:$Q$257,0)))*('Glazing information'!$P24/'Glazing information'!$O24-INDEX($A$257:$A$317,MATCH('Glazing information'!$P24/'Glazing information'!$O24,'Window calculation'!$A$257:$A$317,1),1))/(INDEX($A$257:$A$317,MATCH(3-IFERROR('Glazing information'!$P24/'Glazing information'!$O24,0),$R$257:$R$317,-1),1)-INDEX($A$257:$A$317,MATCH('Glazing information'!$P24/'Glazing information'!$O24,'Window calculation'!$A$257:$A$317,1),1))),1)</f>
        <v>1</v>
      </c>
      <c r="V261" s="420">
        <f>IFERROR(IF('Glazing information'!$P24/('Glazing information'!$O24+'Glazing information'!$N24)&gt;3,INDEX($A$257:$Q$317,MATCH(3,'Window calculation'!$A$257:$A$317,1),MATCH(U$259,'Window calculation'!$A$257:$Q$257,0)),INDEX('Window calculation'!$A$257:$Q$317,MATCH('Glazing information'!$P24/('Glazing information'!$O24+'Glazing information'!$N24),'Window calculation'!$A$257:$A$317,1),MATCH(U$259,'Window calculation'!$A$257:$Q$257,0))+(INDEX($A$257:$Q$317,MATCH(3-IFERROR('Glazing information'!$P24/('Glazing information'!$O24+'Glazing information'!$N24),0),$R$257:$R$317,-1),MATCH(U$259,'Window calculation'!$A$257:$Q$257,0))-INDEX('Window calculation'!$A$257:$Q$317,MATCH('Glazing information'!$P24/('Glazing information'!$O24+'Glazing information'!$N24),'Window calculation'!$A$257:$A$317,1),MATCH(U$259,'Window calculation'!$A$257:$Q$257,0)))*('Glazing information'!$P24/('Glazing information'!$O24+'Glazing information'!$N24)-INDEX($A$257:$A$317,MATCH('Glazing information'!$P24/('Glazing information'!$O24+'Glazing information'!$N24),'Window calculation'!$A$257:$A$317,1),1))/(INDEX(A257:A317,MATCH(3-IFERROR('Glazing information'!$P24/('Glazing information'!$O24+'Glazing information'!$N24),0),$R$257:$R$317,-1),1)-INDEX($A$257:$A$317,MATCH('Glazing information'!$P24/('Glazing information'!$O24+'Glazing information'!$N24),'Window calculation'!$A$257:$A$317,1),1))),1)</f>
        <v>1</v>
      </c>
      <c r="W261" s="416" t="str">
        <f>IFERROR(('Window calculation'!V261*('Glazing information'!$N24+'Glazing information'!$O24)-'Window calculation'!U261*'Glazing information'!$O24)/'Glazing information'!$N24,"")</f>
        <v/>
      </c>
      <c r="X261" s="419">
        <f>IFERROR(IF('Glazing information'!$P45/'Glazing information'!$O45&gt;3,INDEX($A$257:$Q$317,MATCH(3,'Window calculation'!$A$257:$A$317,1),MATCH(X$259,'Window calculation'!$A$257:$Q$257,0)),INDEX('Window calculation'!$A$257:$Q$317,MATCH('Glazing information'!$P45/'Glazing information'!$O45,'Window calculation'!$A$257:$A$317,1),MATCH(X$259,'Window calculation'!$A$257:$Q$257,0))+(INDEX($A$257:$Q$317,MATCH(3-IFERROR('Glazing information'!$P45/'Glazing information'!$O45,0),$R$257:$R$317,-1),MATCH(X$259,'Window calculation'!$A$257:$Q$257,0))-INDEX('Window calculation'!$A$257:$Q$317,MATCH('Glazing information'!$P45/'Glazing information'!$O45,'Window calculation'!$A$257:$A$317,1),MATCH(X$259,'Window calculation'!$A$257:$Q$257,0)))*('Glazing information'!$P45/'Glazing information'!$O45-INDEX($A$257:$A$317,MATCH('Glazing information'!$P45/'Glazing information'!$O45,'Window calculation'!$A$257:$A$317,1),1))/(INDEX($A$257:$A$317,MATCH(3-IFERROR('Glazing information'!$P45/'Glazing information'!$O45,0),$R$257:$R$317,-1),1)-INDEX($A$257:$A$317,MATCH('Glazing information'!$P45/'Glazing information'!$O45,'Window calculation'!$A$257:$A$317,1),1))),1)</f>
        <v>1</v>
      </c>
      <c r="Y261" s="420">
        <f>IFERROR(IF('Glazing information'!$P45/('Glazing information'!$O45+'Glazing information'!$N45)&gt;3,INDEX($A$257:$Q$317,MATCH(3,'Window calculation'!$A$257:$A$317,1),MATCH(X$259,'Window calculation'!$A$257:$Q$257,0)),INDEX('Window calculation'!$A$257:$Q$317,MATCH('Glazing information'!$P45/('Glazing information'!$O45+'Glazing information'!$N45),'Window calculation'!$A$257:$A$317,1),MATCH(X$259,'Window calculation'!$A$257:$Q$257,0))+(INDEX($A$257:$Q$317,MATCH(3-IFERROR('Glazing information'!$P45/('Glazing information'!$O45+'Glazing information'!$N45),0),$R$257:$R$317,-1),MATCH(X$259,'Window calculation'!$A$257:$Q$257,0))-INDEX('Window calculation'!$A$257:$Q$317,MATCH('Glazing information'!$P45/('Glazing information'!$O45+'Glazing information'!$N45),'Window calculation'!$A$257:$A$317,1),MATCH(X$259,'Window calculation'!$A$257:$Q$257,0)))*('Glazing information'!$P45/('Glazing information'!$O45+'Glazing information'!$N45)-INDEX($A$257:$A$317,MATCH('Glazing information'!$P45/('Glazing information'!$O45+'Glazing information'!$N45),'Window calculation'!$A$257:$A$317,1),1))/(INDEX(D257:D317,MATCH(3-IFERROR('Glazing information'!$P45/('Glazing information'!$O45+'Glazing information'!$N45),0),$R$257:$R$317,-1),1)-INDEX($A$257:$A$317,MATCH('Glazing information'!$P45/('Glazing information'!$O45+'Glazing information'!$N45),'Window calculation'!$A$257:$A$317,1),1))),1)</f>
        <v>1</v>
      </c>
      <c r="Z261" s="416" t="str">
        <f>IFERROR(('Window calculation'!Y261*('Glazing information'!$N45+'Glazing information'!$O45)-'Window calculation'!X261*'Glazing information'!$O45)/'Glazing information'!$N45,"")</f>
        <v/>
      </c>
      <c r="AA261" s="419">
        <f>IFERROR(IF('Glazing information'!$P66/'Glazing information'!$O66&gt;3,INDEX($A$257:$Q$317,MATCH(3,'Window calculation'!$A$257:$A$317,1),MATCH(AA$259,'Window calculation'!$A$257:$Q$257,0)),INDEX('Window calculation'!$A$257:$Q$317,MATCH('Glazing information'!$P66/'Glazing information'!$O66,'Window calculation'!$A$257:$A$317,1),MATCH(AA$259,'Window calculation'!$A$257:$Q$257,0))+(INDEX($A$257:$Q$317,MATCH(3-IFERROR('Glazing information'!$P66/'Glazing information'!$O66,0),$R$257:$R$317,-1),MATCH(AA$259,'Window calculation'!$A$257:$Q$257,0))-INDEX('Window calculation'!$A$257:$Q$317,MATCH('Glazing information'!$P66/'Glazing information'!$O66,'Window calculation'!$A$257:$A$317,1),MATCH(AA$259,'Window calculation'!$A$257:$Q$257,0)))*('Glazing information'!$P66/'Glazing information'!$O66-INDEX($A$257:$A$317,MATCH('Glazing information'!$P66/'Glazing information'!$O66,'Window calculation'!$A$257:$A$317,1),1))/(INDEX($A$257:$A$317,MATCH(3-IFERROR('Glazing information'!$P66/'Glazing information'!$O66,0),$R$257:$R$317,-1),1)-INDEX($A$257:$A$317,MATCH('Glazing information'!$P66/'Glazing information'!$O66,'Window calculation'!$A$257:$A$317,1),1))),1)</f>
        <v>1</v>
      </c>
      <c r="AB261" s="420">
        <f>IFERROR(IF('Glazing information'!$P66/('Glazing information'!$O66+'Glazing information'!$N66)&gt;3,INDEX($A$257:$Q$317,MATCH(3,'Window calculation'!$A$257:$A$317,1),MATCH(AA$259,'Window calculation'!$A$257:$Q$257,0)),INDEX('Window calculation'!$A$257:$Q$317,MATCH('Glazing information'!$P66/('Glazing information'!$O66+'Glazing information'!$N66),'Window calculation'!$A$257:$A$317,1),MATCH(AA$259,'Window calculation'!$A$257:$Q$257,0))+(INDEX($A$257:$Q$317,MATCH(3-IFERROR('Glazing information'!$P66/('Glazing information'!$O66+'Glazing information'!$N66),0),$R$257:$R$317,-1),MATCH(AA$259,'Window calculation'!$A$257:$Q$257,0))-INDEX('Window calculation'!$A$257:$Q$317,MATCH('Glazing information'!$P66/('Glazing information'!$O66+'Glazing information'!$N66),'Window calculation'!$A$257:$A$317,1),MATCH(AA$259,'Window calculation'!$A$257:$Q$257,0)))*('Glazing information'!$P66/('Glazing information'!$O66+'Glazing information'!$N66)-INDEX($A$257:$A$317,MATCH('Glazing information'!$P66/('Glazing information'!$O66+'Glazing information'!$N66),'Window calculation'!$A$257:$A$317,1),1))/(INDEX(G257:G317,MATCH(3-IFERROR('Glazing information'!$P66/('Glazing information'!$O66+'Glazing information'!$N66),0),$R$257:$R$317,-1),1)-INDEX($A$257:$A$317,MATCH('Glazing information'!$P66/('Glazing information'!$O66+'Glazing information'!$N66),'Window calculation'!$A$257:$A$317,1),1))),1)</f>
        <v>1</v>
      </c>
      <c r="AC261" s="416" t="str">
        <f>IFERROR(('Window calculation'!AB261*('Glazing information'!$N66+'Glazing information'!$O66)-'Window calculation'!AA261*'Glazing information'!$O66)/'Glazing information'!$N66,"")</f>
        <v/>
      </c>
      <c r="AD261" s="419">
        <f>IFERROR(IF('Glazing information'!$P87/'Glazing information'!$O87&gt;3,INDEX($A$257:$Q$317,MATCH(3,'Window calculation'!$A$257:$A$317,1),MATCH(AD$259,'Window calculation'!$A$257:$Q$257,0)),INDEX('Window calculation'!$A$257:$Q$317,MATCH('Glazing information'!$P87/'Glazing information'!$O87,'Window calculation'!$A$257:$A$317,1),MATCH(AD$259,'Window calculation'!$A$257:$Q$257,0))+(INDEX($A$257:$Q$317,MATCH(3-IFERROR('Glazing information'!$P87/'Glazing information'!$O87,0),$R$257:$R$317,-1),MATCH(AD$259,'Window calculation'!$A$257:$Q$257,0))-INDEX('Window calculation'!$A$257:$Q$317,MATCH('Glazing information'!$P87/'Glazing information'!$O87,'Window calculation'!$A$257:$A$317,1),MATCH(AD$259,'Window calculation'!$A$257:$Q$257,0)))*('Glazing information'!$P87/'Glazing information'!$O87-INDEX($A$257:$A$317,MATCH('Glazing information'!$P87/'Glazing information'!$O87,'Window calculation'!$A$257:$A$317,1),1))/(INDEX($A$257:$A$317,MATCH(3-IFERROR('Glazing information'!$P87/'Glazing information'!$O87,0),$R$257:$R$317,-1),1)-INDEX($A$257:$A$317,MATCH('Glazing information'!$P87/'Glazing information'!$O87,'Window calculation'!$A$257:$A$317,1),1))),1)</f>
        <v>1</v>
      </c>
      <c r="AE261" s="420">
        <f>IFERROR(IF('Glazing information'!$P87/('Glazing information'!$O87+'Glazing information'!$N87)&gt;3,INDEX($A$257:$Q$317,MATCH(3,'Window calculation'!$A$257:$A$317,1),MATCH(AD$259,'Window calculation'!$A$257:$Q$257,0)),INDEX('Window calculation'!$A$257:$Q$317,MATCH('Glazing information'!$P87/('Glazing information'!$O87+'Glazing information'!$N87),'Window calculation'!$A$257:$A$317,1),MATCH(AD$259,'Window calculation'!$A$257:$Q$257,0))+(INDEX($A$257:$Q$317,MATCH(3-IFERROR('Glazing information'!$P87/('Glazing information'!$O87+'Glazing information'!$N87),0),$R$257:$R$317,-1),MATCH(AD$259,'Window calculation'!$A$257:$Q$257,0))-INDEX('Window calculation'!$A$257:$Q$317,MATCH('Glazing information'!$P87/('Glazing information'!$O87+'Glazing information'!$N87),'Window calculation'!$A$257:$A$317,1),MATCH(AD$259,'Window calculation'!$A$257:$Q$257,0)))*('Glazing information'!$P87/('Glazing information'!$O87+'Glazing information'!$N87)-INDEX($A$257:$A$317,MATCH('Glazing information'!$P87/('Glazing information'!$O87+'Glazing information'!$N87),'Window calculation'!$A$257:$A$317,1),1))/(INDEX(J257:J317,MATCH(3-IFERROR('Glazing information'!$P87/('Glazing information'!$O87+'Glazing information'!$N87),0),$R$257:$R$317,-1),1)-INDEX($A$257:$A$317,MATCH('Glazing information'!$P87/('Glazing information'!$O87+'Glazing information'!$N87),'Window calculation'!$A$257:$A$317,1),1))),1)</f>
        <v>1</v>
      </c>
      <c r="AF261" s="416" t="str">
        <f>IFERROR(('Window calculation'!AE261*('Glazing information'!$N87+'Glazing information'!$O87)-'Window calculation'!AD261*'Glazing information'!$O87)/'Glazing information'!$N87,"")</f>
        <v/>
      </c>
      <c r="AG261" s="419">
        <f>IFERROR(IF('Glazing information'!$P108/'Glazing information'!$O108&gt;3,INDEX($A$257:$Q$317,MATCH(3,'Window calculation'!$A$257:$A$317,1),MATCH(AG$259,'Window calculation'!$A$257:$Q$257,0)),INDEX('Window calculation'!$A$257:$Q$317,MATCH('Glazing information'!$P108/'Glazing information'!$O108,'Window calculation'!$A$257:$A$317,1),MATCH(AG$259,'Window calculation'!$A$257:$Q$257,0))+(INDEX($A$257:$Q$317,MATCH(3-IFERROR('Glazing information'!$P108/'Glazing information'!$O108,0),$R$257:$R$317,-1),MATCH(AG$259,'Window calculation'!$A$257:$Q$257,0))-INDEX('Window calculation'!$A$257:$Q$317,MATCH('Glazing information'!$P108/'Glazing information'!$O108,'Window calculation'!$A$257:$A$317,1),MATCH(AG$259,'Window calculation'!$A$257:$Q$257,0)))*('Glazing information'!$P108/'Glazing information'!$O108-INDEX($A$257:$A$317,MATCH('Glazing information'!$P108/'Glazing information'!$O108,'Window calculation'!$A$257:$A$317,1),1))/(INDEX($A$257:$A$317,MATCH(3-IFERROR('Glazing information'!$P108/'Glazing information'!$O108,0),$R$257:$R$317,-1),1)-INDEX($A$257:$A$317,MATCH('Glazing information'!$P108/'Glazing information'!$O108,'Window calculation'!$A$257:$A$317,1),1))),1)</f>
        <v>1</v>
      </c>
      <c r="AH261" s="420">
        <f>IFERROR(IF('Glazing information'!$P108/('Glazing information'!$O108+'Glazing information'!$N108)&gt;3,INDEX($A$257:$Q$317,MATCH(3,'Window calculation'!$A$257:$A$317,1),MATCH(AG$259,'Window calculation'!$A$257:$Q$257,0)),INDEX('Window calculation'!$A$257:$Q$317,MATCH('Glazing information'!$P108/('Glazing information'!$O108+'Glazing information'!$N108),'Window calculation'!$A$257:$A$317,1),MATCH(AG$259,'Window calculation'!$A$257:$Q$257,0))+(INDEX($A$257:$Q$317,MATCH(3-IFERROR('Glazing information'!$P108/('Glazing information'!$O108+'Glazing information'!$N108),0),$R$257:$R$317,-1),MATCH(AG$259,'Window calculation'!$A$257:$Q$257,0))-INDEX('Window calculation'!$A$257:$Q$317,MATCH('Glazing information'!$P108/('Glazing information'!$O108+'Glazing information'!$N108),'Window calculation'!$A$257:$A$317,1),MATCH(AG$259,'Window calculation'!$A$257:$Q$257,0)))*('Glazing information'!$P108/('Glazing information'!$O108+'Glazing information'!$N108)-INDEX($A$257:$A$317,MATCH('Glazing information'!$P108/('Glazing information'!$O108+'Glazing information'!$N108),'Window calculation'!$A$257:$A$317,1),1))/(INDEX(M257:M317,MATCH(3-IFERROR('Glazing information'!$P108/('Glazing information'!$O108+'Glazing information'!$N108),0),$R$257:$R$317,-1),1)-INDEX($A$257:$A$317,MATCH('Glazing information'!$P108/('Glazing information'!$O108+'Glazing information'!$N108),'Window calculation'!$A$257:$A$317,1),1))),1)</f>
        <v>1</v>
      </c>
      <c r="AI261" s="416" t="str">
        <f>IFERROR(('Window calculation'!AH261*('Glazing information'!$N108+'Glazing information'!$O108)-'Window calculation'!AG261*'Glazing information'!$O108)/'Glazing information'!$N108,"")</f>
        <v/>
      </c>
      <c r="AJ261" s="419">
        <f>IFERROR(IF('Glazing information'!$P129/'Glazing information'!$O129&gt;3,INDEX($A$257:$Q$317,MATCH(3,'Window calculation'!$A$257:$A$317,1),MATCH(AJ$259,'Window calculation'!$A$257:$Q$257,0)),INDEX('Window calculation'!$A$257:$Q$317,MATCH('Glazing information'!$P129/'Glazing information'!$O129,'Window calculation'!$A$257:$A$317,1),MATCH(AJ$259,'Window calculation'!$A$257:$Q$257,0))+(INDEX($A$257:$Q$317,MATCH(3-IFERROR('Glazing information'!$P129/'Glazing information'!$O129,0),$R$257:$R$317,-1),MATCH(AJ$259,'Window calculation'!$A$257:$Q$257,0))-INDEX('Window calculation'!$A$257:$Q$317,MATCH('Glazing information'!$P129/'Glazing information'!$O129,'Window calculation'!$A$257:$A$317,1),MATCH(AJ$259,'Window calculation'!$A$257:$Q$257,0)))*('Glazing information'!$P129/'Glazing information'!$O129-INDEX($A$257:$A$317,MATCH('Glazing information'!$P129/'Glazing information'!$O129,'Window calculation'!$A$257:$A$317,1),1))/(INDEX($A$257:$A$317,MATCH(3-IFERROR('Glazing information'!$P129/'Glazing information'!$O129,0),$R$257:$R$317,-1),1)-INDEX($A$257:$A$317,MATCH('Glazing information'!$P129/'Glazing information'!$O129,'Window calculation'!$A$257:$A$317,1),1))),1)</f>
        <v>1</v>
      </c>
      <c r="AK261" s="420">
        <f>IFERROR(IF('Glazing information'!$P129/('Glazing information'!$O129+'Glazing information'!$N129)&gt;3,INDEX($A$257:$Q$317,MATCH(3,'Window calculation'!$A$257:$A$317,1),MATCH(AJ$259,'Window calculation'!$A$257:$Q$257,0)),INDEX('Window calculation'!$A$257:$Q$317,MATCH('Glazing information'!$P129/('Glazing information'!$O129+'Glazing information'!$N129),'Window calculation'!$A$257:$A$317,1),MATCH(AJ$259,'Window calculation'!$A$257:$Q$257,0))+(INDEX($A$257:$Q$317,MATCH(3-IFERROR('Glazing information'!$P129/('Glazing information'!$O129+'Glazing information'!$N129),0),$R$257:$R$317,-1),MATCH(AJ$259,'Window calculation'!$A$257:$Q$257,0))-INDEX('Window calculation'!$A$257:$Q$317,MATCH('Glazing information'!$P129/('Glazing information'!$O129+'Glazing information'!$N129),'Window calculation'!$A$257:$A$317,1),MATCH(AJ$259,'Window calculation'!$A$257:$Q$257,0)))*('Glazing information'!$P129/('Glazing information'!$O129+'Glazing information'!$N129)-INDEX($A$257:$A$317,MATCH('Glazing information'!$P129/('Glazing information'!$O129+'Glazing information'!$N129),'Window calculation'!$A$257:$A$317,1),1))/(INDEX(P257:P317,MATCH(3-IFERROR('Glazing information'!$P129/('Glazing information'!$O129+'Glazing information'!$N129),0),$R$257:$R$317,-1),1)-INDEX($A$257:$A$317,MATCH('Glazing information'!$P129/('Glazing information'!$O129+'Glazing information'!$N129),'Window calculation'!$A$257:$A$317,1),1))),1)</f>
        <v>1</v>
      </c>
      <c r="AL261" s="416" t="str">
        <f>IFERROR(('Window calculation'!AK261*('Glazing information'!$N129+'Glazing information'!$O129)-'Window calculation'!AJ261*'Glazing information'!$O129)/'Glazing information'!$N129,"")</f>
        <v/>
      </c>
      <c r="AM261" s="419">
        <f>IFERROR(IF('Glazing information'!$P150/'Glazing information'!$O150&gt;3,INDEX($A$257:$Q$317,MATCH(3,'Window calculation'!$A$257:$A$317,1),MATCH(AM$259,'Window calculation'!$A$257:$Q$257,0)),INDEX('Window calculation'!$A$257:$Q$317,MATCH('Glazing information'!$P150/'Glazing information'!$O150,'Window calculation'!$A$257:$A$317,1),MATCH(AM$259,'Window calculation'!$A$257:$Q$257,0))+(INDEX($A$257:$Q$317,MATCH(3-IFERROR('Glazing information'!$P150/'Glazing information'!$O150,0),$R$257:$R$317,-1),MATCH(AM$259,'Window calculation'!$A$257:$Q$257,0))-INDEX('Window calculation'!$A$257:$Q$317,MATCH('Glazing information'!$P150/'Glazing information'!$O150,'Window calculation'!$A$257:$A$317,1),MATCH(AM$259,'Window calculation'!$A$257:$Q$257,0)))*('Glazing information'!$P150/'Glazing information'!$O150-INDEX($A$257:$A$317,MATCH('Glazing information'!$P150/'Glazing information'!$O150,'Window calculation'!$A$257:$A$317,1),1))/(INDEX($A$257:$A$317,MATCH(3-IFERROR('Glazing information'!$P150/'Glazing information'!$O150,0),$R$257:$R$317,-1),1)-INDEX($A$257:$A$317,MATCH('Glazing information'!$P150/'Glazing information'!$O150,'Window calculation'!$A$257:$A$317,1),1))),1)</f>
        <v>1</v>
      </c>
      <c r="AN261" s="420">
        <f>IFERROR(IF('Glazing information'!$P150/('Glazing information'!$O150+'Glazing information'!$N150)&gt;3,INDEX($A$257:$Q$317,MATCH(3,'Window calculation'!$A$257:$A$317,1),MATCH(AM$259,'Window calculation'!$A$257:$Q$257,0)),INDEX('Window calculation'!$A$257:$Q$317,MATCH('Glazing information'!$P150/('Glazing information'!$O150+'Glazing information'!$N150),'Window calculation'!$A$257:$A$317,1),MATCH(AM$259,'Window calculation'!$A$257:$Q$257,0))+(INDEX($A$257:$Q$317,MATCH(3-IFERROR('Glazing information'!$P150/('Glazing information'!$O150+'Glazing information'!$N150),0),$R$257:$R$317,-1),MATCH(AM$259,'Window calculation'!$A$257:$Q$257,0))-INDEX('Window calculation'!$A$257:$Q$317,MATCH('Glazing information'!$P150/('Glazing information'!$O150+'Glazing information'!$N150),'Window calculation'!$A$257:$A$317,1),MATCH(AM$259,'Window calculation'!$A$257:$Q$257,0)))*('Glazing information'!$P150/('Glazing information'!$O150+'Glazing information'!$N150)-INDEX($A$257:$A$317,MATCH('Glazing information'!$P150/('Glazing information'!$O150+'Glazing information'!$N150),'Window calculation'!$A$257:$A$317,1),1))/(INDEX(S257:S317,MATCH(3-IFERROR('Glazing information'!$P150/('Glazing information'!$O150+'Glazing information'!$N150),0),$R$257:$R$317,-1),1)-INDEX($A$257:$A$317,MATCH('Glazing information'!$P150/('Glazing information'!$O150+'Glazing information'!$N150),'Window calculation'!$A$257:$A$317,1),1))),1)</f>
        <v>1</v>
      </c>
      <c r="AO261" s="416" t="str">
        <f>IFERROR(('Window calculation'!AN261*('Glazing information'!$N150+'Glazing information'!$O150)-'Window calculation'!AM261*'Glazing information'!$O150)/'Glazing information'!$N150,"")</f>
        <v/>
      </c>
      <c r="AP261" s="419">
        <f>IFERROR(IF('Glazing information'!$P171/'Glazing information'!$O171&gt;3,INDEX($A$257:$Q$317,MATCH(3,'Window calculation'!$A$257:$A$317,1),MATCH(AP$259,'Window calculation'!$A$257:$Q$257,0)),INDEX('Window calculation'!$A$257:$Q$317,MATCH('Glazing information'!$P171/'Glazing information'!$O171,'Window calculation'!$A$257:$A$317,1),MATCH(AP$259,'Window calculation'!$A$257:$Q$257,0))+(INDEX($A$257:$Q$317,MATCH(3-IFERROR('Glazing information'!$P171/'Glazing information'!$O171,0),$R$257:$R$317,-1),MATCH(AP$259,'Window calculation'!$A$257:$Q$257,0))-INDEX('Window calculation'!$A$257:$Q$317,MATCH('Glazing information'!$P171/'Glazing information'!$O171,'Window calculation'!$A$257:$A$317,1),MATCH(AP$259,'Window calculation'!$A$257:$Q$257,0)))*('Glazing information'!$P171/'Glazing information'!$O171-INDEX($A$257:$A$317,MATCH('Glazing information'!$P171/'Glazing information'!$O171,'Window calculation'!$A$257:$A$317,1),1))/(INDEX($A$257:$A$317,MATCH(3-IFERROR('Glazing information'!$P171/'Glazing information'!$O171,0),$R$257:$R$317,-1),1)-INDEX($A$257:$A$317,MATCH('Glazing information'!$P171/'Glazing information'!$O171,'Window calculation'!$A$257:$A$317,1),1))),1)</f>
        <v>1</v>
      </c>
      <c r="AQ261" s="420">
        <f>IFERROR(IF('Glazing information'!$P171/('Glazing information'!$O171+'Glazing information'!$N171)&gt;3,INDEX($A$257:$Q$317,MATCH(3,'Window calculation'!$A$257:$A$317,1),MATCH(AP$259,'Window calculation'!$A$257:$Q$257,0)),INDEX('Window calculation'!$A$257:$Q$317,MATCH('Glazing information'!$P171/('Glazing information'!$O171+'Glazing information'!$N171),'Window calculation'!$A$257:$A$317,1),MATCH(AP$259,'Window calculation'!$A$257:$Q$257,0))+(INDEX($A$257:$Q$317,MATCH(3-IFERROR('Glazing information'!$P171/('Glazing information'!$O171+'Glazing information'!$N171),0),$R$257:$R$317,-1),MATCH(AP$259,'Window calculation'!$A$257:$Q$257,0))-INDEX('Window calculation'!$A$257:$Q$317,MATCH('Glazing information'!$P171/('Glazing information'!$O171+'Glazing information'!$N171),'Window calculation'!$A$257:$A$317,1),MATCH(AP$259,'Window calculation'!$A$257:$Q$257,0)))*('Glazing information'!$P171/('Glazing information'!$O171+'Glazing information'!$N171)-INDEX($A$257:$A$317,MATCH('Glazing information'!$P171/('Glazing information'!$O171+'Glazing information'!$N171),'Window calculation'!$A$257:$A$317,1),1))/(INDEX(V257:V317,MATCH(3-IFERROR('Glazing information'!$P171/('Glazing information'!$O171+'Glazing information'!$N171),0),$R$257:$R$317,-1),1)-INDEX($A$257:$A$317,MATCH('Glazing information'!$P171/('Glazing information'!$O171+'Glazing information'!$N171),'Window calculation'!$A$257:$A$317,1),1))),1)</f>
        <v>1</v>
      </c>
      <c r="AR261" s="416" t="str">
        <f>IFERROR(('Window calculation'!AQ261*('Glazing information'!$N171+'Glazing information'!$O171)-'Window calculation'!AP261*'Glazing information'!$O171)/'Glazing information'!$N171,"")</f>
        <v/>
      </c>
      <c r="AS261" s="57"/>
      <c r="AT261" s="57"/>
      <c r="AU261" s="57"/>
      <c r="AV261" s="57"/>
      <c r="AW261" s="57"/>
      <c r="AX261" s="57"/>
      <c r="AY261" s="57"/>
      <c r="AZ261" s="57"/>
      <c r="BA261" s="57"/>
      <c r="BB261" s="57"/>
      <c r="BC261" s="57"/>
      <c r="BD261" s="57"/>
      <c r="BE261" s="57"/>
      <c r="BF261" s="57"/>
      <c r="BG261" s="57"/>
      <c r="BH261" s="57"/>
      <c r="BI261" s="57"/>
      <c r="BJ261" s="57"/>
      <c r="BK261" s="57"/>
      <c r="BL261" s="57"/>
    </row>
    <row r="262" spans="1:64" x14ac:dyDescent="0.25">
      <c r="A262" s="67">
        <v>0.25</v>
      </c>
      <c r="B262" s="68" t="b">
        <f>IF('OTTV Calculation'!$E$6="Hanoi",'Beta Database'!D256,IF('OTTV Calculation'!$E$6="Da Nang",'Beta Database'!U256,IF('OTTV Calculation'!$E$6="Buon Ma Thuot",'Beta Database'!AL256,IF('OTTV Calculation'!$E$6="HCMC",'Beta Database'!BC256))))</f>
        <v>0</v>
      </c>
      <c r="C262" s="68" t="b">
        <f>IF('OTTV Calculation'!$E$6="Hanoi",'Beta Database'!E256,IF('OTTV Calculation'!$E$6="Da Nang",'Beta Database'!V256,IF('OTTV Calculation'!$E$6="Buon Ma Thuot",'Beta Database'!AM256,IF('OTTV Calculation'!$E$6="HCMC",'Beta Database'!BD256))))</f>
        <v>0</v>
      </c>
      <c r="D262" s="68" t="b">
        <f>IF('OTTV Calculation'!$E$6="Hanoi",'Beta Database'!F256,IF('OTTV Calculation'!$E$6="Da Nang",'Beta Database'!W256,IF('OTTV Calculation'!$E$6="Buon Ma Thuot",'Beta Database'!AN256,IF('OTTV Calculation'!$E$6="HCMC",'Beta Database'!BE256))))</f>
        <v>0</v>
      </c>
      <c r="E262" s="68" t="b">
        <f>IF('OTTV Calculation'!$E$6="Hanoi",'Beta Database'!G256,IF('OTTV Calculation'!$E$6="Da Nang",'Beta Database'!X256,IF('OTTV Calculation'!$E$6="Buon Ma Thuot",'Beta Database'!AO256,IF('OTTV Calculation'!$E$6="HCMC",'Beta Database'!BF256))))</f>
        <v>0</v>
      </c>
      <c r="F262" s="73" t="b">
        <f>IF('OTTV Calculation'!$E$6="Hanoi",'Beta Database'!H256,IF('OTTV Calculation'!$E$6="Da Nang",'Beta Database'!Y256,IF('OTTV Calculation'!$E$6="Buon Ma Thuot",'Beta Database'!AP256,IF('OTTV Calculation'!$E$6="HCMC",'Beta Database'!BG256))))</f>
        <v>0</v>
      </c>
      <c r="G262" s="68" t="b">
        <f>IF('OTTV Calculation'!$E$6="Hanoi",'Beta Database'!I256,IF('OTTV Calculation'!$E$6="Da Nang",'Beta Database'!Z256,IF('OTTV Calculation'!$E$6="Buon Ma Thuot",'Beta Database'!AQ256,IF('OTTV Calculation'!$E$6="HCMC",'Beta Database'!BH256))))</f>
        <v>0</v>
      </c>
      <c r="H262" s="68" t="b">
        <f>IF('OTTV Calculation'!$E$6="Hanoi",'Beta Database'!J256,IF('OTTV Calculation'!$E$6="Da Nang",'Beta Database'!AA256,IF('OTTV Calculation'!$E$6="Buon Ma Thuot",'Beta Database'!AR256,IF('OTTV Calculation'!$E$6="HCMC",'Beta Database'!BI256))))</f>
        <v>0</v>
      </c>
      <c r="I262" s="68" t="b">
        <f>IF('OTTV Calculation'!$E$6="Hanoi",'Beta Database'!K256,IF('OTTV Calculation'!$E$6="Da Nang",'Beta Database'!AB256,IF('OTTV Calculation'!$E$6="Buon Ma Thuot",'Beta Database'!AS256,IF('OTTV Calculation'!$E$6="HCMC",'Beta Database'!BJ256))))</f>
        <v>0</v>
      </c>
      <c r="J262" s="68" t="b">
        <f>IF('OTTV Calculation'!$E$6="Hanoi",'Beta Database'!L256,IF('OTTV Calculation'!$E$6="Da Nang",'Beta Database'!AC256,IF('OTTV Calculation'!$E$6="Buon Ma Thuot",'Beta Database'!AT256,IF('OTTV Calculation'!$E$6="HCMC",'Beta Database'!BK256))))</f>
        <v>0</v>
      </c>
      <c r="K262" s="68" t="b">
        <f>IF('OTTV Calculation'!$E$6="Hanoi",'Beta Database'!M256,IF('OTTV Calculation'!$E$6="Da Nang",'Beta Database'!AD256,IF('OTTV Calculation'!$E$6="Buon Ma Thuot",'Beta Database'!AU256,IF('OTTV Calculation'!$E$6="HCMC",'Beta Database'!BL256))))</f>
        <v>0</v>
      </c>
      <c r="L262" s="68" t="b">
        <f>IF('OTTV Calculation'!$E$6="Hanoi",'Beta Database'!N256,IF('OTTV Calculation'!$E$6="Da Nang",'Beta Database'!AE256,IF('OTTV Calculation'!$E$6="Buon Ma Thuot",'Beta Database'!AV256,IF('OTTV Calculation'!$E$6="HCMC",'Beta Database'!BM256))))</f>
        <v>0</v>
      </c>
      <c r="M262" s="68" t="b">
        <f>IF('OTTV Calculation'!$E$6="Hanoi",'Beta Database'!O256,IF('OTTV Calculation'!$E$6="Da Nang",'Beta Database'!AF256,IF('OTTV Calculation'!$E$6="Buon Ma Thuot",'Beta Database'!AW256,IF('OTTV Calculation'!$E$6="HCMC",'Beta Database'!BN256))))</f>
        <v>0</v>
      </c>
      <c r="N262" s="68" t="b">
        <f>IF('OTTV Calculation'!$E$6="Hanoi",'Beta Database'!P256,IF('OTTV Calculation'!$E$6="Da Nang",'Beta Database'!AG256,IF('OTTV Calculation'!$E$6="Buon Ma Thuot",'Beta Database'!AX256,IF('OTTV Calculation'!$E$6="HCMC",'Beta Database'!BO256))))</f>
        <v>0</v>
      </c>
      <c r="O262" s="68" t="b">
        <f>IF('OTTV Calculation'!$E$6="Hanoi",'Beta Database'!Q256,IF('OTTV Calculation'!$E$6="Da Nang",'Beta Database'!AH256,IF('OTTV Calculation'!$E$6="Buon Ma Thuot",'Beta Database'!AY256,IF('OTTV Calculation'!$E$6="HCMC",'Beta Database'!BP256))))</f>
        <v>0</v>
      </c>
      <c r="P262" s="68" t="b">
        <f>IF('OTTV Calculation'!$E$6="Hanoi",'Beta Database'!R256,IF('OTTV Calculation'!$E$6="Da Nang",'Beta Database'!AI256,IF('OTTV Calculation'!$E$6="Buon Ma Thuot",'Beta Database'!AZ256,IF('OTTV Calculation'!$E$6="HCMC",'Beta Database'!BQ256))))</f>
        <v>0</v>
      </c>
      <c r="Q262" s="68" t="b">
        <f>IF('OTTV Calculation'!$E$6="Hanoi",'Beta Database'!S256,IF('OTTV Calculation'!$E$6="Da Nang",'Beta Database'!AJ256,IF('OTTV Calculation'!$E$6="Buon Ma Thuot",'Beta Database'!BA256,IF('OTTV Calculation'!$E$6="HCMC",'Beta Database'!BR256))))</f>
        <v>0</v>
      </c>
      <c r="R262" s="57">
        <v>2.8</v>
      </c>
      <c r="S262" s="57"/>
      <c r="T262" s="70" t="s">
        <v>114</v>
      </c>
      <c r="U262" s="419">
        <f>IFERROR(IF('Glazing information'!$P25/'Glazing information'!$O25&gt;3,INDEX($A$257:$Q$317,MATCH(3,'Window calculation'!$A$257:$A$317,1),MATCH(U$259,'Window calculation'!$A$257:$Q$257,0)),INDEX('Window calculation'!$A$257:$Q$317,MATCH('Glazing information'!$P25/'Glazing information'!$O25,'Window calculation'!$A$257:$A$317,1),MATCH(U$259,'Window calculation'!$A$257:$Q$257,0))+(INDEX($A$257:$Q$317,MATCH(3-IFERROR('Glazing information'!$P25/'Glazing information'!$O25,0),$R$257:$R$317,-1),MATCH(U$259,'Window calculation'!$A$257:$Q$257,0))-INDEX('Window calculation'!$A$257:$Q$317,MATCH('Glazing information'!$P25/'Glazing information'!$O25,'Window calculation'!$A$257:$A$317,1),MATCH(U$259,'Window calculation'!$A$257:$Q$257,0)))*('Glazing information'!$P25/'Glazing information'!$O25-INDEX($A$257:$A$317,MATCH('Glazing information'!$P25/'Glazing information'!$O25,'Window calculation'!$A$257:$A$317,1),1))/(INDEX($A$257:$A$317,MATCH(3-IFERROR('Glazing information'!$P25/'Glazing information'!$O25,0),$R$257:$R$317,-1),1)-INDEX($A$257:$A$317,MATCH('Glazing information'!$P25/'Glazing information'!$O25,'Window calculation'!$A$257:$A$317,1),1))),1)</f>
        <v>1</v>
      </c>
      <c r="V262" s="420">
        <f>IFERROR(IF('Glazing information'!$P25/('Glazing information'!$O25+'Glazing information'!$N25)&gt;3,INDEX($A$257:$Q$317,MATCH(3,'Window calculation'!$A$257:$A$317,1),MATCH(U$259,'Window calculation'!$A$257:$Q$257,0)),INDEX('Window calculation'!$A$257:$Q$317,MATCH('Glazing information'!$P25/('Glazing information'!$O25+'Glazing information'!$N25),'Window calculation'!$A$257:$A$317,1),MATCH(U$259,'Window calculation'!$A$257:$Q$257,0))+(INDEX($A$257:$Q$317,MATCH(3-IFERROR('Glazing information'!$P25/('Glazing information'!$O25+'Glazing information'!$N25),0),$R$257:$R$317,-1),MATCH(U$259,'Window calculation'!$A$257:$Q$257,0))-INDEX('Window calculation'!$A$257:$Q$317,MATCH('Glazing information'!$P25/('Glazing information'!$O25+'Glazing information'!$N25),'Window calculation'!$A$257:$A$317,1),MATCH(U$259,'Window calculation'!$A$257:$Q$257,0)))*('Glazing information'!$P25/('Glazing information'!$O25+'Glazing information'!$N25)-INDEX($A$257:$A$317,MATCH('Glazing information'!$P25/('Glazing information'!$O25+'Glazing information'!$N25),'Window calculation'!$A$257:$A$317,1),1))/(INDEX(A258:A318,MATCH(3-IFERROR('Glazing information'!$P25/('Glazing information'!$O25+'Glazing information'!$N25),0),$R$257:$R$317,-1),1)-INDEX($A$257:$A$317,MATCH('Glazing information'!$P25/('Glazing information'!$O25+'Glazing information'!$N25),'Window calculation'!$A$257:$A$317,1),1))),1)</f>
        <v>1</v>
      </c>
      <c r="W262" s="416" t="str">
        <f>IFERROR(('Window calculation'!V262*('Glazing information'!$N25+'Glazing information'!$O25)-'Window calculation'!U262*'Glazing information'!$O25)/'Glazing information'!$N25,"")</f>
        <v/>
      </c>
      <c r="X262" s="419">
        <f>IFERROR(IF('Glazing information'!$P46/'Glazing information'!$O46&gt;3,INDEX($A$257:$Q$317,MATCH(3,'Window calculation'!$A$257:$A$317,1),MATCH(X$259,'Window calculation'!$A$257:$Q$257,0)),INDEX('Window calculation'!$A$257:$Q$317,MATCH('Glazing information'!$P46/'Glazing information'!$O46,'Window calculation'!$A$257:$A$317,1),MATCH(X$259,'Window calculation'!$A$257:$Q$257,0))+(INDEX($A$257:$Q$317,MATCH(3-IFERROR('Glazing information'!$P46/'Glazing information'!$O46,0),$R$257:$R$317,-1),MATCH(X$259,'Window calculation'!$A$257:$Q$257,0))-INDEX('Window calculation'!$A$257:$Q$317,MATCH('Glazing information'!$P46/'Glazing information'!$O46,'Window calculation'!$A$257:$A$317,1),MATCH(X$259,'Window calculation'!$A$257:$Q$257,0)))*('Glazing information'!$P46/'Glazing information'!$O46-INDEX($A$257:$A$317,MATCH('Glazing information'!$P46/'Glazing information'!$O46,'Window calculation'!$A$257:$A$317,1),1))/(INDEX($A$257:$A$317,MATCH(3-IFERROR('Glazing information'!$P46/'Glazing information'!$O46,0),$R$257:$R$317,-1),1)-INDEX($A$257:$A$317,MATCH('Glazing information'!$P46/'Glazing information'!$O46,'Window calculation'!$A$257:$A$317,1),1))),1)</f>
        <v>1</v>
      </c>
      <c r="Y262" s="420">
        <f>IFERROR(IF('Glazing information'!$P46/('Glazing information'!$O46+'Glazing information'!$N46)&gt;3,INDEX($A$257:$Q$317,MATCH(3,'Window calculation'!$A$257:$A$317,1),MATCH(X$259,'Window calculation'!$A$257:$Q$257,0)),INDEX('Window calculation'!$A$257:$Q$317,MATCH('Glazing information'!$P46/('Glazing information'!$O46+'Glazing information'!$N46),'Window calculation'!$A$257:$A$317,1),MATCH(X$259,'Window calculation'!$A$257:$Q$257,0))+(INDEX($A$257:$Q$317,MATCH(3-IFERROR('Glazing information'!$P46/('Glazing information'!$O46+'Glazing information'!$N46),0),$R$257:$R$317,-1),MATCH(X$259,'Window calculation'!$A$257:$Q$257,0))-INDEX('Window calculation'!$A$257:$Q$317,MATCH('Glazing information'!$P46/('Glazing information'!$O46+'Glazing information'!$N46),'Window calculation'!$A$257:$A$317,1),MATCH(X$259,'Window calculation'!$A$257:$Q$257,0)))*('Glazing information'!$P46/('Glazing information'!$O46+'Glazing information'!$N46)-INDEX($A$257:$A$317,MATCH('Glazing information'!$P46/('Glazing information'!$O46+'Glazing information'!$N46),'Window calculation'!$A$257:$A$317,1),1))/(INDEX(D258:D318,MATCH(3-IFERROR('Glazing information'!$P46/('Glazing information'!$O46+'Glazing information'!$N46),0),$R$257:$R$317,-1),1)-INDEX($A$257:$A$317,MATCH('Glazing information'!$P46/('Glazing information'!$O46+'Glazing information'!$N46),'Window calculation'!$A$257:$A$317,1),1))),1)</f>
        <v>1</v>
      </c>
      <c r="Z262" s="416" t="str">
        <f>IFERROR(('Window calculation'!Y262*('Glazing information'!$N46+'Glazing information'!$O46)-'Window calculation'!X262*'Glazing information'!$O46)/'Glazing information'!$N46,"")</f>
        <v/>
      </c>
      <c r="AA262" s="419">
        <f>IFERROR(IF('Glazing information'!$P67/'Glazing information'!$O67&gt;3,INDEX($A$257:$Q$317,MATCH(3,'Window calculation'!$A$257:$A$317,1),MATCH(AA$259,'Window calculation'!$A$257:$Q$257,0)),INDEX('Window calculation'!$A$257:$Q$317,MATCH('Glazing information'!$P67/'Glazing information'!$O67,'Window calculation'!$A$257:$A$317,1),MATCH(AA$259,'Window calculation'!$A$257:$Q$257,0))+(INDEX($A$257:$Q$317,MATCH(3-IFERROR('Glazing information'!$P67/'Glazing information'!$O67,0),$R$257:$R$317,-1),MATCH(AA$259,'Window calculation'!$A$257:$Q$257,0))-INDEX('Window calculation'!$A$257:$Q$317,MATCH('Glazing information'!$P67/'Glazing information'!$O67,'Window calculation'!$A$257:$A$317,1),MATCH(AA$259,'Window calculation'!$A$257:$Q$257,0)))*('Glazing information'!$P67/'Glazing information'!$O67-INDEX($A$257:$A$317,MATCH('Glazing information'!$P67/'Glazing information'!$O67,'Window calculation'!$A$257:$A$317,1),1))/(INDEX($A$257:$A$317,MATCH(3-IFERROR('Glazing information'!$P67/'Glazing information'!$O67,0),$R$257:$R$317,-1),1)-INDEX($A$257:$A$317,MATCH('Glazing information'!$P67/'Glazing information'!$O67,'Window calculation'!$A$257:$A$317,1),1))),1)</f>
        <v>1</v>
      </c>
      <c r="AB262" s="420">
        <f>IFERROR(IF('Glazing information'!$P67/('Glazing information'!$O67+'Glazing information'!$N67)&gt;3,INDEX($A$257:$Q$317,MATCH(3,'Window calculation'!$A$257:$A$317,1),MATCH(AA$259,'Window calculation'!$A$257:$Q$257,0)),INDEX('Window calculation'!$A$257:$Q$317,MATCH('Glazing information'!$P67/('Glazing information'!$O67+'Glazing information'!$N67),'Window calculation'!$A$257:$A$317,1),MATCH(AA$259,'Window calculation'!$A$257:$Q$257,0))+(INDEX($A$257:$Q$317,MATCH(3-IFERROR('Glazing information'!$P67/('Glazing information'!$O67+'Glazing information'!$N67),0),$R$257:$R$317,-1),MATCH(AA$259,'Window calculation'!$A$257:$Q$257,0))-INDEX('Window calculation'!$A$257:$Q$317,MATCH('Glazing information'!$P67/('Glazing information'!$O67+'Glazing information'!$N67),'Window calculation'!$A$257:$A$317,1),MATCH(AA$259,'Window calculation'!$A$257:$Q$257,0)))*('Glazing information'!$P67/('Glazing information'!$O67+'Glazing information'!$N67)-INDEX($A$257:$A$317,MATCH('Glazing information'!$P67/('Glazing information'!$O67+'Glazing information'!$N67),'Window calculation'!$A$257:$A$317,1),1))/(INDEX(G258:G318,MATCH(3-IFERROR('Glazing information'!$P67/('Glazing information'!$O67+'Glazing information'!$N67),0),$R$257:$R$317,-1),1)-INDEX($A$257:$A$317,MATCH('Glazing information'!$P67/('Glazing information'!$O67+'Glazing information'!$N67),'Window calculation'!$A$257:$A$317,1),1))),1)</f>
        <v>1</v>
      </c>
      <c r="AC262" s="416" t="str">
        <f>IFERROR(('Window calculation'!AB262*('Glazing information'!$N67+'Glazing information'!$O67)-'Window calculation'!AA262*'Glazing information'!$O67)/'Glazing information'!$N67,"")</f>
        <v/>
      </c>
      <c r="AD262" s="419">
        <f>IFERROR(IF('Glazing information'!$P88/'Glazing information'!$O88&gt;3,INDEX($A$257:$Q$317,MATCH(3,'Window calculation'!$A$257:$A$317,1),MATCH(AD$259,'Window calculation'!$A$257:$Q$257,0)),INDEX('Window calculation'!$A$257:$Q$317,MATCH('Glazing information'!$P88/'Glazing information'!$O88,'Window calculation'!$A$257:$A$317,1),MATCH(AD$259,'Window calculation'!$A$257:$Q$257,0))+(INDEX($A$257:$Q$317,MATCH(3-IFERROR('Glazing information'!$P88/'Glazing information'!$O88,0),$R$257:$R$317,-1),MATCH(AD$259,'Window calculation'!$A$257:$Q$257,0))-INDEX('Window calculation'!$A$257:$Q$317,MATCH('Glazing information'!$P88/'Glazing information'!$O88,'Window calculation'!$A$257:$A$317,1),MATCH(AD$259,'Window calculation'!$A$257:$Q$257,0)))*('Glazing information'!$P88/'Glazing information'!$O88-INDEX($A$257:$A$317,MATCH('Glazing information'!$P88/'Glazing information'!$O88,'Window calculation'!$A$257:$A$317,1),1))/(INDEX($A$257:$A$317,MATCH(3-IFERROR('Glazing information'!$P88/'Glazing information'!$O88,0),$R$257:$R$317,-1),1)-INDEX($A$257:$A$317,MATCH('Glazing information'!$P88/'Glazing information'!$O88,'Window calculation'!$A$257:$A$317,1),1))),1)</f>
        <v>1</v>
      </c>
      <c r="AE262" s="420">
        <f>IFERROR(IF('Glazing information'!$P88/('Glazing information'!$O88+'Glazing information'!$N88)&gt;3,INDEX($A$257:$Q$317,MATCH(3,'Window calculation'!$A$257:$A$317,1),MATCH(AD$259,'Window calculation'!$A$257:$Q$257,0)),INDEX('Window calculation'!$A$257:$Q$317,MATCH('Glazing information'!$P88/('Glazing information'!$O88+'Glazing information'!$N88),'Window calculation'!$A$257:$A$317,1),MATCH(AD$259,'Window calculation'!$A$257:$Q$257,0))+(INDEX($A$257:$Q$317,MATCH(3-IFERROR('Glazing information'!$P88/('Glazing information'!$O88+'Glazing information'!$N88),0),$R$257:$R$317,-1),MATCH(AD$259,'Window calculation'!$A$257:$Q$257,0))-INDEX('Window calculation'!$A$257:$Q$317,MATCH('Glazing information'!$P88/('Glazing information'!$O88+'Glazing information'!$N88),'Window calculation'!$A$257:$A$317,1),MATCH(AD$259,'Window calculation'!$A$257:$Q$257,0)))*('Glazing information'!$P88/('Glazing information'!$O88+'Glazing information'!$N88)-INDEX($A$257:$A$317,MATCH('Glazing information'!$P88/('Glazing information'!$O88+'Glazing information'!$N88),'Window calculation'!$A$257:$A$317,1),1))/(INDEX(J258:J318,MATCH(3-IFERROR('Glazing information'!$P88/('Glazing information'!$O88+'Glazing information'!$N88),0),$R$257:$R$317,-1),1)-INDEX($A$257:$A$317,MATCH('Glazing information'!$P88/('Glazing information'!$O88+'Glazing information'!$N88),'Window calculation'!$A$257:$A$317,1),1))),1)</f>
        <v>1</v>
      </c>
      <c r="AF262" s="416" t="str">
        <f>IFERROR(('Window calculation'!AE262*('Glazing information'!$N88+'Glazing information'!$O88)-'Window calculation'!AD262*'Glazing information'!$O88)/'Glazing information'!$N88,"")</f>
        <v/>
      </c>
      <c r="AG262" s="419">
        <f>IFERROR(IF('Glazing information'!$P109/'Glazing information'!$O109&gt;3,INDEX($A$257:$Q$317,MATCH(3,'Window calculation'!$A$257:$A$317,1),MATCH(AG$259,'Window calculation'!$A$257:$Q$257,0)),INDEX('Window calculation'!$A$257:$Q$317,MATCH('Glazing information'!$P109/'Glazing information'!$O109,'Window calculation'!$A$257:$A$317,1),MATCH(AG$259,'Window calculation'!$A$257:$Q$257,0))+(INDEX($A$257:$Q$317,MATCH(3-IFERROR('Glazing information'!$P109/'Glazing information'!$O109,0),$R$257:$R$317,-1),MATCH(AG$259,'Window calculation'!$A$257:$Q$257,0))-INDEX('Window calculation'!$A$257:$Q$317,MATCH('Glazing information'!$P109/'Glazing information'!$O109,'Window calculation'!$A$257:$A$317,1),MATCH(AG$259,'Window calculation'!$A$257:$Q$257,0)))*('Glazing information'!$P109/'Glazing information'!$O109-INDEX($A$257:$A$317,MATCH('Glazing information'!$P109/'Glazing information'!$O109,'Window calculation'!$A$257:$A$317,1),1))/(INDEX($A$257:$A$317,MATCH(3-IFERROR('Glazing information'!$P109/'Glazing information'!$O109,0),$R$257:$R$317,-1),1)-INDEX($A$257:$A$317,MATCH('Glazing information'!$P109/'Glazing information'!$O109,'Window calculation'!$A$257:$A$317,1),1))),1)</f>
        <v>1</v>
      </c>
      <c r="AH262" s="420">
        <f>IFERROR(IF('Glazing information'!$P109/('Glazing information'!$O109+'Glazing information'!$N109)&gt;3,INDEX($A$257:$Q$317,MATCH(3,'Window calculation'!$A$257:$A$317,1),MATCH(AG$259,'Window calculation'!$A$257:$Q$257,0)),INDEX('Window calculation'!$A$257:$Q$317,MATCH('Glazing information'!$P109/('Glazing information'!$O109+'Glazing information'!$N109),'Window calculation'!$A$257:$A$317,1),MATCH(AG$259,'Window calculation'!$A$257:$Q$257,0))+(INDEX($A$257:$Q$317,MATCH(3-IFERROR('Glazing information'!$P109/('Glazing information'!$O109+'Glazing information'!$N109),0),$R$257:$R$317,-1),MATCH(AG$259,'Window calculation'!$A$257:$Q$257,0))-INDEX('Window calculation'!$A$257:$Q$317,MATCH('Glazing information'!$P109/('Glazing information'!$O109+'Glazing information'!$N109),'Window calculation'!$A$257:$A$317,1),MATCH(AG$259,'Window calculation'!$A$257:$Q$257,0)))*('Glazing information'!$P109/('Glazing information'!$O109+'Glazing information'!$N109)-INDEX($A$257:$A$317,MATCH('Glazing information'!$P109/('Glazing information'!$O109+'Glazing information'!$N109),'Window calculation'!$A$257:$A$317,1),1))/(INDEX(M258:M318,MATCH(3-IFERROR('Glazing information'!$P109/('Glazing information'!$O109+'Glazing information'!$N109),0),$R$257:$R$317,-1),1)-INDEX($A$257:$A$317,MATCH('Glazing information'!$P109/('Glazing information'!$O109+'Glazing information'!$N109),'Window calculation'!$A$257:$A$317,1),1))),1)</f>
        <v>1</v>
      </c>
      <c r="AI262" s="416" t="str">
        <f>IFERROR(('Window calculation'!AH262*('Glazing information'!$N109+'Glazing information'!$O109)-'Window calculation'!AG262*'Glazing information'!$O109)/'Glazing information'!$N109,"")</f>
        <v/>
      </c>
      <c r="AJ262" s="419">
        <f>IFERROR(IF('Glazing information'!$P130/'Glazing information'!$O130&gt;3,INDEX($A$257:$Q$317,MATCH(3,'Window calculation'!$A$257:$A$317,1),MATCH(AJ$259,'Window calculation'!$A$257:$Q$257,0)),INDEX('Window calculation'!$A$257:$Q$317,MATCH('Glazing information'!$P130/'Glazing information'!$O130,'Window calculation'!$A$257:$A$317,1),MATCH(AJ$259,'Window calculation'!$A$257:$Q$257,0))+(INDEX($A$257:$Q$317,MATCH(3-IFERROR('Glazing information'!$P130/'Glazing information'!$O130,0),$R$257:$R$317,-1),MATCH(AJ$259,'Window calculation'!$A$257:$Q$257,0))-INDEX('Window calculation'!$A$257:$Q$317,MATCH('Glazing information'!$P130/'Glazing information'!$O130,'Window calculation'!$A$257:$A$317,1),MATCH(AJ$259,'Window calculation'!$A$257:$Q$257,0)))*('Glazing information'!$P130/'Glazing information'!$O130-INDEX($A$257:$A$317,MATCH('Glazing information'!$P130/'Glazing information'!$O130,'Window calculation'!$A$257:$A$317,1),1))/(INDEX($A$257:$A$317,MATCH(3-IFERROR('Glazing information'!$P130/'Glazing information'!$O130,0),$R$257:$R$317,-1),1)-INDEX($A$257:$A$317,MATCH('Glazing information'!$P130/'Glazing information'!$O130,'Window calculation'!$A$257:$A$317,1),1))),1)</f>
        <v>1</v>
      </c>
      <c r="AK262" s="420">
        <f>IFERROR(IF('Glazing information'!$P130/('Glazing information'!$O130+'Glazing information'!$N130)&gt;3,INDEX($A$257:$Q$317,MATCH(3,'Window calculation'!$A$257:$A$317,1),MATCH(AJ$259,'Window calculation'!$A$257:$Q$257,0)),INDEX('Window calculation'!$A$257:$Q$317,MATCH('Glazing information'!$P130/('Glazing information'!$O130+'Glazing information'!$N130),'Window calculation'!$A$257:$A$317,1),MATCH(AJ$259,'Window calculation'!$A$257:$Q$257,0))+(INDEX($A$257:$Q$317,MATCH(3-IFERROR('Glazing information'!$P130/('Glazing information'!$O130+'Glazing information'!$N130),0),$R$257:$R$317,-1),MATCH(AJ$259,'Window calculation'!$A$257:$Q$257,0))-INDEX('Window calculation'!$A$257:$Q$317,MATCH('Glazing information'!$P130/('Glazing information'!$O130+'Glazing information'!$N130),'Window calculation'!$A$257:$A$317,1),MATCH(AJ$259,'Window calculation'!$A$257:$Q$257,0)))*('Glazing information'!$P130/('Glazing information'!$O130+'Glazing information'!$N130)-INDEX($A$257:$A$317,MATCH('Glazing information'!$P130/('Glazing information'!$O130+'Glazing information'!$N130),'Window calculation'!$A$257:$A$317,1),1))/(INDEX(P258:P318,MATCH(3-IFERROR('Glazing information'!$P130/('Glazing information'!$O130+'Glazing information'!$N130),0),$R$257:$R$317,-1),1)-INDEX($A$257:$A$317,MATCH('Glazing information'!$P130/('Glazing information'!$O130+'Glazing information'!$N130),'Window calculation'!$A$257:$A$317,1),1))),1)</f>
        <v>1</v>
      </c>
      <c r="AL262" s="416" t="str">
        <f>IFERROR(('Window calculation'!AK262*('Glazing information'!$N130+'Glazing information'!$O130)-'Window calculation'!AJ262*'Glazing information'!$O130)/'Glazing information'!$N130,"")</f>
        <v/>
      </c>
      <c r="AM262" s="419">
        <f>IFERROR(IF('Glazing information'!$P151/'Glazing information'!$O151&gt;3,INDEX($A$257:$Q$317,MATCH(3,'Window calculation'!$A$257:$A$317,1),MATCH(AM$259,'Window calculation'!$A$257:$Q$257,0)),INDEX('Window calculation'!$A$257:$Q$317,MATCH('Glazing information'!$P151/'Glazing information'!$O151,'Window calculation'!$A$257:$A$317,1),MATCH(AM$259,'Window calculation'!$A$257:$Q$257,0))+(INDEX($A$257:$Q$317,MATCH(3-IFERROR('Glazing information'!$P151/'Glazing information'!$O151,0),$R$257:$R$317,-1),MATCH(AM$259,'Window calculation'!$A$257:$Q$257,0))-INDEX('Window calculation'!$A$257:$Q$317,MATCH('Glazing information'!$P151/'Glazing information'!$O151,'Window calculation'!$A$257:$A$317,1),MATCH(AM$259,'Window calculation'!$A$257:$Q$257,0)))*('Glazing information'!$P151/'Glazing information'!$O151-INDEX($A$257:$A$317,MATCH('Glazing information'!$P151/'Glazing information'!$O151,'Window calculation'!$A$257:$A$317,1),1))/(INDEX($A$257:$A$317,MATCH(3-IFERROR('Glazing information'!$P151/'Glazing information'!$O151,0),$R$257:$R$317,-1),1)-INDEX($A$257:$A$317,MATCH('Glazing information'!$P151/'Glazing information'!$O151,'Window calculation'!$A$257:$A$317,1),1))),1)</f>
        <v>1</v>
      </c>
      <c r="AN262" s="420">
        <f>IFERROR(IF('Glazing information'!$P151/('Glazing information'!$O151+'Glazing information'!$N151)&gt;3,INDEX($A$257:$Q$317,MATCH(3,'Window calculation'!$A$257:$A$317,1),MATCH(AM$259,'Window calculation'!$A$257:$Q$257,0)),INDEX('Window calculation'!$A$257:$Q$317,MATCH('Glazing information'!$P151/('Glazing information'!$O151+'Glazing information'!$N151),'Window calculation'!$A$257:$A$317,1),MATCH(AM$259,'Window calculation'!$A$257:$Q$257,0))+(INDEX($A$257:$Q$317,MATCH(3-IFERROR('Glazing information'!$P151/('Glazing information'!$O151+'Glazing information'!$N151),0),$R$257:$R$317,-1),MATCH(AM$259,'Window calculation'!$A$257:$Q$257,0))-INDEX('Window calculation'!$A$257:$Q$317,MATCH('Glazing information'!$P151/('Glazing information'!$O151+'Glazing information'!$N151),'Window calculation'!$A$257:$A$317,1),MATCH(AM$259,'Window calculation'!$A$257:$Q$257,0)))*('Glazing information'!$P151/('Glazing information'!$O151+'Glazing information'!$N151)-INDEX($A$257:$A$317,MATCH('Glazing information'!$P151/('Glazing information'!$O151+'Glazing information'!$N151),'Window calculation'!$A$257:$A$317,1),1))/(INDEX(S258:S318,MATCH(3-IFERROR('Glazing information'!$P151/('Glazing information'!$O151+'Glazing information'!$N151),0),$R$257:$R$317,-1),1)-INDEX($A$257:$A$317,MATCH('Glazing information'!$P151/('Glazing information'!$O151+'Glazing information'!$N151),'Window calculation'!$A$257:$A$317,1),1))),1)</f>
        <v>1</v>
      </c>
      <c r="AO262" s="416" t="str">
        <f>IFERROR(('Window calculation'!AN262*('Glazing information'!$N151+'Glazing information'!$O151)-'Window calculation'!AM262*'Glazing information'!$O151)/'Glazing information'!$N151,"")</f>
        <v/>
      </c>
      <c r="AP262" s="419">
        <f>IFERROR(IF('Glazing information'!$P172/'Glazing information'!$O172&gt;3,INDEX($A$257:$Q$317,MATCH(3,'Window calculation'!$A$257:$A$317,1),MATCH(AP$259,'Window calculation'!$A$257:$Q$257,0)),INDEX('Window calculation'!$A$257:$Q$317,MATCH('Glazing information'!$P172/'Glazing information'!$O172,'Window calculation'!$A$257:$A$317,1),MATCH(AP$259,'Window calculation'!$A$257:$Q$257,0))+(INDEX($A$257:$Q$317,MATCH(3-IFERROR('Glazing information'!$P172/'Glazing information'!$O172,0),$R$257:$R$317,-1),MATCH(AP$259,'Window calculation'!$A$257:$Q$257,0))-INDEX('Window calculation'!$A$257:$Q$317,MATCH('Glazing information'!$P172/'Glazing information'!$O172,'Window calculation'!$A$257:$A$317,1),MATCH(AP$259,'Window calculation'!$A$257:$Q$257,0)))*('Glazing information'!$P172/'Glazing information'!$O172-INDEX($A$257:$A$317,MATCH('Glazing information'!$P172/'Glazing information'!$O172,'Window calculation'!$A$257:$A$317,1),1))/(INDEX($A$257:$A$317,MATCH(3-IFERROR('Glazing information'!$P172/'Glazing information'!$O172,0),$R$257:$R$317,-1),1)-INDEX($A$257:$A$317,MATCH('Glazing information'!$P172/'Glazing information'!$O172,'Window calculation'!$A$257:$A$317,1),1))),1)</f>
        <v>1</v>
      </c>
      <c r="AQ262" s="420">
        <f>IFERROR(IF('Glazing information'!$P172/('Glazing information'!$O172+'Glazing information'!$N172)&gt;3,INDEX($A$257:$Q$317,MATCH(3,'Window calculation'!$A$257:$A$317,1),MATCH(AP$259,'Window calculation'!$A$257:$Q$257,0)),INDEX('Window calculation'!$A$257:$Q$317,MATCH('Glazing information'!$P172/('Glazing information'!$O172+'Glazing information'!$N172),'Window calculation'!$A$257:$A$317,1),MATCH(AP$259,'Window calculation'!$A$257:$Q$257,0))+(INDEX($A$257:$Q$317,MATCH(3-IFERROR('Glazing information'!$P172/('Glazing information'!$O172+'Glazing information'!$N172),0),$R$257:$R$317,-1),MATCH(AP$259,'Window calculation'!$A$257:$Q$257,0))-INDEX('Window calculation'!$A$257:$Q$317,MATCH('Glazing information'!$P172/('Glazing information'!$O172+'Glazing information'!$N172),'Window calculation'!$A$257:$A$317,1),MATCH(AP$259,'Window calculation'!$A$257:$Q$257,0)))*('Glazing information'!$P172/('Glazing information'!$O172+'Glazing information'!$N172)-INDEX($A$257:$A$317,MATCH('Glazing information'!$P172/('Glazing information'!$O172+'Glazing information'!$N172),'Window calculation'!$A$257:$A$317,1),1))/(INDEX(V258:V318,MATCH(3-IFERROR('Glazing information'!$P172/('Glazing information'!$O172+'Glazing information'!$N172),0),$R$257:$R$317,-1),1)-INDEX($A$257:$A$317,MATCH('Glazing information'!$P172/('Glazing information'!$O172+'Glazing information'!$N172),'Window calculation'!$A$257:$A$317,1),1))),1)</f>
        <v>1</v>
      </c>
      <c r="AR262" s="416" t="str">
        <f>IFERROR(('Window calculation'!AQ262*('Glazing information'!$N172+'Glazing information'!$O172)-'Window calculation'!AP262*'Glazing information'!$O172)/'Glazing information'!$N172,"")</f>
        <v/>
      </c>
      <c r="AS262" s="57"/>
      <c r="AT262" s="57"/>
      <c r="AU262" s="57"/>
      <c r="AV262" s="57"/>
      <c r="AW262" s="57"/>
      <c r="AX262" s="57"/>
      <c r="AY262" s="57"/>
      <c r="AZ262" s="57"/>
      <c r="BA262" s="57"/>
      <c r="BB262" s="57"/>
      <c r="BC262" s="57"/>
      <c r="BD262" s="57"/>
      <c r="BE262" s="57"/>
      <c r="BF262" s="57"/>
      <c r="BG262" s="57"/>
      <c r="BH262" s="57"/>
      <c r="BI262" s="57"/>
      <c r="BJ262" s="57"/>
      <c r="BK262" s="57"/>
      <c r="BL262" s="57"/>
    </row>
    <row r="263" spans="1:64" x14ac:dyDescent="0.25">
      <c r="A263" s="67">
        <v>0.3</v>
      </c>
      <c r="B263" s="68" t="b">
        <f>IF('OTTV Calculation'!$E$6="Hanoi",'Beta Database'!D257,IF('OTTV Calculation'!$E$6="Da Nang",'Beta Database'!U257,IF('OTTV Calculation'!$E$6="Buon Ma Thuot",'Beta Database'!AL257,IF('OTTV Calculation'!$E$6="HCMC",'Beta Database'!BC257))))</f>
        <v>0</v>
      </c>
      <c r="C263" s="68" t="b">
        <f>IF('OTTV Calculation'!$E$6="Hanoi",'Beta Database'!E257,IF('OTTV Calculation'!$E$6="Da Nang",'Beta Database'!V257,IF('OTTV Calculation'!$E$6="Buon Ma Thuot",'Beta Database'!AM257,IF('OTTV Calculation'!$E$6="HCMC",'Beta Database'!BD257))))</f>
        <v>0</v>
      </c>
      <c r="D263" s="68" t="b">
        <f>IF('OTTV Calculation'!$E$6="Hanoi",'Beta Database'!F257,IF('OTTV Calculation'!$E$6="Da Nang",'Beta Database'!W257,IF('OTTV Calculation'!$E$6="Buon Ma Thuot",'Beta Database'!AN257,IF('OTTV Calculation'!$E$6="HCMC",'Beta Database'!BE257))))</f>
        <v>0</v>
      </c>
      <c r="E263" s="68" t="b">
        <f>IF('OTTV Calculation'!$E$6="Hanoi",'Beta Database'!G257,IF('OTTV Calculation'!$E$6="Da Nang",'Beta Database'!X257,IF('OTTV Calculation'!$E$6="Buon Ma Thuot",'Beta Database'!AO257,IF('OTTV Calculation'!$E$6="HCMC",'Beta Database'!BF257))))</f>
        <v>0</v>
      </c>
      <c r="F263" s="73" t="b">
        <f>IF('OTTV Calculation'!$E$6="Hanoi",'Beta Database'!H257,IF('OTTV Calculation'!$E$6="Da Nang",'Beta Database'!Y257,IF('OTTV Calculation'!$E$6="Buon Ma Thuot",'Beta Database'!AP257,IF('OTTV Calculation'!$E$6="HCMC",'Beta Database'!BG257))))</f>
        <v>0</v>
      </c>
      <c r="G263" s="68" t="b">
        <f>IF('OTTV Calculation'!$E$6="Hanoi",'Beta Database'!I257,IF('OTTV Calculation'!$E$6="Da Nang",'Beta Database'!Z257,IF('OTTV Calculation'!$E$6="Buon Ma Thuot",'Beta Database'!AQ257,IF('OTTV Calculation'!$E$6="HCMC",'Beta Database'!BH257))))</f>
        <v>0</v>
      </c>
      <c r="H263" s="68" t="b">
        <f>IF('OTTV Calculation'!$E$6="Hanoi",'Beta Database'!J257,IF('OTTV Calculation'!$E$6="Da Nang",'Beta Database'!AA257,IF('OTTV Calculation'!$E$6="Buon Ma Thuot",'Beta Database'!AR257,IF('OTTV Calculation'!$E$6="HCMC",'Beta Database'!BI257))))</f>
        <v>0</v>
      </c>
      <c r="I263" s="68" t="b">
        <f>IF('OTTV Calculation'!$E$6="Hanoi",'Beta Database'!K257,IF('OTTV Calculation'!$E$6="Da Nang",'Beta Database'!AB257,IF('OTTV Calculation'!$E$6="Buon Ma Thuot",'Beta Database'!AS257,IF('OTTV Calculation'!$E$6="HCMC",'Beta Database'!BJ257))))</f>
        <v>0</v>
      </c>
      <c r="J263" s="68" t="b">
        <f>IF('OTTV Calculation'!$E$6="Hanoi",'Beta Database'!L257,IF('OTTV Calculation'!$E$6="Da Nang",'Beta Database'!AC257,IF('OTTV Calculation'!$E$6="Buon Ma Thuot",'Beta Database'!AT257,IF('OTTV Calculation'!$E$6="HCMC",'Beta Database'!BK257))))</f>
        <v>0</v>
      </c>
      <c r="K263" s="68" t="b">
        <f>IF('OTTV Calculation'!$E$6="Hanoi",'Beta Database'!M257,IF('OTTV Calculation'!$E$6="Da Nang",'Beta Database'!AD257,IF('OTTV Calculation'!$E$6="Buon Ma Thuot",'Beta Database'!AU257,IF('OTTV Calculation'!$E$6="HCMC",'Beta Database'!BL257))))</f>
        <v>0</v>
      </c>
      <c r="L263" s="68" t="b">
        <f>IF('OTTV Calculation'!$E$6="Hanoi",'Beta Database'!N257,IF('OTTV Calculation'!$E$6="Da Nang",'Beta Database'!AE257,IF('OTTV Calculation'!$E$6="Buon Ma Thuot",'Beta Database'!AV257,IF('OTTV Calculation'!$E$6="HCMC",'Beta Database'!BM257))))</f>
        <v>0</v>
      </c>
      <c r="M263" s="68" t="b">
        <f>IF('OTTV Calculation'!$E$6="Hanoi",'Beta Database'!O257,IF('OTTV Calculation'!$E$6="Da Nang",'Beta Database'!AF257,IF('OTTV Calculation'!$E$6="Buon Ma Thuot",'Beta Database'!AW257,IF('OTTV Calculation'!$E$6="HCMC",'Beta Database'!BN257))))</f>
        <v>0</v>
      </c>
      <c r="N263" s="68" t="b">
        <f>IF('OTTV Calculation'!$E$6="Hanoi",'Beta Database'!P257,IF('OTTV Calculation'!$E$6="Da Nang",'Beta Database'!AG257,IF('OTTV Calculation'!$E$6="Buon Ma Thuot",'Beta Database'!AX257,IF('OTTV Calculation'!$E$6="HCMC",'Beta Database'!BO257))))</f>
        <v>0</v>
      </c>
      <c r="O263" s="68" t="b">
        <f>IF('OTTV Calculation'!$E$6="Hanoi",'Beta Database'!Q257,IF('OTTV Calculation'!$E$6="Da Nang",'Beta Database'!AH257,IF('OTTV Calculation'!$E$6="Buon Ma Thuot",'Beta Database'!AY257,IF('OTTV Calculation'!$E$6="HCMC",'Beta Database'!BP257))))</f>
        <v>0</v>
      </c>
      <c r="P263" s="68" t="b">
        <f>IF('OTTV Calculation'!$E$6="Hanoi",'Beta Database'!R257,IF('OTTV Calculation'!$E$6="Da Nang",'Beta Database'!AI257,IF('OTTV Calculation'!$E$6="Buon Ma Thuot",'Beta Database'!AZ257,IF('OTTV Calculation'!$E$6="HCMC",'Beta Database'!BQ257))))</f>
        <v>0</v>
      </c>
      <c r="Q263" s="68" t="b">
        <f>IF('OTTV Calculation'!$E$6="Hanoi",'Beta Database'!S257,IF('OTTV Calculation'!$E$6="Da Nang",'Beta Database'!AJ257,IF('OTTV Calculation'!$E$6="Buon Ma Thuot",'Beta Database'!BA257,IF('OTTV Calculation'!$E$6="HCMC",'Beta Database'!BR257))))</f>
        <v>0</v>
      </c>
      <c r="R263" s="57">
        <v>2.75</v>
      </c>
      <c r="S263" s="57"/>
      <c r="T263" s="70" t="s">
        <v>115</v>
      </c>
      <c r="U263" s="419">
        <f>IFERROR(IF('Glazing information'!$P26/'Glazing information'!$O26&gt;3,INDEX($A$257:$Q$317,MATCH(3,'Window calculation'!$A$257:$A$317,1),MATCH(U$259,'Window calculation'!$A$257:$Q$257,0)),INDEX('Window calculation'!$A$257:$Q$317,MATCH('Glazing information'!$P26/'Glazing information'!$O26,'Window calculation'!$A$257:$A$317,1),MATCH(U$259,'Window calculation'!$A$257:$Q$257,0))+(INDEX($A$257:$Q$317,MATCH(3-IFERROR('Glazing information'!$P26/'Glazing information'!$O26,0),$R$257:$R$317,-1),MATCH(U$259,'Window calculation'!$A$257:$Q$257,0))-INDEX('Window calculation'!$A$257:$Q$317,MATCH('Glazing information'!$P26/'Glazing information'!$O26,'Window calculation'!$A$257:$A$317,1),MATCH(U$259,'Window calculation'!$A$257:$Q$257,0)))*('Glazing information'!$P26/'Glazing information'!$O26-INDEX($A$257:$A$317,MATCH('Glazing information'!$P26/'Glazing information'!$O26,'Window calculation'!$A$257:$A$317,1),1))/(INDEX($A$257:$A$317,MATCH(3-IFERROR('Glazing information'!$P26/'Glazing information'!$O26,0),$R$257:$R$317,-1),1)-INDEX($A$257:$A$317,MATCH('Glazing information'!$P26/'Glazing information'!$O26,'Window calculation'!$A$257:$A$317,1),1))),1)</f>
        <v>1</v>
      </c>
      <c r="V263" s="420">
        <f>IFERROR(IF('Glazing information'!$P26/('Glazing information'!$O26+'Glazing information'!$N26)&gt;3,INDEX($A$257:$Q$317,MATCH(3,'Window calculation'!$A$257:$A$317,1),MATCH(U$259,'Window calculation'!$A$257:$Q$257,0)),INDEX('Window calculation'!$A$257:$Q$317,MATCH('Glazing information'!$P26/('Glazing information'!$O26+'Glazing information'!$N26),'Window calculation'!$A$257:$A$317,1),MATCH(U$259,'Window calculation'!$A$257:$Q$257,0))+(INDEX($A$257:$Q$317,MATCH(3-IFERROR('Glazing information'!$P26/('Glazing information'!$O26+'Glazing information'!$N26),0),$R$257:$R$317,-1),MATCH(U$259,'Window calculation'!$A$257:$Q$257,0))-INDEX('Window calculation'!$A$257:$Q$317,MATCH('Glazing information'!$P26/('Glazing information'!$O26+'Glazing information'!$N26),'Window calculation'!$A$257:$A$317,1),MATCH(U$259,'Window calculation'!$A$257:$Q$257,0)))*('Glazing information'!$P26/('Glazing information'!$O26+'Glazing information'!$N26)-INDEX($A$257:$A$317,MATCH('Glazing information'!$P26/('Glazing information'!$O26+'Glazing information'!$N26),'Window calculation'!$A$257:$A$317,1),1))/(INDEX(A259:A319,MATCH(3-IFERROR('Glazing information'!$P26/('Glazing information'!$O26+'Glazing information'!$N26),0),$R$257:$R$317,-1),1)-INDEX($A$257:$A$317,MATCH('Glazing information'!$P26/('Glazing information'!$O26+'Glazing information'!$N26),'Window calculation'!$A$257:$A$317,1),1))),1)</f>
        <v>1</v>
      </c>
      <c r="W263" s="416" t="str">
        <f>IFERROR(('Window calculation'!V263*('Glazing information'!$N26+'Glazing information'!$O26)-'Window calculation'!U263*'Glazing information'!$O26)/'Glazing information'!$N26,"")</f>
        <v/>
      </c>
      <c r="X263" s="419">
        <f>IFERROR(IF('Glazing information'!$P47/'Glazing information'!$O47&gt;3,INDEX($A$257:$Q$317,MATCH(3,'Window calculation'!$A$257:$A$317,1),MATCH(X$259,'Window calculation'!$A$257:$Q$257,0)),INDEX('Window calculation'!$A$257:$Q$317,MATCH('Glazing information'!$P47/'Glazing information'!$O47,'Window calculation'!$A$257:$A$317,1),MATCH(X$259,'Window calculation'!$A$257:$Q$257,0))+(INDEX($A$257:$Q$317,MATCH(3-IFERROR('Glazing information'!$P47/'Glazing information'!$O47,0),$R$257:$R$317,-1),MATCH(X$259,'Window calculation'!$A$257:$Q$257,0))-INDEX('Window calculation'!$A$257:$Q$317,MATCH('Glazing information'!$P47/'Glazing information'!$O47,'Window calculation'!$A$257:$A$317,1),MATCH(X$259,'Window calculation'!$A$257:$Q$257,0)))*('Glazing information'!$P47/'Glazing information'!$O47-INDEX($A$257:$A$317,MATCH('Glazing information'!$P47/'Glazing information'!$O47,'Window calculation'!$A$257:$A$317,1),1))/(INDEX($A$257:$A$317,MATCH(3-IFERROR('Glazing information'!$P47/'Glazing information'!$O47,0),$R$257:$R$317,-1),1)-INDEX($A$257:$A$317,MATCH('Glazing information'!$P47/'Glazing information'!$O47,'Window calculation'!$A$257:$A$317,1),1))),1)</f>
        <v>1</v>
      </c>
      <c r="Y263" s="420">
        <f>IFERROR(IF('Glazing information'!$P47/('Glazing information'!$O47+'Glazing information'!$N47)&gt;3,INDEX($A$257:$Q$317,MATCH(3,'Window calculation'!$A$257:$A$317,1),MATCH(X$259,'Window calculation'!$A$257:$Q$257,0)),INDEX('Window calculation'!$A$257:$Q$317,MATCH('Glazing information'!$P47/('Glazing information'!$O47+'Glazing information'!$N47),'Window calculation'!$A$257:$A$317,1),MATCH(X$259,'Window calculation'!$A$257:$Q$257,0))+(INDEX($A$257:$Q$317,MATCH(3-IFERROR('Glazing information'!$P47/('Glazing information'!$O47+'Glazing information'!$N47),0),$R$257:$R$317,-1),MATCH(X$259,'Window calculation'!$A$257:$Q$257,0))-INDEX('Window calculation'!$A$257:$Q$317,MATCH('Glazing information'!$P47/('Glazing information'!$O47+'Glazing information'!$N47),'Window calculation'!$A$257:$A$317,1),MATCH(X$259,'Window calculation'!$A$257:$Q$257,0)))*('Glazing information'!$P47/('Glazing information'!$O47+'Glazing information'!$N47)-INDEX($A$257:$A$317,MATCH('Glazing information'!$P47/('Glazing information'!$O47+'Glazing information'!$N47),'Window calculation'!$A$257:$A$317,1),1))/(INDEX(D259:D319,MATCH(3-IFERROR('Glazing information'!$P47/('Glazing information'!$O47+'Glazing information'!$N47),0),$R$257:$R$317,-1),1)-INDEX($A$257:$A$317,MATCH('Glazing information'!$P47/('Glazing information'!$O47+'Glazing information'!$N47),'Window calculation'!$A$257:$A$317,1),1))),1)</f>
        <v>1</v>
      </c>
      <c r="Z263" s="416" t="str">
        <f>IFERROR(('Window calculation'!Y263*('Glazing information'!$N47+'Glazing information'!$O47)-'Window calculation'!X263*'Glazing information'!$O47)/'Glazing information'!$N47,"")</f>
        <v/>
      </c>
      <c r="AA263" s="419">
        <f>IFERROR(IF('Glazing information'!$P68/'Glazing information'!$O68&gt;3,INDEX($A$257:$Q$317,MATCH(3,'Window calculation'!$A$257:$A$317,1),MATCH(AA$259,'Window calculation'!$A$257:$Q$257,0)),INDEX('Window calculation'!$A$257:$Q$317,MATCH('Glazing information'!$P68/'Glazing information'!$O68,'Window calculation'!$A$257:$A$317,1),MATCH(AA$259,'Window calculation'!$A$257:$Q$257,0))+(INDEX($A$257:$Q$317,MATCH(3-IFERROR('Glazing information'!$P68/'Glazing information'!$O68,0),$R$257:$R$317,-1),MATCH(AA$259,'Window calculation'!$A$257:$Q$257,0))-INDEX('Window calculation'!$A$257:$Q$317,MATCH('Glazing information'!$P68/'Glazing information'!$O68,'Window calculation'!$A$257:$A$317,1),MATCH(AA$259,'Window calculation'!$A$257:$Q$257,0)))*('Glazing information'!$P68/'Glazing information'!$O68-INDEX($A$257:$A$317,MATCH('Glazing information'!$P68/'Glazing information'!$O68,'Window calculation'!$A$257:$A$317,1),1))/(INDEX($A$257:$A$317,MATCH(3-IFERROR('Glazing information'!$P68/'Glazing information'!$O68,0),$R$257:$R$317,-1),1)-INDEX($A$257:$A$317,MATCH('Glazing information'!$P68/'Glazing information'!$O68,'Window calculation'!$A$257:$A$317,1),1))),1)</f>
        <v>1</v>
      </c>
      <c r="AB263" s="420">
        <f>IFERROR(IF('Glazing information'!$P68/('Glazing information'!$O68+'Glazing information'!$N68)&gt;3,INDEX($A$257:$Q$317,MATCH(3,'Window calculation'!$A$257:$A$317,1),MATCH(AA$259,'Window calculation'!$A$257:$Q$257,0)),INDEX('Window calculation'!$A$257:$Q$317,MATCH('Glazing information'!$P68/('Glazing information'!$O68+'Glazing information'!$N68),'Window calculation'!$A$257:$A$317,1),MATCH(AA$259,'Window calculation'!$A$257:$Q$257,0))+(INDEX($A$257:$Q$317,MATCH(3-IFERROR('Glazing information'!$P68/('Glazing information'!$O68+'Glazing information'!$N68),0),$R$257:$R$317,-1),MATCH(AA$259,'Window calculation'!$A$257:$Q$257,0))-INDEX('Window calculation'!$A$257:$Q$317,MATCH('Glazing information'!$P68/('Glazing information'!$O68+'Glazing information'!$N68),'Window calculation'!$A$257:$A$317,1),MATCH(AA$259,'Window calculation'!$A$257:$Q$257,0)))*('Glazing information'!$P68/('Glazing information'!$O68+'Glazing information'!$N68)-INDEX($A$257:$A$317,MATCH('Glazing information'!$P68/('Glazing information'!$O68+'Glazing information'!$N68),'Window calculation'!$A$257:$A$317,1),1))/(INDEX(G259:G319,MATCH(3-IFERROR('Glazing information'!$P68/('Glazing information'!$O68+'Glazing information'!$N68),0),$R$257:$R$317,-1),1)-INDEX($A$257:$A$317,MATCH('Glazing information'!$P68/('Glazing information'!$O68+'Glazing information'!$N68),'Window calculation'!$A$257:$A$317,1),1))),1)</f>
        <v>1</v>
      </c>
      <c r="AC263" s="416" t="str">
        <f>IFERROR(('Window calculation'!AB263*('Glazing information'!$N68+'Glazing information'!$O68)-'Window calculation'!AA263*'Glazing information'!$O68)/'Glazing information'!$N68,"")</f>
        <v/>
      </c>
      <c r="AD263" s="419">
        <f>IFERROR(IF('Glazing information'!$P89/'Glazing information'!$O89&gt;3,INDEX($A$257:$Q$317,MATCH(3,'Window calculation'!$A$257:$A$317,1),MATCH(AD$259,'Window calculation'!$A$257:$Q$257,0)),INDEX('Window calculation'!$A$257:$Q$317,MATCH('Glazing information'!$P89/'Glazing information'!$O89,'Window calculation'!$A$257:$A$317,1),MATCH(AD$259,'Window calculation'!$A$257:$Q$257,0))+(INDEX($A$257:$Q$317,MATCH(3-IFERROR('Glazing information'!$P89/'Glazing information'!$O89,0),$R$257:$R$317,-1),MATCH(AD$259,'Window calculation'!$A$257:$Q$257,0))-INDEX('Window calculation'!$A$257:$Q$317,MATCH('Glazing information'!$P89/'Glazing information'!$O89,'Window calculation'!$A$257:$A$317,1),MATCH(AD$259,'Window calculation'!$A$257:$Q$257,0)))*('Glazing information'!$P89/'Glazing information'!$O89-INDEX($A$257:$A$317,MATCH('Glazing information'!$P89/'Glazing information'!$O89,'Window calculation'!$A$257:$A$317,1),1))/(INDEX($A$257:$A$317,MATCH(3-IFERROR('Glazing information'!$P89/'Glazing information'!$O89,0),$R$257:$R$317,-1),1)-INDEX($A$257:$A$317,MATCH('Glazing information'!$P89/'Glazing information'!$O89,'Window calculation'!$A$257:$A$317,1),1))),1)</f>
        <v>1</v>
      </c>
      <c r="AE263" s="420">
        <f>IFERROR(IF('Glazing information'!$P89/('Glazing information'!$O89+'Glazing information'!$N89)&gt;3,INDEX($A$257:$Q$317,MATCH(3,'Window calculation'!$A$257:$A$317,1),MATCH(AD$259,'Window calculation'!$A$257:$Q$257,0)),INDEX('Window calculation'!$A$257:$Q$317,MATCH('Glazing information'!$P89/('Glazing information'!$O89+'Glazing information'!$N89),'Window calculation'!$A$257:$A$317,1),MATCH(AD$259,'Window calculation'!$A$257:$Q$257,0))+(INDEX($A$257:$Q$317,MATCH(3-IFERROR('Glazing information'!$P89/('Glazing information'!$O89+'Glazing information'!$N89),0),$R$257:$R$317,-1),MATCH(AD$259,'Window calculation'!$A$257:$Q$257,0))-INDEX('Window calculation'!$A$257:$Q$317,MATCH('Glazing information'!$P89/('Glazing information'!$O89+'Glazing information'!$N89),'Window calculation'!$A$257:$A$317,1),MATCH(AD$259,'Window calculation'!$A$257:$Q$257,0)))*('Glazing information'!$P89/('Glazing information'!$O89+'Glazing information'!$N89)-INDEX($A$257:$A$317,MATCH('Glazing information'!$P89/('Glazing information'!$O89+'Glazing information'!$N89),'Window calculation'!$A$257:$A$317,1),1))/(INDEX(J259:J319,MATCH(3-IFERROR('Glazing information'!$P89/('Glazing information'!$O89+'Glazing information'!$N89),0),$R$257:$R$317,-1),1)-INDEX($A$257:$A$317,MATCH('Glazing information'!$P89/('Glazing information'!$O89+'Glazing information'!$N89),'Window calculation'!$A$257:$A$317,1),1))),1)</f>
        <v>1</v>
      </c>
      <c r="AF263" s="416" t="str">
        <f>IFERROR(('Window calculation'!AE263*('Glazing information'!$N89+'Glazing information'!$O89)-'Window calculation'!AD263*'Glazing information'!$O89)/'Glazing information'!$N89,"")</f>
        <v/>
      </c>
      <c r="AG263" s="419">
        <f>IFERROR(IF('Glazing information'!$P110/'Glazing information'!$O110&gt;3,INDEX($A$257:$Q$317,MATCH(3,'Window calculation'!$A$257:$A$317,1),MATCH(AG$259,'Window calculation'!$A$257:$Q$257,0)),INDEX('Window calculation'!$A$257:$Q$317,MATCH('Glazing information'!$P110/'Glazing information'!$O110,'Window calculation'!$A$257:$A$317,1),MATCH(AG$259,'Window calculation'!$A$257:$Q$257,0))+(INDEX($A$257:$Q$317,MATCH(3-IFERROR('Glazing information'!$P110/'Glazing information'!$O110,0),$R$257:$R$317,-1),MATCH(AG$259,'Window calculation'!$A$257:$Q$257,0))-INDEX('Window calculation'!$A$257:$Q$317,MATCH('Glazing information'!$P110/'Glazing information'!$O110,'Window calculation'!$A$257:$A$317,1),MATCH(AG$259,'Window calculation'!$A$257:$Q$257,0)))*('Glazing information'!$P110/'Glazing information'!$O110-INDEX($A$257:$A$317,MATCH('Glazing information'!$P110/'Glazing information'!$O110,'Window calculation'!$A$257:$A$317,1),1))/(INDEX($A$257:$A$317,MATCH(3-IFERROR('Glazing information'!$P110/'Glazing information'!$O110,0),$R$257:$R$317,-1),1)-INDEX($A$257:$A$317,MATCH('Glazing information'!$P110/'Glazing information'!$O110,'Window calculation'!$A$257:$A$317,1),1))),1)</f>
        <v>1</v>
      </c>
      <c r="AH263" s="420">
        <f>IFERROR(IF('Glazing information'!$P110/('Glazing information'!$O110+'Glazing information'!$N110)&gt;3,INDEX($A$257:$Q$317,MATCH(3,'Window calculation'!$A$257:$A$317,1),MATCH(AG$259,'Window calculation'!$A$257:$Q$257,0)),INDEX('Window calculation'!$A$257:$Q$317,MATCH('Glazing information'!$P110/('Glazing information'!$O110+'Glazing information'!$N110),'Window calculation'!$A$257:$A$317,1),MATCH(AG$259,'Window calculation'!$A$257:$Q$257,0))+(INDEX($A$257:$Q$317,MATCH(3-IFERROR('Glazing information'!$P110/('Glazing information'!$O110+'Glazing information'!$N110),0),$R$257:$R$317,-1),MATCH(AG$259,'Window calculation'!$A$257:$Q$257,0))-INDEX('Window calculation'!$A$257:$Q$317,MATCH('Glazing information'!$P110/('Glazing information'!$O110+'Glazing information'!$N110),'Window calculation'!$A$257:$A$317,1),MATCH(AG$259,'Window calculation'!$A$257:$Q$257,0)))*('Glazing information'!$P110/('Glazing information'!$O110+'Glazing information'!$N110)-INDEX($A$257:$A$317,MATCH('Glazing information'!$P110/('Glazing information'!$O110+'Glazing information'!$N110),'Window calculation'!$A$257:$A$317,1),1))/(INDEX(M259:M319,MATCH(3-IFERROR('Glazing information'!$P110/('Glazing information'!$O110+'Glazing information'!$N110),0),$R$257:$R$317,-1),1)-INDEX($A$257:$A$317,MATCH('Glazing information'!$P110/('Glazing information'!$O110+'Glazing information'!$N110),'Window calculation'!$A$257:$A$317,1),1))),1)</f>
        <v>1</v>
      </c>
      <c r="AI263" s="416" t="str">
        <f>IFERROR(('Window calculation'!AH263*('Glazing information'!$N110+'Glazing information'!$O110)-'Window calculation'!AG263*'Glazing information'!$O110)/'Glazing information'!$N110,"")</f>
        <v/>
      </c>
      <c r="AJ263" s="419">
        <f>IFERROR(IF('Glazing information'!$P131/'Glazing information'!$O131&gt;3,INDEX($A$257:$Q$317,MATCH(3,'Window calculation'!$A$257:$A$317,1),MATCH(AJ$259,'Window calculation'!$A$257:$Q$257,0)),INDEX('Window calculation'!$A$257:$Q$317,MATCH('Glazing information'!$P131/'Glazing information'!$O131,'Window calculation'!$A$257:$A$317,1),MATCH(AJ$259,'Window calculation'!$A$257:$Q$257,0))+(INDEX($A$257:$Q$317,MATCH(3-IFERROR('Glazing information'!$P131/'Glazing information'!$O131,0),$R$257:$R$317,-1),MATCH(AJ$259,'Window calculation'!$A$257:$Q$257,0))-INDEX('Window calculation'!$A$257:$Q$317,MATCH('Glazing information'!$P131/'Glazing information'!$O131,'Window calculation'!$A$257:$A$317,1),MATCH(AJ$259,'Window calculation'!$A$257:$Q$257,0)))*('Glazing information'!$P131/'Glazing information'!$O131-INDEX($A$257:$A$317,MATCH('Glazing information'!$P131/'Glazing information'!$O131,'Window calculation'!$A$257:$A$317,1),1))/(INDEX($A$257:$A$317,MATCH(3-IFERROR('Glazing information'!$P131/'Glazing information'!$O131,0),$R$257:$R$317,-1),1)-INDEX($A$257:$A$317,MATCH('Glazing information'!$P131/'Glazing information'!$O131,'Window calculation'!$A$257:$A$317,1),1))),1)</f>
        <v>1</v>
      </c>
      <c r="AK263" s="420">
        <f>IFERROR(IF('Glazing information'!$P131/('Glazing information'!$O131+'Glazing information'!$N131)&gt;3,INDEX($A$257:$Q$317,MATCH(3,'Window calculation'!$A$257:$A$317,1),MATCH(AJ$259,'Window calculation'!$A$257:$Q$257,0)),INDEX('Window calculation'!$A$257:$Q$317,MATCH('Glazing information'!$P131/('Glazing information'!$O131+'Glazing information'!$N131),'Window calculation'!$A$257:$A$317,1),MATCH(AJ$259,'Window calculation'!$A$257:$Q$257,0))+(INDEX($A$257:$Q$317,MATCH(3-IFERROR('Glazing information'!$P131/('Glazing information'!$O131+'Glazing information'!$N131),0),$R$257:$R$317,-1),MATCH(AJ$259,'Window calculation'!$A$257:$Q$257,0))-INDEX('Window calculation'!$A$257:$Q$317,MATCH('Glazing information'!$P131/('Glazing information'!$O131+'Glazing information'!$N131),'Window calculation'!$A$257:$A$317,1),MATCH(AJ$259,'Window calculation'!$A$257:$Q$257,0)))*('Glazing information'!$P131/('Glazing information'!$O131+'Glazing information'!$N131)-INDEX($A$257:$A$317,MATCH('Glazing information'!$P131/('Glazing information'!$O131+'Glazing information'!$N131),'Window calculation'!$A$257:$A$317,1),1))/(INDEX(P259:P319,MATCH(3-IFERROR('Glazing information'!$P131/('Glazing information'!$O131+'Glazing information'!$N131),0),$R$257:$R$317,-1),1)-INDEX($A$257:$A$317,MATCH('Glazing information'!$P131/('Glazing information'!$O131+'Glazing information'!$N131),'Window calculation'!$A$257:$A$317,1),1))),1)</f>
        <v>1</v>
      </c>
      <c r="AL263" s="416" t="str">
        <f>IFERROR(('Window calculation'!AK263*('Glazing information'!$N131+'Glazing information'!$O131)-'Window calculation'!AJ263*'Glazing information'!$O131)/'Glazing information'!$N131,"")</f>
        <v/>
      </c>
      <c r="AM263" s="419">
        <f>IFERROR(IF('Glazing information'!$P152/'Glazing information'!$O152&gt;3,INDEX($A$257:$Q$317,MATCH(3,'Window calculation'!$A$257:$A$317,1),MATCH(AM$259,'Window calculation'!$A$257:$Q$257,0)),INDEX('Window calculation'!$A$257:$Q$317,MATCH('Glazing information'!$P152/'Glazing information'!$O152,'Window calculation'!$A$257:$A$317,1),MATCH(AM$259,'Window calculation'!$A$257:$Q$257,0))+(INDEX($A$257:$Q$317,MATCH(3-IFERROR('Glazing information'!$P152/'Glazing information'!$O152,0),$R$257:$R$317,-1),MATCH(AM$259,'Window calculation'!$A$257:$Q$257,0))-INDEX('Window calculation'!$A$257:$Q$317,MATCH('Glazing information'!$P152/'Glazing information'!$O152,'Window calculation'!$A$257:$A$317,1),MATCH(AM$259,'Window calculation'!$A$257:$Q$257,0)))*('Glazing information'!$P152/'Glazing information'!$O152-INDEX($A$257:$A$317,MATCH('Glazing information'!$P152/'Glazing information'!$O152,'Window calculation'!$A$257:$A$317,1),1))/(INDEX($A$257:$A$317,MATCH(3-IFERROR('Glazing information'!$P152/'Glazing information'!$O152,0),$R$257:$R$317,-1),1)-INDEX($A$257:$A$317,MATCH('Glazing information'!$P152/'Glazing information'!$O152,'Window calculation'!$A$257:$A$317,1),1))),1)</f>
        <v>1</v>
      </c>
      <c r="AN263" s="420">
        <f>IFERROR(IF('Glazing information'!$P152/('Glazing information'!$O152+'Glazing information'!$N152)&gt;3,INDEX($A$257:$Q$317,MATCH(3,'Window calculation'!$A$257:$A$317,1),MATCH(AM$259,'Window calculation'!$A$257:$Q$257,0)),INDEX('Window calculation'!$A$257:$Q$317,MATCH('Glazing information'!$P152/('Glazing information'!$O152+'Glazing information'!$N152),'Window calculation'!$A$257:$A$317,1),MATCH(AM$259,'Window calculation'!$A$257:$Q$257,0))+(INDEX($A$257:$Q$317,MATCH(3-IFERROR('Glazing information'!$P152/('Glazing information'!$O152+'Glazing information'!$N152),0),$R$257:$R$317,-1),MATCH(AM$259,'Window calculation'!$A$257:$Q$257,0))-INDEX('Window calculation'!$A$257:$Q$317,MATCH('Glazing information'!$P152/('Glazing information'!$O152+'Glazing information'!$N152),'Window calculation'!$A$257:$A$317,1),MATCH(AM$259,'Window calculation'!$A$257:$Q$257,0)))*('Glazing information'!$P152/('Glazing information'!$O152+'Glazing information'!$N152)-INDEX($A$257:$A$317,MATCH('Glazing information'!$P152/('Glazing information'!$O152+'Glazing information'!$N152),'Window calculation'!$A$257:$A$317,1),1))/(INDEX(S259:S319,MATCH(3-IFERROR('Glazing information'!$P152/('Glazing information'!$O152+'Glazing information'!$N152),0),$R$257:$R$317,-1),1)-INDEX($A$257:$A$317,MATCH('Glazing information'!$P152/('Glazing information'!$O152+'Glazing information'!$N152),'Window calculation'!$A$257:$A$317,1),1))),1)</f>
        <v>1</v>
      </c>
      <c r="AO263" s="416" t="str">
        <f>IFERROR(('Window calculation'!AN263*('Glazing information'!$N152+'Glazing information'!$O152)-'Window calculation'!AM263*'Glazing information'!$O152)/'Glazing information'!$N152,"")</f>
        <v/>
      </c>
      <c r="AP263" s="419">
        <f>IFERROR(IF('Glazing information'!$P173/'Glazing information'!$O173&gt;3,INDEX($A$257:$Q$317,MATCH(3,'Window calculation'!$A$257:$A$317,1),MATCH(AP$259,'Window calculation'!$A$257:$Q$257,0)),INDEX('Window calculation'!$A$257:$Q$317,MATCH('Glazing information'!$P173/'Glazing information'!$O173,'Window calculation'!$A$257:$A$317,1),MATCH(AP$259,'Window calculation'!$A$257:$Q$257,0))+(INDEX($A$257:$Q$317,MATCH(3-IFERROR('Glazing information'!$P173/'Glazing information'!$O173,0),$R$257:$R$317,-1),MATCH(AP$259,'Window calculation'!$A$257:$Q$257,0))-INDEX('Window calculation'!$A$257:$Q$317,MATCH('Glazing information'!$P173/'Glazing information'!$O173,'Window calculation'!$A$257:$A$317,1),MATCH(AP$259,'Window calculation'!$A$257:$Q$257,0)))*('Glazing information'!$P173/'Glazing information'!$O173-INDEX($A$257:$A$317,MATCH('Glazing information'!$P173/'Glazing information'!$O173,'Window calculation'!$A$257:$A$317,1),1))/(INDEX($A$257:$A$317,MATCH(3-IFERROR('Glazing information'!$P173/'Glazing information'!$O173,0),$R$257:$R$317,-1),1)-INDEX($A$257:$A$317,MATCH('Glazing information'!$P173/'Glazing information'!$O173,'Window calculation'!$A$257:$A$317,1),1))),1)</f>
        <v>1</v>
      </c>
      <c r="AQ263" s="420">
        <f>IFERROR(IF('Glazing information'!$P173/('Glazing information'!$O173+'Glazing information'!$N173)&gt;3,INDEX($A$257:$Q$317,MATCH(3,'Window calculation'!$A$257:$A$317,1),MATCH(AP$259,'Window calculation'!$A$257:$Q$257,0)),INDEX('Window calculation'!$A$257:$Q$317,MATCH('Glazing information'!$P173/('Glazing information'!$O173+'Glazing information'!$N173),'Window calculation'!$A$257:$A$317,1),MATCH(AP$259,'Window calculation'!$A$257:$Q$257,0))+(INDEX($A$257:$Q$317,MATCH(3-IFERROR('Glazing information'!$P173/('Glazing information'!$O173+'Glazing information'!$N173),0),$R$257:$R$317,-1),MATCH(AP$259,'Window calculation'!$A$257:$Q$257,0))-INDEX('Window calculation'!$A$257:$Q$317,MATCH('Glazing information'!$P173/('Glazing information'!$O173+'Glazing information'!$N173),'Window calculation'!$A$257:$A$317,1),MATCH(AP$259,'Window calculation'!$A$257:$Q$257,0)))*('Glazing information'!$P173/('Glazing information'!$O173+'Glazing information'!$N173)-INDEX($A$257:$A$317,MATCH('Glazing information'!$P173/('Glazing information'!$O173+'Glazing information'!$N173),'Window calculation'!$A$257:$A$317,1),1))/(INDEX(V259:V319,MATCH(3-IFERROR('Glazing information'!$P173/('Glazing information'!$O173+'Glazing information'!$N173),0),$R$257:$R$317,-1),1)-INDEX($A$257:$A$317,MATCH('Glazing information'!$P173/('Glazing information'!$O173+'Glazing information'!$N173),'Window calculation'!$A$257:$A$317,1),1))),1)</f>
        <v>1</v>
      </c>
      <c r="AR263" s="416" t="str">
        <f>IFERROR(('Window calculation'!AQ263*('Glazing information'!$N173+'Glazing information'!$O173)-'Window calculation'!AP263*'Glazing information'!$O173)/'Glazing information'!$N173,"")</f>
        <v/>
      </c>
      <c r="AS263" s="57"/>
      <c r="AT263" s="57"/>
      <c r="AU263" s="57"/>
      <c r="AV263" s="57"/>
      <c r="AW263" s="57"/>
      <c r="AX263" s="57"/>
      <c r="AY263" s="57"/>
      <c r="AZ263" s="57"/>
      <c r="BA263" s="57"/>
      <c r="BB263" s="57"/>
      <c r="BC263" s="57"/>
      <c r="BD263" s="57"/>
      <c r="BE263" s="57"/>
      <c r="BF263" s="57"/>
      <c r="BG263" s="57"/>
      <c r="BH263" s="57"/>
      <c r="BI263" s="57"/>
      <c r="BJ263" s="57"/>
      <c r="BK263" s="57"/>
      <c r="BL263" s="57"/>
    </row>
    <row r="264" spans="1:64" x14ac:dyDescent="0.25">
      <c r="A264" s="67">
        <v>0.35</v>
      </c>
      <c r="B264" s="68" t="b">
        <f>IF('OTTV Calculation'!$E$6="Hanoi",'Beta Database'!D258,IF('OTTV Calculation'!$E$6="Da Nang",'Beta Database'!U258,IF('OTTV Calculation'!$E$6="Buon Ma Thuot",'Beta Database'!AL258,IF('OTTV Calculation'!$E$6="HCMC",'Beta Database'!BC258))))</f>
        <v>0</v>
      </c>
      <c r="C264" s="68" t="b">
        <f>IF('OTTV Calculation'!$E$6="Hanoi",'Beta Database'!E258,IF('OTTV Calculation'!$E$6="Da Nang",'Beta Database'!V258,IF('OTTV Calculation'!$E$6="Buon Ma Thuot",'Beta Database'!AM258,IF('OTTV Calculation'!$E$6="HCMC",'Beta Database'!BD258))))</f>
        <v>0</v>
      </c>
      <c r="D264" s="68" t="b">
        <f>IF('OTTV Calculation'!$E$6="Hanoi",'Beta Database'!F258,IF('OTTV Calculation'!$E$6="Da Nang",'Beta Database'!W258,IF('OTTV Calculation'!$E$6="Buon Ma Thuot",'Beta Database'!AN258,IF('OTTV Calculation'!$E$6="HCMC",'Beta Database'!BE258))))</f>
        <v>0</v>
      </c>
      <c r="E264" s="68" t="b">
        <f>IF('OTTV Calculation'!$E$6="Hanoi",'Beta Database'!G258,IF('OTTV Calculation'!$E$6="Da Nang",'Beta Database'!X258,IF('OTTV Calculation'!$E$6="Buon Ma Thuot",'Beta Database'!AO258,IF('OTTV Calculation'!$E$6="HCMC",'Beta Database'!BF258))))</f>
        <v>0</v>
      </c>
      <c r="F264" s="73" t="b">
        <f>IF('OTTV Calculation'!$E$6="Hanoi",'Beta Database'!H258,IF('OTTV Calculation'!$E$6="Da Nang",'Beta Database'!Y258,IF('OTTV Calculation'!$E$6="Buon Ma Thuot",'Beta Database'!AP258,IF('OTTV Calculation'!$E$6="HCMC",'Beta Database'!BG258))))</f>
        <v>0</v>
      </c>
      <c r="G264" s="68" t="b">
        <f>IF('OTTV Calculation'!$E$6="Hanoi",'Beta Database'!I258,IF('OTTV Calculation'!$E$6="Da Nang",'Beta Database'!Z258,IF('OTTV Calculation'!$E$6="Buon Ma Thuot",'Beta Database'!AQ258,IF('OTTV Calculation'!$E$6="HCMC",'Beta Database'!BH258))))</f>
        <v>0</v>
      </c>
      <c r="H264" s="68" t="b">
        <f>IF('OTTV Calculation'!$E$6="Hanoi",'Beta Database'!J258,IF('OTTV Calculation'!$E$6="Da Nang",'Beta Database'!AA258,IF('OTTV Calculation'!$E$6="Buon Ma Thuot",'Beta Database'!AR258,IF('OTTV Calculation'!$E$6="HCMC",'Beta Database'!BI258))))</f>
        <v>0</v>
      </c>
      <c r="I264" s="68" t="b">
        <f>IF('OTTV Calculation'!$E$6="Hanoi",'Beta Database'!K258,IF('OTTV Calculation'!$E$6="Da Nang",'Beta Database'!AB258,IF('OTTV Calculation'!$E$6="Buon Ma Thuot",'Beta Database'!AS258,IF('OTTV Calculation'!$E$6="HCMC",'Beta Database'!BJ258))))</f>
        <v>0</v>
      </c>
      <c r="J264" s="68" t="b">
        <f>IF('OTTV Calculation'!$E$6="Hanoi",'Beta Database'!L258,IF('OTTV Calculation'!$E$6="Da Nang",'Beta Database'!AC258,IF('OTTV Calculation'!$E$6="Buon Ma Thuot",'Beta Database'!AT258,IF('OTTV Calculation'!$E$6="HCMC",'Beta Database'!BK258))))</f>
        <v>0</v>
      </c>
      <c r="K264" s="68" t="b">
        <f>IF('OTTV Calculation'!$E$6="Hanoi",'Beta Database'!M258,IF('OTTV Calculation'!$E$6="Da Nang",'Beta Database'!AD258,IF('OTTV Calculation'!$E$6="Buon Ma Thuot",'Beta Database'!AU258,IF('OTTV Calculation'!$E$6="HCMC",'Beta Database'!BL258))))</f>
        <v>0</v>
      </c>
      <c r="L264" s="68" t="b">
        <f>IF('OTTV Calculation'!$E$6="Hanoi",'Beta Database'!N258,IF('OTTV Calculation'!$E$6="Da Nang",'Beta Database'!AE258,IF('OTTV Calculation'!$E$6="Buon Ma Thuot",'Beta Database'!AV258,IF('OTTV Calculation'!$E$6="HCMC",'Beta Database'!BM258))))</f>
        <v>0</v>
      </c>
      <c r="M264" s="68" t="b">
        <f>IF('OTTV Calculation'!$E$6="Hanoi",'Beta Database'!O258,IF('OTTV Calculation'!$E$6="Da Nang",'Beta Database'!AF258,IF('OTTV Calculation'!$E$6="Buon Ma Thuot",'Beta Database'!AW258,IF('OTTV Calculation'!$E$6="HCMC",'Beta Database'!BN258))))</f>
        <v>0</v>
      </c>
      <c r="N264" s="68" t="b">
        <f>IF('OTTV Calculation'!$E$6="Hanoi",'Beta Database'!P258,IF('OTTV Calculation'!$E$6="Da Nang",'Beta Database'!AG258,IF('OTTV Calculation'!$E$6="Buon Ma Thuot",'Beta Database'!AX258,IF('OTTV Calculation'!$E$6="HCMC",'Beta Database'!BO258))))</f>
        <v>0</v>
      </c>
      <c r="O264" s="68" t="b">
        <f>IF('OTTV Calculation'!$E$6="Hanoi",'Beta Database'!Q258,IF('OTTV Calculation'!$E$6="Da Nang",'Beta Database'!AH258,IF('OTTV Calculation'!$E$6="Buon Ma Thuot",'Beta Database'!AY258,IF('OTTV Calculation'!$E$6="HCMC",'Beta Database'!BP258))))</f>
        <v>0</v>
      </c>
      <c r="P264" s="68" t="b">
        <f>IF('OTTV Calculation'!$E$6="Hanoi",'Beta Database'!R258,IF('OTTV Calculation'!$E$6="Da Nang",'Beta Database'!AI258,IF('OTTV Calculation'!$E$6="Buon Ma Thuot",'Beta Database'!AZ258,IF('OTTV Calculation'!$E$6="HCMC",'Beta Database'!BQ258))))</f>
        <v>0</v>
      </c>
      <c r="Q264" s="68" t="b">
        <f>IF('OTTV Calculation'!$E$6="Hanoi",'Beta Database'!S258,IF('OTTV Calculation'!$E$6="Da Nang",'Beta Database'!AJ258,IF('OTTV Calculation'!$E$6="Buon Ma Thuot",'Beta Database'!BA258,IF('OTTV Calculation'!$E$6="HCMC",'Beta Database'!BR258))))</f>
        <v>0</v>
      </c>
      <c r="R264" s="57">
        <v>2.7</v>
      </c>
      <c r="S264" s="57"/>
      <c r="T264" s="70" t="s">
        <v>116</v>
      </c>
      <c r="U264" s="419">
        <f>IFERROR(IF('Glazing information'!$P27/'Glazing information'!$O27&gt;3,INDEX($A$257:$Q$317,MATCH(3,'Window calculation'!$A$257:$A$317,1),MATCH(U$259,'Window calculation'!$A$257:$Q$257,0)),INDEX('Window calculation'!$A$257:$Q$317,MATCH('Glazing information'!$P27/'Glazing information'!$O27,'Window calculation'!$A$257:$A$317,1),MATCH(U$259,'Window calculation'!$A$257:$Q$257,0))+(INDEX($A$257:$Q$317,MATCH(3-IFERROR('Glazing information'!$P27/'Glazing information'!$O27,0),$R$257:$R$317,-1),MATCH(U$259,'Window calculation'!$A$257:$Q$257,0))-INDEX('Window calculation'!$A$257:$Q$317,MATCH('Glazing information'!$P27/'Glazing information'!$O27,'Window calculation'!$A$257:$A$317,1),MATCH(U$259,'Window calculation'!$A$257:$Q$257,0)))*('Glazing information'!$P27/'Glazing information'!$O27-INDEX($A$257:$A$317,MATCH('Glazing information'!$P27/'Glazing information'!$O27,'Window calculation'!$A$257:$A$317,1),1))/(INDEX($A$257:$A$317,MATCH(3-IFERROR('Glazing information'!$P27/'Glazing information'!$O27,0),$R$257:$R$317,-1),1)-INDEX($A$257:$A$317,MATCH('Glazing information'!$P27/'Glazing information'!$O27,'Window calculation'!$A$257:$A$317,1),1))),1)</f>
        <v>1</v>
      </c>
      <c r="V264" s="420">
        <f>IFERROR(IF('Glazing information'!$P27/('Glazing information'!$O27+'Glazing information'!$N27)&gt;3,INDEX($A$257:$Q$317,MATCH(3,'Window calculation'!$A$257:$A$317,1),MATCH(U$259,'Window calculation'!$A$257:$Q$257,0)),INDEX('Window calculation'!$A$257:$Q$317,MATCH('Glazing information'!$P27/('Glazing information'!$O27+'Glazing information'!$N27),'Window calculation'!$A$257:$A$317,1),MATCH(U$259,'Window calculation'!$A$257:$Q$257,0))+(INDEX($A$257:$Q$317,MATCH(3-IFERROR('Glazing information'!$P27/('Glazing information'!$O27+'Glazing information'!$N27),0),$R$257:$R$317,-1),MATCH(U$259,'Window calculation'!$A$257:$Q$257,0))-INDEX('Window calculation'!$A$257:$Q$317,MATCH('Glazing information'!$P27/('Glazing information'!$O27+'Glazing information'!$N27),'Window calculation'!$A$257:$A$317,1),MATCH(U$259,'Window calculation'!$A$257:$Q$257,0)))*('Glazing information'!$P27/('Glazing information'!$O27+'Glazing information'!$N27)-INDEX($A$257:$A$317,MATCH('Glazing information'!$P27/('Glazing information'!$O27+'Glazing information'!$N27),'Window calculation'!$A$257:$A$317,1),1))/(INDEX(A260:A320,MATCH(3-IFERROR('Glazing information'!$P27/('Glazing information'!$O27+'Glazing information'!$N27),0),$R$257:$R$317,-1),1)-INDEX($A$257:$A$317,MATCH('Glazing information'!$P27/('Glazing information'!$O27+'Glazing information'!$N27),'Window calculation'!$A$257:$A$317,1),1))),1)</f>
        <v>1</v>
      </c>
      <c r="W264" s="416" t="str">
        <f>IFERROR(('Window calculation'!V264*('Glazing information'!$N27+'Glazing information'!$O27)-'Window calculation'!U264*'Glazing information'!$O27)/'Glazing information'!$N27,"")</f>
        <v/>
      </c>
      <c r="X264" s="419">
        <f>IFERROR(IF('Glazing information'!$P48/'Glazing information'!$O48&gt;3,INDEX($A$257:$Q$317,MATCH(3,'Window calculation'!$A$257:$A$317,1),MATCH(X$259,'Window calculation'!$A$257:$Q$257,0)),INDEX('Window calculation'!$A$257:$Q$317,MATCH('Glazing information'!$P48/'Glazing information'!$O48,'Window calculation'!$A$257:$A$317,1),MATCH(X$259,'Window calculation'!$A$257:$Q$257,0))+(INDEX($A$257:$Q$317,MATCH(3-IFERROR('Glazing information'!$P48/'Glazing information'!$O48,0),$R$257:$R$317,-1),MATCH(X$259,'Window calculation'!$A$257:$Q$257,0))-INDEX('Window calculation'!$A$257:$Q$317,MATCH('Glazing information'!$P48/'Glazing information'!$O48,'Window calculation'!$A$257:$A$317,1),MATCH(X$259,'Window calculation'!$A$257:$Q$257,0)))*('Glazing information'!$P48/'Glazing information'!$O48-INDEX($A$257:$A$317,MATCH('Glazing information'!$P48/'Glazing information'!$O48,'Window calculation'!$A$257:$A$317,1),1))/(INDEX($A$257:$A$317,MATCH(3-IFERROR('Glazing information'!$P48/'Glazing information'!$O48,0),$R$257:$R$317,-1),1)-INDEX($A$257:$A$317,MATCH('Glazing information'!$P48/'Glazing information'!$O48,'Window calculation'!$A$257:$A$317,1),1))),1)</f>
        <v>1</v>
      </c>
      <c r="Y264" s="420">
        <f>IFERROR(IF('Glazing information'!$P48/('Glazing information'!$O48+'Glazing information'!$N48)&gt;3,INDEX($A$257:$Q$317,MATCH(3,'Window calculation'!$A$257:$A$317,1),MATCH(X$259,'Window calculation'!$A$257:$Q$257,0)),INDEX('Window calculation'!$A$257:$Q$317,MATCH('Glazing information'!$P48/('Glazing information'!$O48+'Glazing information'!$N48),'Window calculation'!$A$257:$A$317,1),MATCH(X$259,'Window calculation'!$A$257:$Q$257,0))+(INDEX($A$257:$Q$317,MATCH(3-IFERROR('Glazing information'!$P48/('Glazing information'!$O48+'Glazing information'!$N48),0),$R$257:$R$317,-1),MATCH(X$259,'Window calculation'!$A$257:$Q$257,0))-INDEX('Window calculation'!$A$257:$Q$317,MATCH('Glazing information'!$P48/('Glazing information'!$O48+'Glazing information'!$N48),'Window calculation'!$A$257:$A$317,1),MATCH(X$259,'Window calculation'!$A$257:$Q$257,0)))*('Glazing information'!$P48/('Glazing information'!$O48+'Glazing information'!$N48)-INDEX($A$257:$A$317,MATCH('Glazing information'!$P48/('Glazing information'!$O48+'Glazing information'!$N48),'Window calculation'!$A$257:$A$317,1),1))/(INDEX(D260:D320,MATCH(3-IFERROR('Glazing information'!$P48/('Glazing information'!$O48+'Glazing information'!$N48),0),$R$257:$R$317,-1),1)-INDEX($A$257:$A$317,MATCH('Glazing information'!$P48/('Glazing information'!$O48+'Glazing information'!$N48),'Window calculation'!$A$257:$A$317,1),1))),1)</f>
        <v>1</v>
      </c>
      <c r="Z264" s="416" t="str">
        <f>IFERROR(('Window calculation'!Y264*('Glazing information'!$N48+'Glazing information'!$O48)-'Window calculation'!X264*'Glazing information'!$O48)/'Glazing information'!$N48,"")</f>
        <v/>
      </c>
      <c r="AA264" s="419">
        <f>IFERROR(IF('Glazing information'!$P69/'Glazing information'!$O69&gt;3,INDEX($A$257:$Q$317,MATCH(3,'Window calculation'!$A$257:$A$317,1),MATCH(AA$259,'Window calculation'!$A$257:$Q$257,0)),INDEX('Window calculation'!$A$257:$Q$317,MATCH('Glazing information'!$P69/'Glazing information'!$O69,'Window calculation'!$A$257:$A$317,1),MATCH(AA$259,'Window calculation'!$A$257:$Q$257,0))+(INDEX($A$257:$Q$317,MATCH(3-IFERROR('Glazing information'!$P69/'Glazing information'!$O69,0),$R$257:$R$317,-1),MATCH(AA$259,'Window calculation'!$A$257:$Q$257,0))-INDEX('Window calculation'!$A$257:$Q$317,MATCH('Glazing information'!$P69/'Glazing information'!$O69,'Window calculation'!$A$257:$A$317,1),MATCH(AA$259,'Window calculation'!$A$257:$Q$257,0)))*('Glazing information'!$P69/'Glazing information'!$O69-INDEX($A$257:$A$317,MATCH('Glazing information'!$P69/'Glazing information'!$O69,'Window calculation'!$A$257:$A$317,1),1))/(INDEX($A$257:$A$317,MATCH(3-IFERROR('Glazing information'!$P69/'Glazing information'!$O69,0),$R$257:$R$317,-1),1)-INDEX($A$257:$A$317,MATCH('Glazing information'!$P69/'Glazing information'!$O69,'Window calculation'!$A$257:$A$317,1),1))),1)</f>
        <v>1</v>
      </c>
      <c r="AB264" s="420">
        <f>IFERROR(IF('Glazing information'!$P69/('Glazing information'!$O69+'Glazing information'!$N69)&gt;3,INDEX($A$257:$Q$317,MATCH(3,'Window calculation'!$A$257:$A$317,1),MATCH(AA$259,'Window calculation'!$A$257:$Q$257,0)),INDEX('Window calculation'!$A$257:$Q$317,MATCH('Glazing information'!$P69/('Glazing information'!$O69+'Glazing information'!$N69),'Window calculation'!$A$257:$A$317,1),MATCH(AA$259,'Window calculation'!$A$257:$Q$257,0))+(INDEX($A$257:$Q$317,MATCH(3-IFERROR('Glazing information'!$P69/('Glazing information'!$O69+'Glazing information'!$N69),0),$R$257:$R$317,-1),MATCH(AA$259,'Window calculation'!$A$257:$Q$257,0))-INDEX('Window calculation'!$A$257:$Q$317,MATCH('Glazing information'!$P69/('Glazing information'!$O69+'Glazing information'!$N69),'Window calculation'!$A$257:$A$317,1),MATCH(AA$259,'Window calculation'!$A$257:$Q$257,0)))*('Glazing information'!$P69/('Glazing information'!$O69+'Glazing information'!$N69)-INDEX($A$257:$A$317,MATCH('Glazing information'!$P69/('Glazing information'!$O69+'Glazing information'!$N69),'Window calculation'!$A$257:$A$317,1),1))/(INDEX(G260:G320,MATCH(3-IFERROR('Glazing information'!$P69/('Glazing information'!$O69+'Glazing information'!$N69),0),$R$257:$R$317,-1),1)-INDEX($A$257:$A$317,MATCH('Glazing information'!$P69/('Glazing information'!$O69+'Glazing information'!$N69),'Window calculation'!$A$257:$A$317,1),1))),1)</f>
        <v>1</v>
      </c>
      <c r="AC264" s="416" t="str">
        <f>IFERROR(('Window calculation'!AB264*('Glazing information'!$N69+'Glazing information'!$O69)-'Window calculation'!AA264*'Glazing information'!$O69)/'Glazing information'!$N69,"")</f>
        <v/>
      </c>
      <c r="AD264" s="419">
        <f>IFERROR(IF('Glazing information'!$P90/'Glazing information'!$O90&gt;3,INDEX($A$257:$Q$317,MATCH(3,'Window calculation'!$A$257:$A$317,1),MATCH(AD$259,'Window calculation'!$A$257:$Q$257,0)),INDEX('Window calculation'!$A$257:$Q$317,MATCH('Glazing information'!$P90/'Glazing information'!$O90,'Window calculation'!$A$257:$A$317,1),MATCH(AD$259,'Window calculation'!$A$257:$Q$257,0))+(INDEX($A$257:$Q$317,MATCH(3-IFERROR('Glazing information'!$P90/'Glazing information'!$O90,0),$R$257:$R$317,-1),MATCH(AD$259,'Window calculation'!$A$257:$Q$257,0))-INDEX('Window calculation'!$A$257:$Q$317,MATCH('Glazing information'!$P90/'Glazing information'!$O90,'Window calculation'!$A$257:$A$317,1),MATCH(AD$259,'Window calculation'!$A$257:$Q$257,0)))*('Glazing information'!$P90/'Glazing information'!$O90-INDEX($A$257:$A$317,MATCH('Glazing information'!$P90/'Glazing information'!$O90,'Window calculation'!$A$257:$A$317,1),1))/(INDEX($A$257:$A$317,MATCH(3-IFERROR('Glazing information'!$P90/'Glazing information'!$O90,0),$R$257:$R$317,-1),1)-INDEX($A$257:$A$317,MATCH('Glazing information'!$P90/'Glazing information'!$O90,'Window calculation'!$A$257:$A$317,1),1))),1)</f>
        <v>1</v>
      </c>
      <c r="AE264" s="420">
        <f>IFERROR(IF('Glazing information'!$P90/('Glazing information'!$O90+'Glazing information'!$N90)&gt;3,INDEX($A$257:$Q$317,MATCH(3,'Window calculation'!$A$257:$A$317,1),MATCH(AD$259,'Window calculation'!$A$257:$Q$257,0)),INDEX('Window calculation'!$A$257:$Q$317,MATCH('Glazing information'!$P90/('Glazing information'!$O90+'Glazing information'!$N90),'Window calculation'!$A$257:$A$317,1),MATCH(AD$259,'Window calculation'!$A$257:$Q$257,0))+(INDEX($A$257:$Q$317,MATCH(3-IFERROR('Glazing information'!$P90/('Glazing information'!$O90+'Glazing information'!$N90),0),$R$257:$R$317,-1),MATCH(AD$259,'Window calculation'!$A$257:$Q$257,0))-INDEX('Window calculation'!$A$257:$Q$317,MATCH('Glazing information'!$P90/('Glazing information'!$O90+'Glazing information'!$N90),'Window calculation'!$A$257:$A$317,1),MATCH(AD$259,'Window calculation'!$A$257:$Q$257,0)))*('Glazing information'!$P90/('Glazing information'!$O90+'Glazing information'!$N90)-INDEX($A$257:$A$317,MATCH('Glazing information'!$P90/('Glazing information'!$O90+'Glazing information'!$N90),'Window calculation'!$A$257:$A$317,1),1))/(INDEX(J260:J320,MATCH(3-IFERROR('Glazing information'!$P90/('Glazing information'!$O90+'Glazing information'!$N90),0),$R$257:$R$317,-1),1)-INDEX($A$257:$A$317,MATCH('Glazing information'!$P90/('Glazing information'!$O90+'Glazing information'!$N90),'Window calculation'!$A$257:$A$317,1),1))),1)</f>
        <v>1</v>
      </c>
      <c r="AF264" s="416" t="str">
        <f>IFERROR(('Window calculation'!AE264*('Glazing information'!$N90+'Glazing information'!$O90)-'Window calculation'!AD264*'Glazing information'!$O90)/'Glazing information'!$N90,"")</f>
        <v/>
      </c>
      <c r="AG264" s="419">
        <f>IFERROR(IF('Glazing information'!$P111/'Glazing information'!$O111&gt;3,INDEX($A$257:$Q$317,MATCH(3,'Window calculation'!$A$257:$A$317,1),MATCH(AG$259,'Window calculation'!$A$257:$Q$257,0)),INDEX('Window calculation'!$A$257:$Q$317,MATCH('Glazing information'!$P111/'Glazing information'!$O111,'Window calculation'!$A$257:$A$317,1),MATCH(AG$259,'Window calculation'!$A$257:$Q$257,0))+(INDEX($A$257:$Q$317,MATCH(3-IFERROR('Glazing information'!$P111/'Glazing information'!$O111,0),$R$257:$R$317,-1),MATCH(AG$259,'Window calculation'!$A$257:$Q$257,0))-INDEX('Window calculation'!$A$257:$Q$317,MATCH('Glazing information'!$P111/'Glazing information'!$O111,'Window calculation'!$A$257:$A$317,1),MATCH(AG$259,'Window calculation'!$A$257:$Q$257,0)))*('Glazing information'!$P111/'Glazing information'!$O111-INDEX($A$257:$A$317,MATCH('Glazing information'!$P111/'Glazing information'!$O111,'Window calculation'!$A$257:$A$317,1),1))/(INDEX($A$257:$A$317,MATCH(3-IFERROR('Glazing information'!$P111/'Glazing information'!$O111,0),$R$257:$R$317,-1),1)-INDEX($A$257:$A$317,MATCH('Glazing information'!$P111/'Glazing information'!$O111,'Window calculation'!$A$257:$A$317,1),1))),1)</f>
        <v>1</v>
      </c>
      <c r="AH264" s="420">
        <f>IFERROR(IF('Glazing information'!$P111/('Glazing information'!$O111+'Glazing information'!$N111)&gt;3,INDEX($A$257:$Q$317,MATCH(3,'Window calculation'!$A$257:$A$317,1),MATCH(AG$259,'Window calculation'!$A$257:$Q$257,0)),INDEX('Window calculation'!$A$257:$Q$317,MATCH('Glazing information'!$P111/('Glazing information'!$O111+'Glazing information'!$N111),'Window calculation'!$A$257:$A$317,1),MATCH(AG$259,'Window calculation'!$A$257:$Q$257,0))+(INDEX($A$257:$Q$317,MATCH(3-IFERROR('Glazing information'!$P111/('Glazing information'!$O111+'Glazing information'!$N111),0),$R$257:$R$317,-1),MATCH(AG$259,'Window calculation'!$A$257:$Q$257,0))-INDEX('Window calculation'!$A$257:$Q$317,MATCH('Glazing information'!$P111/('Glazing information'!$O111+'Glazing information'!$N111),'Window calculation'!$A$257:$A$317,1),MATCH(AG$259,'Window calculation'!$A$257:$Q$257,0)))*('Glazing information'!$P111/('Glazing information'!$O111+'Glazing information'!$N111)-INDEX($A$257:$A$317,MATCH('Glazing information'!$P111/('Glazing information'!$O111+'Glazing information'!$N111),'Window calculation'!$A$257:$A$317,1),1))/(INDEX(M260:M320,MATCH(3-IFERROR('Glazing information'!$P111/('Glazing information'!$O111+'Glazing information'!$N111),0),$R$257:$R$317,-1),1)-INDEX($A$257:$A$317,MATCH('Glazing information'!$P111/('Glazing information'!$O111+'Glazing information'!$N111),'Window calculation'!$A$257:$A$317,1),1))),1)</f>
        <v>1</v>
      </c>
      <c r="AI264" s="416" t="str">
        <f>IFERROR(('Window calculation'!AH264*('Glazing information'!$N111+'Glazing information'!$O111)-'Window calculation'!AG264*'Glazing information'!$O111)/'Glazing information'!$N111,"")</f>
        <v/>
      </c>
      <c r="AJ264" s="419">
        <f>IFERROR(IF('Glazing information'!$P132/'Glazing information'!$O132&gt;3,INDEX($A$257:$Q$317,MATCH(3,'Window calculation'!$A$257:$A$317,1),MATCH(AJ$259,'Window calculation'!$A$257:$Q$257,0)),INDEX('Window calculation'!$A$257:$Q$317,MATCH('Glazing information'!$P132/'Glazing information'!$O132,'Window calculation'!$A$257:$A$317,1),MATCH(AJ$259,'Window calculation'!$A$257:$Q$257,0))+(INDEX($A$257:$Q$317,MATCH(3-IFERROR('Glazing information'!$P132/'Glazing information'!$O132,0),$R$257:$R$317,-1),MATCH(AJ$259,'Window calculation'!$A$257:$Q$257,0))-INDEX('Window calculation'!$A$257:$Q$317,MATCH('Glazing information'!$P132/'Glazing information'!$O132,'Window calculation'!$A$257:$A$317,1),MATCH(AJ$259,'Window calculation'!$A$257:$Q$257,0)))*('Glazing information'!$P132/'Glazing information'!$O132-INDEX($A$257:$A$317,MATCH('Glazing information'!$P132/'Glazing information'!$O132,'Window calculation'!$A$257:$A$317,1),1))/(INDEX($A$257:$A$317,MATCH(3-IFERROR('Glazing information'!$P132/'Glazing information'!$O132,0),$R$257:$R$317,-1),1)-INDEX($A$257:$A$317,MATCH('Glazing information'!$P132/'Glazing information'!$O132,'Window calculation'!$A$257:$A$317,1),1))),1)</f>
        <v>1</v>
      </c>
      <c r="AK264" s="420">
        <f>IFERROR(IF('Glazing information'!$P132/('Glazing information'!$O132+'Glazing information'!$N132)&gt;3,INDEX($A$257:$Q$317,MATCH(3,'Window calculation'!$A$257:$A$317,1),MATCH(AJ$259,'Window calculation'!$A$257:$Q$257,0)),INDEX('Window calculation'!$A$257:$Q$317,MATCH('Glazing information'!$P132/('Glazing information'!$O132+'Glazing information'!$N132),'Window calculation'!$A$257:$A$317,1),MATCH(AJ$259,'Window calculation'!$A$257:$Q$257,0))+(INDEX($A$257:$Q$317,MATCH(3-IFERROR('Glazing information'!$P132/('Glazing information'!$O132+'Glazing information'!$N132),0),$R$257:$R$317,-1),MATCH(AJ$259,'Window calculation'!$A$257:$Q$257,0))-INDEX('Window calculation'!$A$257:$Q$317,MATCH('Glazing information'!$P132/('Glazing information'!$O132+'Glazing information'!$N132),'Window calculation'!$A$257:$A$317,1),MATCH(AJ$259,'Window calculation'!$A$257:$Q$257,0)))*('Glazing information'!$P132/('Glazing information'!$O132+'Glazing information'!$N132)-INDEX($A$257:$A$317,MATCH('Glazing information'!$P132/('Glazing information'!$O132+'Glazing information'!$N132),'Window calculation'!$A$257:$A$317,1),1))/(INDEX(P260:P320,MATCH(3-IFERROR('Glazing information'!$P132/('Glazing information'!$O132+'Glazing information'!$N132),0),$R$257:$R$317,-1),1)-INDEX($A$257:$A$317,MATCH('Glazing information'!$P132/('Glazing information'!$O132+'Glazing information'!$N132),'Window calculation'!$A$257:$A$317,1),1))),1)</f>
        <v>1</v>
      </c>
      <c r="AL264" s="416" t="str">
        <f>IFERROR(('Window calculation'!AK264*('Glazing information'!$N132+'Glazing information'!$O132)-'Window calculation'!AJ264*'Glazing information'!$O132)/'Glazing information'!$N132,"")</f>
        <v/>
      </c>
      <c r="AM264" s="419">
        <f>IFERROR(IF('Glazing information'!$P153/'Glazing information'!$O153&gt;3,INDEX($A$257:$Q$317,MATCH(3,'Window calculation'!$A$257:$A$317,1),MATCH(AM$259,'Window calculation'!$A$257:$Q$257,0)),INDEX('Window calculation'!$A$257:$Q$317,MATCH('Glazing information'!$P153/'Glazing information'!$O153,'Window calculation'!$A$257:$A$317,1),MATCH(AM$259,'Window calculation'!$A$257:$Q$257,0))+(INDEX($A$257:$Q$317,MATCH(3-IFERROR('Glazing information'!$P153/'Glazing information'!$O153,0),$R$257:$R$317,-1),MATCH(AM$259,'Window calculation'!$A$257:$Q$257,0))-INDEX('Window calculation'!$A$257:$Q$317,MATCH('Glazing information'!$P153/'Glazing information'!$O153,'Window calculation'!$A$257:$A$317,1),MATCH(AM$259,'Window calculation'!$A$257:$Q$257,0)))*('Glazing information'!$P153/'Glazing information'!$O153-INDEX($A$257:$A$317,MATCH('Glazing information'!$P153/'Glazing information'!$O153,'Window calculation'!$A$257:$A$317,1),1))/(INDEX($A$257:$A$317,MATCH(3-IFERROR('Glazing information'!$P153/'Glazing information'!$O153,0),$R$257:$R$317,-1),1)-INDEX($A$257:$A$317,MATCH('Glazing information'!$P153/'Glazing information'!$O153,'Window calculation'!$A$257:$A$317,1),1))),1)</f>
        <v>1</v>
      </c>
      <c r="AN264" s="420">
        <f>IFERROR(IF('Glazing information'!$P153/('Glazing information'!$O153+'Glazing information'!$N153)&gt;3,INDEX($A$257:$Q$317,MATCH(3,'Window calculation'!$A$257:$A$317,1),MATCH(AM$259,'Window calculation'!$A$257:$Q$257,0)),INDEX('Window calculation'!$A$257:$Q$317,MATCH('Glazing information'!$P153/('Glazing information'!$O153+'Glazing information'!$N153),'Window calculation'!$A$257:$A$317,1),MATCH(AM$259,'Window calculation'!$A$257:$Q$257,0))+(INDEX($A$257:$Q$317,MATCH(3-IFERROR('Glazing information'!$P153/('Glazing information'!$O153+'Glazing information'!$N153),0),$R$257:$R$317,-1),MATCH(AM$259,'Window calculation'!$A$257:$Q$257,0))-INDEX('Window calculation'!$A$257:$Q$317,MATCH('Glazing information'!$P153/('Glazing information'!$O153+'Glazing information'!$N153),'Window calculation'!$A$257:$A$317,1),MATCH(AM$259,'Window calculation'!$A$257:$Q$257,0)))*('Glazing information'!$P153/('Glazing information'!$O153+'Glazing information'!$N153)-INDEX($A$257:$A$317,MATCH('Glazing information'!$P153/('Glazing information'!$O153+'Glazing information'!$N153),'Window calculation'!$A$257:$A$317,1),1))/(INDEX(S260:S320,MATCH(3-IFERROR('Glazing information'!$P153/('Glazing information'!$O153+'Glazing information'!$N153),0),$R$257:$R$317,-1),1)-INDEX($A$257:$A$317,MATCH('Glazing information'!$P153/('Glazing information'!$O153+'Glazing information'!$N153),'Window calculation'!$A$257:$A$317,1),1))),1)</f>
        <v>1</v>
      </c>
      <c r="AO264" s="416" t="str">
        <f>IFERROR(('Window calculation'!AN264*('Glazing information'!$N153+'Glazing information'!$O153)-'Window calculation'!AM264*'Glazing information'!$O153)/'Glazing information'!$N153,"")</f>
        <v/>
      </c>
      <c r="AP264" s="419">
        <f>IFERROR(IF('Glazing information'!$P174/'Glazing information'!$O174&gt;3,INDEX($A$257:$Q$317,MATCH(3,'Window calculation'!$A$257:$A$317,1),MATCH(AP$259,'Window calculation'!$A$257:$Q$257,0)),INDEX('Window calculation'!$A$257:$Q$317,MATCH('Glazing information'!$P174/'Glazing information'!$O174,'Window calculation'!$A$257:$A$317,1),MATCH(AP$259,'Window calculation'!$A$257:$Q$257,0))+(INDEX($A$257:$Q$317,MATCH(3-IFERROR('Glazing information'!$P174/'Glazing information'!$O174,0),$R$257:$R$317,-1),MATCH(AP$259,'Window calculation'!$A$257:$Q$257,0))-INDEX('Window calculation'!$A$257:$Q$317,MATCH('Glazing information'!$P174/'Glazing information'!$O174,'Window calculation'!$A$257:$A$317,1),MATCH(AP$259,'Window calculation'!$A$257:$Q$257,0)))*('Glazing information'!$P174/'Glazing information'!$O174-INDEX($A$257:$A$317,MATCH('Glazing information'!$P174/'Glazing information'!$O174,'Window calculation'!$A$257:$A$317,1),1))/(INDEX($A$257:$A$317,MATCH(3-IFERROR('Glazing information'!$P174/'Glazing information'!$O174,0),$R$257:$R$317,-1),1)-INDEX($A$257:$A$317,MATCH('Glazing information'!$P174/'Glazing information'!$O174,'Window calculation'!$A$257:$A$317,1),1))),1)</f>
        <v>1</v>
      </c>
      <c r="AQ264" s="420">
        <f>IFERROR(IF('Glazing information'!$P174/('Glazing information'!$O174+'Glazing information'!$N174)&gt;3,INDEX($A$257:$Q$317,MATCH(3,'Window calculation'!$A$257:$A$317,1),MATCH(AP$259,'Window calculation'!$A$257:$Q$257,0)),INDEX('Window calculation'!$A$257:$Q$317,MATCH('Glazing information'!$P174/('Glazing information'!$O174+'Glazing information'!$N174),'Window calculation'!$A$257:$A$317,1),MATCH(AP$259,'Window calculation'!$A$257:$Q$257,0))+(INDEX($A$257:$Q$317,MATCH(3-IFERROR('Glazing information'!$P174/('Glazing information'!$O174+'Glazing information'!$N174),0),$R$257:$R$317,-1),MATCH(AP$259,'Window calculation'!$A$257:$Q$257,0))-INDEX('Window calculation'!$A$257:$Q$317,MATCH('Glazing information'!$P174/('Glazing information'!$O174+'Glazing information'!$N174),'Window calculation'!$A$257:$A$317,1),MATCH(AP$259,'Window calculation'!$A$257:$Q$257,0)))*('Glazing information'!$P174/('Glazing information'!$O174+'Glazing information'!$N174)-INDEX($A$257:$A$317,MATCH('Glazing information'!$P174/('Glazing information'!$O174+'Glazing information'!$N174),'Window calculation'!$A$257:$A$317,1),1))/(INDEX(V260:V320,MATCH(3-IFERROR('Glazing information'!$P174/('Glazing information'!$O174+'Glazing information'!$N174),0),$R$257:$R$317,-1),1)-INDEX($A$257:$A$317,MATCH('Glazing information'!$P174/('Glazing information'!$O174+'Glazing information'!$N174),'Window calculation'!$A$257:$A$317,1),1))),1)</f>
        <v>1</v>
      </c>
      <c r="AR264" s="416" t="str">
        <f>IFERROR(('Window calculation'!AQ264*('Glazing information'!$N174+'Glazing information'!$O174)-'Window calculation'!AP264*'Glazing information'!$O174)/'Glazing information'!$N174,"")</f>
        <v/>
      </c>
      <c r="AS264" s="57"/>
      <c r="AT264" s="57"/>
      <c r="AU264" s="57"/>
      <c r="AV264" s="57"/>
      <c r="AW264" s="57"/>
      <c r="AX264" s="57"/>
      <c r="AY264" s="57"/>
      <c r="AZ264" s="57"/>
      <c r="BA264" s="57"/>
      <c r="BB264" s="57"/>
      <c r="BC264" s="57"/>
      <c r="BD264" s="57"/>
      <c r="BE264" s="57"/>
      <c r="BF264" s="57"/>
      <c r="BG264" s="57"/>
      <c r="BH264" s="57"/>
      <c r="BI264" s="57"/>
      <c r="BJ264" s="57"/>
      <c r="BK264" s="57"/>
      <c r="BL264" s="57"/>
    </row>
    <row r="265" spans="1:64" x14ac:dyDescent="0.25">
      <c r="A265" s="67">
        <v>0.4</v>
      </c>
      <c r="B265" s="68" t="b">
        <f>IF('OTTV Calculation'!$E$6="Hanoi",'Beta Database'!D259,IF('OTTV Calculation'!$E$6="Da Nang",'Beta Database'!U259,IF('OTTV Calculation'!$E$6="Buon Ma Thuot",'Beta Database'!AL259,IF('OTTV Calculation'!$E$6="HCMC",'Beta Database'!BC259))))</f>
        <v>0</v>
      </c>
      <c r="C265" s="68" t="b">
        <f>IF('OTTV Calculation'!$E$6="Hanoi",'Beta Database'!E259,IF('OTTV Calculation'!$E$6="Da Nang",'Beta Database'!V259,IF('OTTV Calculation'!$E$6="Buon Ma Thuot",'Beta Database'!AM259,IF('OTTV Calculation'!$E$6="HCMC",'Beta Database'!BD259))))</f>
        <v>0</v>
      </c>
      <c r="D265" s="68" t="b">
        <f>IF('OTTV Calculation'!$E$6="Hanoi",'Beta Database'!F259,IF('OTTV Calculation'!$E$6="Da Nang",'Beta Database'!W259,IF('OTTV Calculation'!$E$6="Buon Ma Thuot",'Beta Database'!AN259,IF('OTTV Calculation'!$E$6="HCMC",'Beta Database'!BE259))))</f>
        <v>0</v>
      </c>
      <c r="E265" s="68" t="b">
        <f>IF('OTTV Calculation'!$E$6="Hanoi",'Beta Database'!G259,IF('OTTV Calculation'!$E$6="Da Nang",'Beta Database'!X259,IF('OTTV Calculation'!$E$6="Buon Ma Thuot",'Beta Database'!AO259,IF('OTTV Calculation'!$E$6="HCMC",'Beta Database'!BF259))))</f>
        <v>0</v>
      </c>
      <c r="F265" s="73" t="b">
        <f>IF('OTTV Calculation'!$E$6="Hanoi",'Beta Database'!H259,IF('OTTV Calculation'!$E$6="Da Nang",'Beta Database'!Y259,IF('OTTV Calculation'!$E$6="Buon Ma Thuot",'Beta Database'!AP259,IF('OTTV Calculation'!$E$6="HCMC",'Beta Database'!BG259))))</f>
        <v>0</v>
      </c>
      <c r="G265" s="68" t="b">
        <f>IF('OTTV Calculation'!$E$6="Hanoi",'Beta Database'!I259,IF('OTTV Calculation'!$E$6="Da Nang",'Beta Database'!Z259,IF('OTTV Calculation'!$E$6="Buon Ma Thuot",'Beta Database'!AQ259,IF('OTTV Calculation'!$E$6="HCMC",'Beta Database'!BH259))))</f>
        <v>0</v>
      </c>
      <c r="H265" s="68" t="b">
        <f>IF('OTTV Calculation'!$E$6="Hanoi",'Beta Database'!J259,IF('OTTV Calculation'!$E$6="Da Nang",'Beta Database'!AA259,IF('OTTV Calculation'!$E$6="Buon Ma Thuot",'Beta Database'!AR259,IF('OTTV Calculation'!$E$6="HCMC",'Beta Database'!BI259))))</f>
        <v>0</v>
      </c>
      <c r="I265" s="68" t="b">
        <f>IF('OTTV Calculation'!$E$6="Hanoi",'Beta Database'!K259,IF('OTTV Calculation'!$E$6="Da Nang",'Beta Database'!AB259,IF('OTTV Calculation'!$E$6="Buon Ma Thuot",'Beta Database'!AS259,IF('OTTV Calculation'!$E$6="HCMC",'Beta Database'!BJ259))))</f>
        <v>0</v>
      </c>
      <c r="J265" s="68" t="b">
        <f>IF('OTTV Calculation'!$E$6="Hanoi",'Beta Database'!L259,IF('OTTV Calculation'!$E$6="Da Nang",'Beta Database'!AC259,IF('OTTV Calculation'!$E$6="Buon Ma Thuot",'Beta Database'!AT259,IF('OTTV Calculation'!$E$6="HCMC",'Beta Database'!BK259))))</f>
        <v>0</v>
      </c>
      <c r="K265" s="68" t="b">
        <f>IF('OTTV Calculation'!$E$6="Hanoi",'Beta Database'!M259,IF('OTTV Calculation'!$E$6="Da Nang",'Beta Database'!AD259,IF('OTTV Calculation'!$E$6="Buon Ma Thuot",'Beta Database'!AU259,IF('OTTV Calculation'!$E$6="HCMC",'Beta Database'!BL259))))</f>
        <v>0</v>
      </c>
      <c r="L265" s="68" t="b">
        <f>IF('OTTV Calculation'!$E$6="Hanoi",'Beta Database'!N259,IF('OTTV Calculation'!$E$6="Da Nang",'Beta Database'!AE259,IF('OTTV Calculation'!$E$6="Buon Ma Thuot",'Beta Database'!AV259,IF('OTTV Calculation'!$E$6="HCMC",'Beta Database'!BM259))))</f>
        <v>0</v>
      </c>
      <c r="M265" s="68" t="b">
        <f>IF('OTTV Calculation'!$E$6="Hanoi",'Beta Database'!O259,IF('OTTV Calculation'!$E$6="Da Nang",'Beta Database'!AF259,IF('OTTV Calculation'!$E$6="Buon Ma Thuot",'Beta Database'!AW259,IF('OTTV Calculation'!$E$6="HCMC",'Beta Database'!BN259))))</f>
        <v>0</v>
      </c>
      <c r="N265" s="68" t="b">
        <f>IF('OTTV Calculation'!$E$6="Hanoi",'Beta Database'!P259,IF('OTTV Calculation'!$E$6="Da Nang",'Beta Database'!AG259,IF('OTTV Calculation'!$E$6="Buon Ma Thuot",'Beta Database'!AX259,IF('OTTV Calculation'!$E$6="HCMC",'Beta Database'!BO259))))</f>
        <v>0</v>
      </c>
      <c r="O265" s="68" t="b">
        <f>IF('OTTV Calculation'!$E$6="Hanoi",'Beta Database'!Q259,IF('OTTV Calculation'!$E$6="Da Nang",'Beta Database'!AH259,IF('OTTV Calculation'!$E$6="Buon Ma Thuot",'Beta Database'!AY259,IF('OTTV Calculation'!$E$6="HCMC",'Beta Database'!BP259))))</f>
        <v>0</v>
      </c>
      <c r="P265" s="68" t="b">
        <f>IF('OTTV Calculation'!$E$6="Hanoi",'Beta Database'!R259,IF('OTTV Calculation'!$E$6="Da Nang",'Beta Database'!AI259,IF('OTTV Calculation'!$E$6="Buon Ma Thuot",'Beta Database'!AZ259,IF('OTTV Calculation'!$E$6="HCMC",'Beta Database'!BQ259))))</f>
        <v>0</v>
      </c>
      <c r="Q265" s="68" t="b">
        <f>IF('OTTV Calculation'!$E$6="Hanoi",'Beta Database'!S259,IF('OTTV Calculation'!$E$6="Da Nang",'Beta Database'!AJ259,IF('OTTV Calculation'!$E$6="Buon Ma Thuot",'Beta Database'!BA259,IF('OTTV Calculation'!$E$6="HCMC",'Beta Database'!BR259))))</f>
        <v>0</v>
      </c>
      <c r="R265" s="57">
        <v>2.65</v>
      </c>
      <c r="S265" s="57"/>
      <c r="T265" s="70" t="s">
        <v>117</v>
      </c>
      <c r="U265" s="419">
        <f>IFERROR(IF('Glazing information'!$P28/'Glazing information'!$O28&gt;3,INDEX($A$257:$Q$317,MATCH(3,'Window calculation'!$A$257:$A$317,1),MATCH(U$259,'Window calculation'!$A$257:$Q$257,0)),INDEX('Window calculation'!$A$257:$Q$317,MATCH('Glazing information'!$P28/'Glazing information'!$O28,'Window calculation'!$A$257:$A$317,1),MATCH(U$259,'Window calculation'!$A$257:$Q$257,0))+(INDEX($A$257:$Q$317,MATCH(3-IFERROR('Glazing information'!$P28/'Glazing information'!$O28,0),$R$257:$R$317,-1),MATCH(U$259,'Window calculation'!$A$257:$Q$257,0))-INDEX('Window calculation'!$A$257:$Q$317,MATCH('Glazing information'!$P28/'Glazing information'!$O28,'Window calculation'!$A$257:$A$317,1),MATCH(U$259,'Window calculation'!$A$257:$Q$257,0)))*('Glazing information'!$P28/'Glazing information'!$O28-INDEX($A$257:$A$317,MATCH('Glazing information'!$P28/'Glazing information'!$O28,'Window calculation'!$A$257:$A$317,1),1))/(INDEX($A$257:$A$317,MATCH(3-IFERROR('Glazing information'!$P28/'Glazing information'!$O28,0),$R$257:$R$317,-1),1)-INDEX($A$257:$A$317,MATCH('Glazing information'!$P28/'Glazing information'!$O28,'Window calculation'!$A$257:$A$317,1),1))),1)</f>
        <v>1</v>
      </c>
      <c r="V265" s="420">
        <f>IFERROR(IF('Glazing information'!$P28/('Glazing information'!$O28+'Glazing information'!$N28)&gt;3,INDEX($A$257:$Q$317,MATCH(3,'Window calculation'!$A$257:$A$317,1),MATCH(U$259,'Window calculation'!$A$257:$Q$257,0)),INDEX('Window calculation'!$A$257:$Q$317,MATCH('Glazing information'!$P28/('Glazing information'!$O28+'Glazing information'!$N28),'Window calculation'!$A$257:$A$317,1),MATCH(U$259,'Window calculation'!$A$257:$Q$257,0))+(INDEX($A$257:$Q$317,MATCH(3-IFERROR('Glazing information'!$P28/('Glazing information'!$O28+'Glazing information'!$N28),0),$R$257:$R$317,-1),MATCH(U$259,'Window calculation'!$A$257:$Q$257,0))-INDEX('Window calculation'!$A$257:$Q$317,MATCH('Glazing information'!$P28/('Glazing information'!$O28+'Glazing information'!$N28),'Window calculation'!$A$257:$A$317,1),MATCH(U$259,'Window calculation'!$A$257:$Q$257,0)))*('Glazing information'!$P28/('Glazing information'!$O28+'Glazing information'!$N28)-INDEX($A$257:$A$317,MATCH('Glazing information'!$P28/('Glazing information'!$O28+'Glazing information'!$N28),'Window calculation'!$A$257:$A$317,1),1))/(INDEX(A261:A321,MATCH(3-IFERROR('Glazing information'!$P28/('Glazing information'!$O28+'Glazing information'!$N28),0),$R$257:$R$317,-1),1)-INDEX($A$257:$A$317,MATCH('Glazing information'!$P28/('Glazing information'!$O28+'Glazing information'!$N28),'Window calculation'!$A$257:$A$317,1),1))),1)</f>
        <v>1</v>
      </c>
      <c r="W265" s="416" t="str">
        <f>IFERROR(('Window calculation'!V265*('Glazing information'!$N28+'Glazing information'!$O28)-'Window calculation'!U265*'Glazing information'!$O28)/'Glazing information'!$N28,"")</f>
        <v/>
      </c>
      <c r="X265" s="419">
        <f>IFERROR(IF('Glazing information'!$P49/'Glazing information'!$O49&gt;3,INDEX($A$257:$Q$317,MATCH(3,'Window calculation'!$A$257:$A$317,1),MATCH(X$259,'Window calculation'!$A$257:$Q$257,0)),INDEX('Window calculation'!$A$257:$Q$317,MATCH('Glazing information'!$P49/'Glazing information'!$O49,'Window calculation'!$A$257:$A$317,1),MATCH(X$259,'Window calculation'!$A$257:$Q$257,0))+(INDEX($A$257:$Q$317,MATCH(3-IFERROR('Glazing information'!$P49/'Glazing information'!$O49,0),$R$257:$R$317,-1),MATCH(X$259,'Window calculation'!$A$257:$Q$257,0))-INDEX('Window calculation'!$A$257:$Q$317,MATCH('Glazing information'!$P49/'Glazing information'!$O49,'Window calculation'!$A$257:$A$317,1),MATCH(X$259,'Window calculation'!$A$257:$Q$257,0)))*('Glazing information'!$P49/'Glazing information'!$O49-INDEX($A$257:$A$317,MATCH('Glazing information'!$P49/'Glazing information'!$O49,'Window calculation'!$A$257:$A$317,1),1))/(INDEX($A$257:$A$317,MATCH(3-IFERROR('Glazing information'!$P49/'Glazing information'!$O49,0),$R$257:$R$317,-1),1)-INDEX($A$257:$A$317,MATCH('Glazing information'!$P49/'Glazing information'!$O49,'Window calculation'!$A$257:$A$317,1),1))),1)</f>
        <v>1</v>
      </c>
      <c r="Y265" s="420">
        <f>IFERROR(IF('Glazing information'!$P49/('Glazing information'!$O49+'Glazing information'!$N49)&gt;3,INDEX($A$257:$Q$317,MATCH(3,'Window calculation'!$A$257:$A$317,1),MATCH(X$259,'Window calculation'!$A$257:$Q$257,0)),INDEX('Window calculation'!$A$257:$Q$317,MATCH('Glazing information'!$P49/('Glazing information'!$O49+'Glazing information'!$N49),'Window calculation'!$A$257:$A$317,1),MATCH(X$259,'Window calculation'!$A$257:$Q$257,0))+(INDEX($A$257:$Q$317,MATCH(3-IFERROR('Glazing information'!$P49/('Glazing information'!$O49+'Glazing information'!$N49),0),$R$257:$R$317,-1),MATCH(X$259,'Window calculation'!$A$257:$Q$257,0))-INDEX('Window calculation'!$A$257:$Q$317,MATCH('Glazing information'!$P49/('Glazing information'!$O49+'Glazing information'!$N49),'Window calculation'!$A$257:$A$317,1),MATCH(X$259,'Window calculation'!$A$257:$Q$257,0)))*('Glazing information'!$P49/('Glazing information'!$O49+'Glazing information'!$N49)-INDEX($A$257:$A$317,MATCH('Glazing information'!$P49/('Glazing information'!$O49+'Glazing information'!$N49),'Window calculation'!$A$257:$A$317,1),1))/(INDEX(D261:D321,MATCH(3-IFERROR('Glazing information'!$P49/('Glazing information'!$O49+'Glazing information'!$N49),0),$R$257:$R$317,-1),1)-INDEX($A$257:$A$317,MATCH('Glazing information'!$P49/('Glazing information'!$O49+'Glazing information'!$N49),'Window calculation'!$A$257:$A$317,1),1))),1)</f>
        <v>1</v>
      </c>
      <c r="Z265" s="416" t="str">
        <f>IFERROR(('Window calculation'!Y265*('Glazing information'!$N49+'Glazing information'!$O49)-'Window calculation'!X265*'Glazing information'!$O49)/'Glazing information'!$N49,"")</f>
        <v/>
      </c>
      <c r="AA265" s="419">
        <f>IFERROR(IF('Glazing information'!$P70/'Glazing information'!$O70&gt;3,INDEX($A$257:$Q$317,MATCH(3,'Window calculation'!$A$257:$A$317,1),MATCH(AA$259,'Window calculation'!$A$257:$Q$257,0)),INDEX('Window calculation'!$A$257:$Q$317,MATCH('Glazing information'!$P70/'Glazing information'!$O70,'Window calculation'!$A$257:$A$317,1),MATCH(AA$259,'Window calculation'!$A$257:$Q$257,0))+(INDEX($A$257:$Q$317,MATCH(3-IFERROR('Glazing information'!$P70/'Glazing information'!$O70,0),$R$257:$R$317,-1),MATCH(AA$259,'Window calculation'!$A$257:$Q$257,0))-INDEX('Window calculation'!$A$257:$Q$317,MATCH('Glazing information'!$P70/'Glazing information'!$O70,'Window calculation'!$A$257:$A$317,1),MATCH(AA$259,'Window calculation'!$A$257:$Q$257,0)))*('Glazing information'!$P70/'Glazing information'!$O70-INDEX($A$257:$A$317,MATCH('Glazing information'!$P70/'Glazing information'!$O70,'Window calculation'!$A$257:$A$317,1),1))/(INDEX($A$257:$A$317,MATCH(3-IFERROR('Glazing information'!$P70/'Glazing information'!$O70,0),$R$257:$R$317,-1),1)-INDEX($A$257:$A$317,MATCH('Glazing information'!$P70/'Glazing information'!$O70,'Window calculation'!$A$257:$A$317,1),1))),1)</f>
        <v>1</v>
      </c>
      <c r="AB265" s="420">
        <f>IFERROR(IF('Glazing information'!$P70/('Glazing information'!$O70+'Glazing information'!$N70)&gt;3,INDEX($A$257:$Q$317,MATCH(3,'Window calculation'!$A$257:$A$317,1),MATCH(AA$259,'Window calculation'!$A$257:$Q$257,0)),INDEX('Window calculation'!$A$257:$Q$317,MATCH('Glazing information'!$P70/('Glazing information'!$O70+'Glazing information'!$N70),'Window calculation'!$A$257:$A$317,1),MATCH(AA$259,'Window calculation'!$A$257:$Q$257,0))+(INDEX($A$257:$Q$317,MATCH(3-IFERROR('Glazing information'!$P70/('Glazing information'!$O70+'Glazing information'!$N70),0),$R$257:$R$317,-1),MATCH(AA$259,'Window calculation'!$A$257:$Q$257,0))-INDEX('Window calculation'!$A$257:$Q$317,MATCH('Glazing information'!$P70/('Glazing information'!$O70+'Glazing information'!$N70),'Window calculation'!$A$257:$A$317,1),MATCH(AA$259,'Window calculation'!$A$257:$Q$257,0)))*('Glazing information'!$P70/('Glazing information'!$O70+'Glazing information'!$N70)-INDEX($A$257:$A$317,MATCH('Glazing information'!$P70/('Glazing information'!$O70+'Glazing information'!$N70),'Window calculation'!$A$257:$A$317,1),1))/(INDEX(G261:G321,MATCH(3-IFERROR('Glazing information'!$P70/('Glazing information'!$O70+'Glazing information'!$N70),0),$R$257:$R$317,-1),1)-INDEX($A$257:$A$317,MATCH('Glazing information'!$P70/('Glazing information'!$O70+'Glazing information'!$N70),'Window calculation'!$A$257:$A$317,1),1))),1)</f>
        <v>1</v>
      </c>
      <c r="AC265" s="416" t="str">
        <f>IFERROR(('Window calculation'!AB265*('Glazing information'!$N70+'Glazing information'!$O70)-'Window calculation'!AA265*'Glazing information'!$O70)/'Glazing information'!$N70,"")</f>
        <v/>
      </c>
      <c r="AD265" s="419">
        <f>IFERROR(IF('Glazing information'!$P91/'Glazing information'!$O91&gt;3,INDEX($A$257:$Q$317,MATCH(3,'Window calculation'!$A$257:$A$317,1),MATCH(AD$259,'Window calculation'!$A$257:$Q$257,0)),INDEX('Window calculation'!$A$257:$Q$317,MATCH('Glazing information'!$P91/'Glazing information'!$O91,'Window calculation'!$A$257:$A$317,1),MATCH(AD$259,'Window calculation'!$A$257:$Q$257,0))+(INDEX($A$257:$Q$317,MATCH(3-IFERROR('Glazing information'!$P91/'Glazing information'!$O91,0),$R$257:$R$317,-1),MATCH(AD$259,'Window calculation'!$A$257:$Q$257,0))-INDEX('Window calculation'!$A$257:$Q$317,MATCH('Glazing information'!$P91/'Glazing information'!$O91,'Window calculation'!$A$257:$A$317,1),MATCH(AD$259,'Window calculation'!$A$257:$Q$257,0)))*('Glazing information'!$P91/'Glazing information'!$O91-INDEX($A$257:$A$317,MATCH('Glazing information'!$P91/'Glazing information'!$O91,'Window calculation'!$A$257:$A$317,1),1))/(INDEX($A$257:$A$317,MATCH(3-IFERROR('Glazing information'!$P91/'Glazing information'!$O91,0),$R$257:$R$317,-1),1)-INDEX($A$257:$A$317,MATCH('Glazing information'!$P91/'Glazing information'!$O91,'Window calculation'!$A$257:$A$317,1),1))),1)</f>
        <v>1</v>
      </c>
      <c r="AE265" s="420">
        <f>IFERROR(IF('Glazing information'!$P91/('Glazing information'!$O91+'Glazing information'!$N91)&gt;3,INDEX($A$257:$Q$317,MATCH(3,'Window calculation'!$A$257:$A$317,1),MATCH(AD$259,'Window calculation'!$A$257:$Q$257,0)),INDEX('Window calculation'!$A$257:$Q$317,MATCH('Glazing information'!$P91/('Glazing information'!$O91+'Glazing information'!$N91),'Window calculation'!$A$257:$A$317,1),MATCH(AD$259,'Window calculation'!$A$257:$Q$257,0))+(INDEX($A$257:$Q$317,MATCH(3-IFERROR('Glazing information'!$P91/('Glazing information'!$O91+'Glazing information'!$N91),0),$R$257:$R$317,-1),MATCH(AD$259,'Window calculation'!$A$257:$Q$257,0))-INDEX('Window calculation'!$A$257:$Q$317,MATCH('Glazing information'!$P91/('Glazing information'!$O91+'Glazing information'!$N91),'Window calculation'!$A$257:$A$317,1),MATCH(AD$259,'Window calculation'!$A$257:$Q$257,0)))*('Glazing information'!$P91/('Glazing information'!$O91+'Glazing information'!$N91)-INDEX($A$257:$A$317,MATCH('Glazing information'!$P91/('Glazing information'!$O91+'Glazing information'!$N91),'Window calculation'!$A$257:$A$317,1),1))/(INDEX(J261:J321,MATCH(3-IFERROR('Glazing information'!$P91/('Glazing information'!$O91+'Glazing information'!$N91),0),$R$257:$R$317,-1),1)-INDEX($A$257:$A$317,MATCH('Glazing information'!$P91/('Glazing information'!$O91+'Glazing information'!$N91),'Window calculation'!$A$257:$A$317,1),1))),1)</f>
        <v>1</v>
      </c>
      <c r="AF265" s="416" t="str">
        <f>IFERROR(('Window calculation'!AE265*('Glazing information'!$N91+'Glazing information'!$O91)-'Window calculation'!AD265*'Glazing information'!$O91)/'Glazing information'!$N91,"")</f>
        <v/>
      </c>
      <c r="AG265" s="419">
        <f>IFERROR(IF('Glazing information'!$P112/'Glazing information'!$O112&gt;3,INDEX($A$257:$Q$317,MATCH(3,'Window calculation'!$A$257:$A$317,1),MATCH(AG$259,'Window calculation'!$A$257:$Q$257,0)),INDEX('Window calculation'!$A$257:$Q$317,MATCH('Glazing information'!$P112/'Glazing information'!$O112,'Window calculation'!$A$257:$A$317,1),MATCH(AG$259,'Window calculation'!$A$257:$Q$257,0))+(INDEX($A$257:$Q$317,MATCH(3-IFERROR('Glazing information'!$P112/'Glazing information'!$O112,0),$R$257:$R$317,-1),MATCH(AG$259,'Window calculation'!$A$257:$Q$257,0))-INDEX('Window calculation'!$A$257:$Q$317,MATCH('Glazing information'!$P112/'Glazing information'!$O112,'Window calculation'!$A$257:$A$317,1),MATCH(AG$259,'Window calculation'!$A$257:$Q$257,0)))*('Glazing information'!$P112/'Glazing information'!$O112-INDEX($A$257:$A$317,MATCH('Glazing information'!$P112/'Glazing information'!$O112,'Window calculation'!$A$257:$A$317,1),1))/(INDEX($A$257:$A$317,MATCH(3-IFERROR('Glazing information'!$P112/'Glazing information'!$O112,0),$R$257:$R$317,-1),1)-INDEX($A$257:$A$317,MATCH('Glazing information'!$P112/'Glazing information'!$O112,'Window calculation'!$A$257:$A$317,1),1))),1)</f>
        <v>1</v>
      </c>
      <c r="AH265" s="420">
        <f>IFERROR(IF('Glazing information'!$P112/('Glazing information'!$O112+'Glazing information'!$N112)&gt;3,INDEX($A$257:$Q$317,MATCH(3,'Window calculation'!$A$257:$A$317,1),MATCH(AG$259,'Window calculation'!$A$257:$Q$257,0)),INDEX('Window calculation'!$A$257:$Q$317,MATCH('Glazing information'!$P112/('Glazing information'!$O112+'Glazing information'!$N112),'Window calculation'!$A$257:$A$317,1),MATCH(AG$259,'Window calculation'!$A$257:$Q$257,0))+(INDEX($A$257:$Q$317,MATCH(3-IFERROR('Glazing information'!$P112/('Glazing information'!$O112+'Glazing information'!$N112),0),$R$257:$R$317,-1),MATCH(AG$259,'Window calculation'!$A$257:$Q$257,0))-INDEX('Window calculation'!$A$257:$Q$317,MATCH('Glazing information'!$P112/('Glazing information'!$O112+'Glazing information'!$N112),'Window calculation'!$A$257:$A$317,1),MATCH(AG$259,'Window calculation'!$A$257:$Q$257,0)))*('Glazing information'!$P112/('Glazing information'!$O112+'Glazing information'!$N112)-INDEX($A$257:$A$317,MATCH('Glazing information'!$P112/('Glazing information'!$O112+'Glazing information'!$N112),'Window calculation'!$A$257:$A$317,1),1))/(INDEX(M261:M321,MATCH(3-IFERROR('Glazing information'!$P112/('Glazing information'!$O112+'Glazing information'!$N112),0),$R$257:$R$317,-1),1)-INDEX($A$257:$A$317,MATCH('Glazing information'!$P112/('Glazing information'!$O112+'Glazing information'!$N112),'Window calculation'!$A$257:$A$317,1),1))),1)</f>
        <v>1</v>
      </c>
      <c r="AI265" s="416" t="str">
        <f>IFERROR(('Window calculation'!AH265*('Glazing information'!$N112+'Glazing information'!$O112)-'Window calculation'!AG265*'Glazing information'!$O112)/'Glazing information'!$N112,"")</f>
        <v/>
      </c>
      <c r="AJ265" s="419">
        <f>IFERROR(IF('Glazing information'!$P133/'Glazing information'!$O133&gt;3,INDEX($A$257:$Q$317,MATCH(3,'Window calculation'!$A$257:$A$317,1),MATCH(AJ$259,'Window calculation'!$A$257:$Q$257,0)),INDEX('Window calculation'!$A$257:$Q$317,MATCH('Glazing information'!$P133/'Glazing information'!$O133,'Window calculation'!$A$257:$A$317,1),MATCH(AJ$259,'Window calculation'!$A$257:$Q$257,0))+(INDEX($A$257:$Q$317,MATCH(3-IFERROR('Glazing information'!$P133/'Glazing information'!$O133,0),$R$257:$R$317,-1),MATCH(AJ$259,'Window calculation'!$A$257:$Q$257,0))-INDEX('Window calculation'!$A$257:$Q$317,MATCH('Glazing information'!$P133/'Glazing information'!$O133,'Window calculation'!$A$257:$A$317,1),MATCH(AJ$259,'Window calculation'!$A$257:$Q$257,0)))*('Glazing information'!$P133/'Glazing information'!$O133-INDEX($A$257:$A$317,MATCH('Glazing information'!$P133/'Glazing information'!$O133,'Window calculation'!$A$257:$A$317,1),1))/(INDEX($A$257:$A$317,MATCH(3-IFERROR('Glazing information'!$P133/'Glazing information'!$O133,0),$R$257:$R$317,-1),1)-INDEX($A$257:$A$317,MATCH('Glazing information'!$P133/'Glazing information'!$O133,'Window calculation'!$A$257:$A$317,1),1))),1)</f>
        <v>1</v>
      </c>
      <c r="AK265" s="420">
        <f>IFERROR(IF('Glazing information'!$P133/('Glazing information'!$O133+'Glazing information'!$N133)&gt;3,INDEX($A$257:$Q$317,MATCH(3,'Window calculation'!$A$257:$A$317,1),MATCH(AJ$259,'Window calculation'!$A$257:$Q$257,0)),INDEX('Window calculation'!$A$257:$Q$317,MATCH('Glazing information'!$P133/('Glazing information'!$O133+'Glazing information'!$N133),'Window calculation'!$A$257:$A$317,1),MATCH(AJ$259,'Window calculation'!$A$257:$Q$257,0))+(INDEX($A$257:$Q$317,MATCH(3-IFERROR('Glazing information'!$P133/('Glazing information'!$O133+'Glazing information'!$N133),0),$R$257:$R$317,-1),MATCH(AJ$259,'Window calculation'!$A$257:$Q$257,0))-INDEX('Window calculation'!$A$257:$Q$317,MATCH('Glazing information'!$P133/('Glazing information'!$O133+'Glazing information'!$N133),'Window calculation'!$A$257:$A$317,1),MATCH(AJ$259,'Window calculation'!$A$257:$Q$257,0)))*('Glazing information'!$P133/('Glazing information'!$O133+'Glazing information'!$N133)-INDEX($A$257:$A$317,MATCH('Glazing information'!$P133/('Glazing information'!$O133+'Glazing information'!$N133),'Window calculation'!$A$257:$A$317,1),1))/(INDEX(P261:P321,MATCH(3-IFERROR('Glazing information'!$P133/('Glazing information'!$O133+'Glazing information'!$N133),0),$R$257:$R$317,-1),1)-INDEX($A$257:$A$317,MATCH('Glazing information'!$P133/('Glazing information'!$O133+'Glazing information'!$N133),'Window calculation'!$A$257:$A$317,1),1))),1)</f>
        <v>1</v>
      </c>
      <c r="AL265" s="416" t="str">
        <f>IFERROR(('Window calculation'!AK265*('Glazing information'!$N133+'Glazing information'!$O133)-'Window calculation'!AJ265*'Glazing information'!$O133)/'Glazing information'!$N133,"")</f>
        <v/>
      </c>
      <c r="AM265" s="419">
        <f>IFERROR(IF('Glazing information'!$P154/'Glazing information'!$O154&gt;3,INDEX($A$257:$Q$317,MATCH(3,'Window calculation'!$A$257:$A$317,1),MATCH(AM$259,'Window calculation'!$A$257:$Q$257,0)),INDEX('Window calculation'!$A$257:$Q$317,MATCH('Glazing information'!$P154/'Glazing information'!$O154,'Window calculation'!$A$257:$A$317,1),MATCH(AM$259,'Window calculation'!$A$257:$Q$257,0))+(INDEX($A$257:$Q$317,MATCH(3-IFERROR('Glazing information'!$P154/'Glazing information'!$O154,0),$R$257:$R$317,-1),MATCH(AM$259,'Window calculation'!$A$257:$Q$257,0))-INDEX('Window calculation'!$A$257:$Q$317,MATCH('Glazing information'!$P154/'Glazing information'!$O154,'Window calculation'!$A$257:$A$317,1),MATCH(AM$259,'Window calculation'!$A$257:$Q$257,0)))*('Glazing information'!$P154/'Glazing information'!$O154-INDEX($A$257:$A$317,MATCH('Glazing information'!$P154/'Glazing information'!$O154,'Window calculation'!$A$257:$A$317,1),1))/(INDEX($A$257:$A$317,MATCH(3-IFERROR('Glazing information'!$P154/'Glazing information'!$O154,0),$R$257:$R$317,-1),1)-INDEX($A$257:$A$317,MATCH('Glazing information'!$P154/'Glazing information'!$O154,'Window calculation'!$A$257:$A$317,1),1))),1)</f>
        <v>1</v>
      </c>
      <c r="AN265" s="420">
        <f>IFERROR(IF('Glazing information'!$P154/('Glazing information'!$O154+'Glazing information'!$N154)&gt;3,INDEX($A$257:$Q$317,MATCH(3,'Window calculation'!$A$257:$A$317,1),MATCH(AM$259,'Window calculation'!$A$257:$Q$257,0)),INDEX('Window calculation'!$A$257:$Q$317,MATCH('Glazing information'!$P154/('Glazing information'!$O154+'Glazing information'!$N154),'Window calculation'!$A$257:$A$317,1),MATCH(AM$259,'Window calculation'!$A$257:$Q$257,0))+(INDEX($A$257:$Q$317,MATCH(3-IFERROR('Glazing information'!$P154/('Glazing information'!$O154+'Glazing information'!$N154),0),$R$257:$R$317,-1),MATCH(AM$259,'Window calculation'!$A$257:$Q$257,0))-INDEX('Window calculation'!$A$257:$Q$317,MATCH('Glazing information'!$P154/('Glazing information'!$O154+'Glazing information'!$N154),'Window calculation'!$A$257:$A$317,1),MATCH(AM$259,'Window calculation'!$A$257:$Q$257,0)))*('Glazing information'!$P154/('Glazing information'!$O154+'Glazing information'!$N154)-INDEX($A$257:$A$317,MATCH('Glazing information'!$P154/('Glazing information'!$O154+'Glazing information'!$N154),'Window calculation'!$A$257:$A$317,1),1))/(INDEX(S261:S321,MATCH(3-IFERROR('Glazing information'!$P154/('Glazing information'!$O154+'Glazing information'!$N154),0),$R$257:$R$317,-1),1)-INDEX($A$257:$A$317,MATCH('Glazing information'!$P154/('Glazing information'!$O154+'Glazing information'!$N154),'Window calculation'!$A$257:$A$317,1),1))),1)</f>
        <v>1</v>
      </c>
      <c r="AO265" s="416" t="str">
        <f>IFERROR(('Window calculation'!AN265*('Glazing information'!$N154+'Glazing information'!$O154)-'Window calculation'!AM265*'Glazing information'!$O154)/'Glazing information'!$N154,"")</f>
        <v/>
      </c>
      <c r="AP265" s="419">
        <f>IFERROR(IF('Glazing information'!$P175/'Glazing information'!$O175&gt;3,INDEX($A$257:$Q$317,MATCH(3,'Window calculation'!$A$257:$A$317,1),MATCH(AP$259,'Window calculation'!$A$257:$Q$257,0)),INDEX('Window calculation'!$A$257:$Q$317,MATCH('Glazing information'!$P175/'Glazing information'!$O175,'Window calculation'!$A$257:$A$317,1),MATCH(AP$259,'Window calculation'!$A$257:$Q$257,0))+(INDEX($A$257:$Q$317,MATCH(3-IFERROR('Glazing information'!$P175/'Glazing information'!$O175,0),$R$257:$R$317,-1),MATCH(AP$259,'Window calculation'!$A$257:$Q$257,0))-INDEX('Window calculation'!$A$257:$Q$317,MATCH('Glazing information'!$P175/'Glazing information'!$O175,'Window calculation'!$A$257:$A$317,1),MATCH(AP$259,'Window calculation'!$A$257:$Q$257,0)))*('Glazing information'!$P175/'Glazing information'!$O175-INDEX($A$257:$A$317,MATCH('Glazing information'!$P175/'Glazing information'!$O175,'Window calculation'!$A$257:$A$317,1),1))/(INDEX($A$257:$A$317,MATCH(3-IFERROR('Glazing information'!$P175/'Glazing information'!$O175,0),$R$257:$R$317,-1),1)-INDEX($A$257:$A$317,MATCH('Glazing information'!$P175/'Glazing information'!$O175,'Window calculation'!$A$257:$A$317,1),1))),1)</f>
        <v>1</v>
      </c>
      <c r="AQ265" s="420">
        <f>IFERROR(IF('Glazing information'!$P175/('Glazing information'!$O175+'Glazing information'!$N175)&gt;3,INDEX($A$257:$Q$317,MATCH(3,'Window calculation'!$A$257:$A$317,1),MATCH(AP$259,'Window calculation'!$A$257:$Q$257,0)),INDEX('Window calculation'!$A$257:$Q$317,MATCH('Glazing information'!$P175/('Glazing information'!$O175+'Glazing information'!$N175),'Window calculation'!$A$257:$A$317,1),MATCH(AP$259,'Window calculation'!$A$257:$Q$257,0))+(INDEX($A$257:$Q$317,MATCH(3-IFERROR('Glazing information'!$P175/('Glazing information'!$O175+'Glazing information'!$N175),0),$R$257:$R$317,-1),MATCH(AP$259,'Window calculation'!$A$257:$Q$257,0))-INDEX('Window calculation'!$A$257:$Q$317,MATCH('Glazing information'!$P175/('Glazing information'!$O175+'Glazing information'!$N175),'Window calculation'!$A$257:$A$317,1),MATCH(AP$259,'Window calculation'!$A$257:$Q$257,0)))*('Glazing information'!$P175/('Glazing information'!$O175+'Glazing information'!$N175)-INDEX($A$257:$A$317,MATCH('Glazing information'!$P175/('Glazing information'!$O175+'Glazing information'!$N175),'Window calculation'!$A$257:$A$317,1),1))/(INDEX(V261:V321,MATCH(3-IFERROR('Glazing information'!$P175/('Glazing information'!$O175+'Glazing information'!$N175),0),$R$257:$R$317,-1),1)-INDEX($A$257:$A$317,MATCH('Glazing information'!$P175/('Glazing information'!$O175+'Glazing information'!$N175),'Window calculation'!$A$257:$A$317,1),1))),1)</f>
        <v>1</v>
      </c>
      <c r="AR265" s="416" t="str">
        <f>IFERROR(('Window calculation'!AQ265*('Glazing information'!$N175+'Glazing information'!$O175)-'Window calculation'!AP265*'Glazing information'!$O175)/'Glazing information'!$N175,"")</f>
        <v/>
      </c>
      <c r="AS265" s="57"/>
      <c r="AT265" s="57"/>
      <c r="AU265" s="57"/>
      <c r="AV265" s="57"/>
      <c r="AW265" s="57"/>
      <c r="AX265" s="57"/>
      <c r="AY265" s="57"/>
      <c r="AZ265" s="57"/>
      <c r="BA265" s="57"/>
      <c r="BB265" s="57"/>
      <c r="BC265" s="57"/>
      <c r="BD265" s="57"/>
      <c r="BE265" s="57"/>
      <c r="BF265" s="57"/>
      <c r="BG265" s="57"/>
      <c r="BH265" s="57"/>
      <c r="BI265" s="57"/>
      <c r="BJ265" s="57"/>
      <c r="BK265" s="57"/>
      <c r="BL265" s="57"/>
    </row>
    <row r="266" spans="1:64" x14ac:dyDescent="0.25">
      <c r="A266" s="67">
        <v>0.45</v>
      </c>
      <c r="B266" s="68" t="b">
        <f>IF('OTTV Calculation'!$E$6="Hanoi",'Beta Database'!D260,IF('OTTV Calculation'!$E$6="Da Nang",'Beta Database'!U260,IF('OTTV Calculation'!$E$6="Buon Ma Thuot",'Beta Database'!AL260,IF('OTTV Calculation'!$E$6="HCMC",'Beta Database'!BC260))))</f>
        <v>0</v>
      </c>
      <c r="C266" s="68" t="b">
        <f>IF('OTTV Calculation'!$E$6="Hanoi",'Beta Database'!E260,IF('OTTV Calculation'!$E$6="Da Nang",'Beta Database'!V260,IF('OTTV Calculation'!$E$6="Buon Ma Thuot",'Beta Database'!AM260,IF('OTTV Calculation'!$E$6="HCMC",'Beta Database'!BD260))))</f>
        <v>0</v>
      </c>
      <c r="D266" s="68" t="b">
        <f>IF('OTTV Calculation'!$E$6="Hanoi",'Beta Database'!F260,IF('OTTV Calculation'!$E$6="Da Nang",'Beta Database'!W260,IF('OTTV Calculation'!$E$6="Buon Ma Thuot",'Beta Database'!AN260,IF('OTTV Calculation'!$E$6="HCMC",'Beta Database'!BE260))))</f>
        <v>0</v>
      </c>
      <c r="E266" s="68" t="b">
        <f>IF('OTTV Calculation'!$E$6="Hanoi",'Beta Database'!G260,IF('OTTV Calculation'!$E$6="Da Nang",'Beta Database'!X260,IF('OTTV Calculation'!$E$6="Buon Ma Thuot",'Beta Database'!AO260,IF('OTTV Calculation'!$E$6="HCMC",'Beta Database'!BF260))))</f>
        <v>0</v>
      </c>
      <c r="F266" s="73" t="b">
        <f>IF('OTTV Calculation'!$E$6="Hanoi",'Beta Database'!H260,IF('OTTV Calculation'!$E$6="Da Nang",'Beta Database'!Y260,IF('OTTV Calculation'!$E$6="Buon Ma Thuot",'Beta Database'!AP260,IF('OTTV Calculation'!$E$6="HCMC",'Beta Database'!BG260))))</f>
        <v>0</v>
      </c>
      <c r="G266" s="68" t="b">
        <f>IF('OTTV Calculation'!$E$6="Hanoi",'Beta Database'!I260,IF('OTTV Calculation'!$E$6="Da Nang",'Beta Database'!Z260,IF('OTTV Calculation'!$E$6="Buon Ma Thuot",'Beta Database'!AQ260,IF('OTTV Calculation'!$E$6="HCMC",'Beta Database'!BH260))))</f>
        <v>0</v>
      </c>
      <c r="H266" s="68" t="b">
        <f>IF('OTTV Calculation'!$E$6="Hanoi",'Beta Database'!J260,IF('OTTV Calculation'!$E$6="Da Nang",'Beta Database'!AA260,IF('OTTV Calculation'!$E$6="Buon Ma Thuot",'Beta Database'!AR260,IF('OTTV Calculation'!$E$6="HCMC",'Beta Database'!BI260))))</f>
        <v>0</v>
      </c>
      <c r="I266" s="68" t="b">
        <f>IF('OTTV Calculation'!$E$6="Hanoi",'Beta Database'!K260,IF('OTTV Calculation'!$E$6="Da Nang",'Beta Database'!AB260,IF('OTTV Calculation'!$E$6="Buon Ma Thuot",'Beta Database'!AS260,IF('OTTV Calculation'!$E$6="HCMC",'Beta Database'!BJ260))))</f>
        <v>0</v>
      </c>
      <c r="J266" s="68" t="b">
        <f>IF('OTTV Calculation'!$E$6="Hanoi",'Beta Database'!L260,IF('OTTV Calculation'!$E$6="Da Nang",'Beta Database'!AC260,IF('OTTV Calculation'!$E$6="Buon Ma Thuot",'Beta Database'!AT260,IF('OTTV Calculation'!$E$6="HCMC",'Beta Database'!BK260))))</f>
        <v>0</v>
      </c>
      <c r="K266" s="68" t="b">
        <f>IF('OTTV Calculation'!$E$6="Hanoi",'Beta Database'!M260,IF('OTTV Calculation'!$E$6="Da Nang",'Beta Database'!AD260,IF('OTTV Calculation'!$E$6="Buon Ma Thuot",'Beta Database'!AU260,IF('OTTV Calculation'!$E$6="HCMC",'Beta Database'!BL260))))</f>
        <v>0</v>
      </c>
      <c r="L266" s="68" t="b">
        <f>IF('OTTV Calculation'!$E$6="Hanoi",'Beta Database'!N260,IF('OTTV Calculation'!$E$6="Da Nang",'Beta Database'!AE260,IF('OTTV Calculation'!$E$6="Buon Ma Thuot",'Beta Database'!AV260,IF('OTTV Calculation'!$E$6="HCMC",'Beta Database'!BM260))))</f>
        <v>0</v>
      </c>
      <c r="M266" s="68" t="b">
        <f>IF('OTTV Calculation'!$E$6="Hanoi",'Beta Database'!O260,IF('OTTV Calculation'!$E$6="Da Nang",'Beta Database'!AF260,IF('OTTV Calculation'!$E$6="Buon Ma Thuot",'Beta Database'!AW260,IF('OTTV Calculation'!$E$6="HCMC",'Beta Database'!BN260))))</f>
        <v>0</v>
      </c>
      <c r="N266" s="68" t="b">
        <f>IF('OTTV Calculation'!$E$6="Hanoi",'Beta Database'!P260,IF('OTTV Calculation'!$E$6="Da Nang",'Beta Database'!AG260,IF('OTTV Calculation'!$E$6="Buon Ma Thuot",'Beta Database'!AX260,IF('OTTV Calculation'!$E$6="HCMC",'Beta Database'!BO260))))</f>
        <v>0</v>
      </c>
      <c r="O266" s="68" t="b">
        <f>IF('OTTV Calculation'!$E$6="Hanoi",'Beta Database'!Q260,IF('OTTV Calculation'!$E$6="Da Nang",'Beta Database'!AH260,IF('OTTV Calculation'!$E$6="Buon Ma Thuot",'Beta Database'!AY260,IF('OTTV Calculation'!$E$6="HCMC",'Beta Database'!BP260))))</f>
        <v>0</v>
      </c>
      <c r="P266" s="68" t="b">
        <f>IF('OTTV Calculation'!$E$6="Hanoi",'Beta Database'!R260,IF('OTTV Calculation'!$E$6="Da Nang",'Beta Database'!AI260,IF('OTTV Calculation'!$E$6="Buon Ma Thuot",'Beta Database'!AZ260,IF('OTTV Calculation'!$E$6="HCMC",'Beta Database'!BQ260))))</f>
        <v>0</v>
      </c>
      <c r="Q266" s="68" t="b">
        <f>IF('OTTV Calculation'!$E$6="Hanoi",'Beta Database'!S260,IF('OTTV Calculation'!$E$6="Da Nang",'Beta Database'!AJ260,IF('OTTV Calculation'!$E$6="Buon Ma Thuot",'Beta Database'!BA260,IF('OTTV Calculation'!$E$6="HCMC",'Beta Database'!BR260))))</f>
        <v>0</v>
      </c>
      <c r="R266" s="57">
        <v>2.6</v>
      </c>
      <c r="S266" s="57"/>
      <c r="T266" s="70" t="s">
        <v>212</v>
      </c>
      <c r="U266" s="419">
        <f>IFERROR(IF('Glazing information'!$P29/'Glazing information'!$O29&gt;3,INDEX($A$257:$Q$317,MATCH(3,'Window calculation'!$A$257:$A$317,1),MATCH(U$259,'Window calculation'!$A$257:$Q$257,0)),INDEX('Window calculation'!$A$257:$Q$317,MATCH('Glazing information'!$P29/'Glazing information'!$O29,'Window calculation'!$A$257:$A$317,1),MATCH(U$259,'Window calculation'!$A$257:$Q$257,0))+(INDEX($A$257:$Q$317,MATCH(3-IFERROR('Glazing information'!$P29/'Glazing information'!$O29,0),$R$257:$R$317,-1),MATCH(U$259,'Window calculation'!$A$257:$Q$257,0))-INDEX('Window calculation'!$A$257:$Q$317,MATCH('Glazing information'!$P29/'Glazing information'!$O29,'Window calculation'!$A$257:$A$317,1),MATCH(U$259,'Window calculation'!$A$257:$Q$257,0)))*('Glazing information'!$P29/'Glazing information'!$O29-INDEX($A$257:$A$317,MATCH('Glazing information'!$P29/'Glazing information'!$O29,'Window calculation'!$A$257:$A$317,1),1))/(INDEX($A$257:$A$317,MATCH(3-IFERROR('Glazing information'!$P29/'Glazing information'!$O29,0),$R$257:$R$317,-1),1)-INDEX($A$257:$A$317,MATCH('Glazing information'!$P29/'Glazing information'!$O29,'Window calculation'!$A$257:$A$317,1),1))),1)</f>
        <v>1</v>
      </c>
      <c r="V266" s="420">
        <f>IFERROR(IF('Glazing information'!$P29/('Glazing information'!$O29+'Glazing information'!$N29)&gt;3,INDEX($A$257:$Q$317,MATCH(3,'Window calculation'!$A$257:$A$317,1),MATCH(U$259,'Window calculation'!$A$257:$Q$257,0)),INDEX('Window calculation'!$A$257:$Q$317,MATCH('Glazing information'!$P29/('Glazing information'!$O29+'Glazing information'!$N29),'Window calculation'!$A$257:$A$317,1),MATCH(U$259,'Window calculation'!$A$257:$Q$257,0))+(INDEX($A$257:$Q$317,MATCH(3-IFERROR('Glazing information'!$P29/('Glazing information'!$O29+'Glazing information'!$N29),0),$R$257:$R$317,-1),MATCH(U$259,'Window calculation'!$A$257:$Q$257,0))-INDEX('Window calculation'!$A$257:$Q$317,MATCH('Glazing information'!$P29/('Glazing information'!$O29+'Glazing information'!$N29),'Window calculation'!$A$257:$A$317,1),MATCH(U$259,'Window calculation'!$A$257:$Q$257,0)))*('Glazing information'!$P29/('Glazing information'!$O29+'Glazing information'!$N29)-INDEX($A$257:$A$317,MATCH('Glazing information'!$P29/('Glazing information'!$O29+'Glazing information'!$N29),'Window calculation'!$A$257:$A$317,1),1))/(INDEX(A262:A322,MATCH(3-IFERROR('Glazing information'!$P29/('Glazing information'!$O29+'Glazing information'!$N29),0),$R$257:$R$317,-1),1)-INDEX($A$257:$A$317,MATCH('Glazing information'!$P29/('Glazing information'!$O29+'Glazing information'!$N29),'Window calculation'!$A$257:$A$317,1),1))),1)</f>
        <v>1</v>
      </c>
      <c r="W266" s="416" t="str">
        <f>IFERROR(('Window calculation'!V266*('Glazing information'!$N29+'Glazing information'!$O29)-'Window calculation'!U266*'Glazing information'!$O29)/'Glazing information'!$N29,"")</f>
        <v/>
      </c>
      <c r="X266" s="419">
        <f>IFERROR(IF('Glazing information'!$P50/'Glazing information'!$O50&gt;3,INDEX($A$257:$Q$317,MATCH(3,'Window calculation'!$A$257:$A$317,1),MATCH(X$259,'Window calculation'!$A$257:$Q$257,0)),INDEX('Window calculation'!$A$257:$Q$317,MATCH('Glazing information'!$P50/'Glazing information'!$O50,'Window calculation'!$A$257:$A$317,1),MATCH(X$259,'Window calculation'!$A$257:$Q$257,0))+(INDEX($A$257:$Q$317,MATCH(3-IFERROR('Glazing information'!$P50/'Glazing information'!$O50,0),$R$257:$R$317,-1),MATCH(X$259,'Window calculation'!$A$257:$Q$257,0))-INDEX('Window calculation'!$A$257:$Q$317,MATCH('Glazing information'!$P50/'Glazing information'!$O50,'Window calculation'!$A$257:$A$317,1),MATCH(X$259,'Window calculation'!$A$257:$Q$257,0)))*('Glazing information'!$P50/'Glazing information'!$O50-INDEX($A$257:$A$317,MATCH('Glazing information'!$P50/'Glazing information'!$O50,'Window calculation'!$A$257:$A$317,1),1))/(INDEX($A$257:$A$317,MATCH(3-IFERROR('Glazing information'!$P50/'Glazing information'!$O50,0),$R$257:$R$317,-1),1)-INDEX($A$257:$A$317,MATCH('Glazing information'!$P50/'Glazing information'!$O50,'Window calculation'!$A$257:$A$317,1),1))),1)</f>
        <v>1</v>
      </c>
      <c r="Y266" s="420">
        <f>IFERROR(IF('Glazing information'!$P50/('Glazing information'!$O50+'Glazing information'!$N50)&gt;3,INDEX($A$257:$Q$317,MATCH(3,'Window calculation'!$A$257:$A$317,1),MATCH(X$259,'Window calculation'!$A$257:$Q$257,0)),INDEX('Window calculation'!$A$257:$Q$317,MATCH('Glazing information'!$P50/('Glazing information'!$O50+'Glazing information'!$N50),'Window calculation'!$A$257:$A$317,1),MATCH(X$259,'Window calculation'!$A$257:$Q$257,0))+(INDEX($A$257:$Q$317,MATCH(3-IFERROR('Glazing information'!$P50/('Glazing information'!$O50+'Glazing information'!$N50),0),$R$257:$R$317,-1),MATCH(X$259,'Window calculation'!$A$257:$Q$257,0))-INDEX('Window calculation'!$A$257:$Q$317,MATCH('Glazing information'!$P50/('Glazing information'!$O50+'Glazing information'!$N50),'Window calculation'!$A$257:$A$317,1),MATCH(X$259,'Window calculation'!$A$257:$Q$257,0)))*('Glazing information'!$P50/('Glazing information'!$O50+'Glazing information'!$N50)-INDEX($A$257:$A$317,MATCH('Glazing information'!$P50/('Glazing information'!$O50+'Glazing information'!$N50),'Window calculation'!$A$257:$A$317,1),1))/(INDEX(D262:D322,MATCH(3-IFERROR('Glazing information'!$P50/('Glazing information'!$O50+'Glazing information'!$N50),0),$R$257:$R$317,-1),1)-INDEX($A$257:$A$317,MATCH('Glazing information'!$P50/('Glazing information'!$O50+'Glazing information'!$N50),'Window calculation'!$A$257:$A$317,1),1))),1)</f>
        <v>1</v>
      </c>
      <c r="Z266" s="416" t="str">
        <f>IFERROR(('Window calculation'!Y266*('Glazing information'!$N50+'Glazing information'!$O50)-'Window calculation'!X266*'Glazing information'!$O50)/'Glazing information'!$N50,"")</f>
        <v/>
      </c>
      <c r="AA266" s="419">
        <f>IFERROR(IF('Glazing information'!$P71/'Glazing information'!$O71&gt;3,INDEX($A$257:$Q$317,MATCH(3,'Window calculation'!$A$257:$A$317,1),MATCH(AA$259,'Window calculation'!$A$257:$Q$257,0)),INDEX('Window calculation'!$A$257:$Q$317,MATCH('Glazing information'!$P71/'Glazing information'!$O71,'Window calculation'!$A$257:$A$317,1),MATCH(AA$259,'Window calculation'!$A$257:$Q$257,0))+(INDEX($A$257:$Q$317,MATCH(3-IFERROR('Glazing information'!$P71/'Glazing information'!$O71,0),$R$257:$R$317,-1),MATCH(AA$259,'Window calculation'!$A$257:$Q$257,0))-INDEX('Window calculation'!$A$257:$Q$317,MATCH('Glazing information'!$P71/'Glazing information'!$O71,'Window calculation'!$A$257:$A$317,1),MATCH(AA$259,'Window calculation'!$A$257:$Q$257,0)))*('Glazing information'!$P71/'Glazing information'!$O71-INDEX($A$257:$A$317,MATCH('Glazing information'!$P71/'Glazing information'!$O71,'Window calculation'!$A$257:$A$317,1),1))/(INDEX($A$257:$A$317,MATCH(3-IFERROR('Glazing information'!$P71/'Glazing information'!$O71,0),$R$257:$R$317,-1),1)-INDEX($A$257:$A$317,MATCH('Glazing information'!$P71/'Glazing information'!$O71,'Window calculation'!$A$257:$A$317,1),1))),1)</f>
        <v>1</v>
      </c>
      <c r="AB266" s="420">
        <f>IFERROR(IF('Glazing information'!$P71/('Glazing information'!$O71+'Glazing information'!$N71)&gt;3,INDEX($A$257:$Q$317,MATCH(3,'Window calculation'!$A$257:$A$317,1),MATCH(AA$259,'Window calculation'!$A$257:$Q$257,0)),INDEX('Window calculation'!$A$257:$Q$317,MATCH('Glazing information'!$P71/('Glazing information'!$O71+'Glazing information'!$N71),'Window calculation'!$A$257:$A$317,1),MATCH(AA$259,'Window calculation'!$A$257:$Q$257,0))+(INDEX($A$257:$Q$317,MATCH(3-IFERROR('Glazing information'!$P71/('Glazing information'!$O71+'Glazing information'!$N71),0),$R$257:$R$317,-1),MATCH(AA$259,'Window calculation'!$A$257:$Q$257,0))-INDEX('Window calculation'!$A$257:$Q$317,MATCH('Glazing information'!$P71/('Glazing information'!$O71+'Glazing information'!$N71),'Window calculation'!$A$257:$A$317,1),MATCH(AA$259,'Window calculation'!$A$257:$Q$257,0)))*('Glazing information'!$P71/('Glazing information'!$O71+'Glazing information'!$N71)-INDEX($A$257:$A$317,MATCH('Glazing information'!$P71/('Glazing information'!$O71+'Glazing information'!$N71),'Window calculation'!$A$257:$A$317,1),1))/(INDEX(G262:G322,MATCH(3-IFERROR('Glazing information'!$P71/('Glazing information'!$O71+'Glazing information'!$N71),0),$R$257:$R$317,-1),1)-INDEX($A$257:$A$317,MATCH('Glazing information'!$P71/('Glazing information'!$O71+'Glazing information'!$N71),'Window calculation'!$A$257:$A$317,1),1))),1)</f>
        <v>1</v>
      </c>
      <c r="AC266" s="416" t="str">
        <f>IFERROR(('Window calculation'!AB266*('Glazing information'!$N71+'Glazing information'!$O71)-'Window calculation'!AA266*'Glazing information'!$O71)/'Glazing information'!$N71,"")</f>
        <v/>
      </c>
      <c r="AD266" s="419">
        <f>IFERROR(IF('Glazing information'!$P92/'Glazing information'!$O92&gt;3,INDEX($A$257:$Q$317,MATCH(3,'Window calculation'!$A$257:$A$317,1),MATCH(AD$259,'Window calculation'!$A$257:$Q$257,0)),INDEX('Window calculation'!$A$257:$Q$317,MATCH('Glazing information'!$P92/'Glazing information'!$O92,'Window calculation'!$A$257:$A$317,1),MATCH(AD$259,'Window calculation'!$A$257:$Q$257,0))+(INDEX($A$257:$Q$317,MATCH(3-IFERROR('Glazing information'!$P92/'Glazing information'!$O92,0),$R$257:$R$317,-1),MATCH(AD$259,'Window calculation'!$A$257:$Q$257,0))-INDEX('Window calculation'!$A$257:$Q$317,MATCH('Glazing information'!$P92/'Glazing information'!$O92,'Window calculation'!$A$257:$A$317,1),MATCH(AD$259,'Window calculation'!$A$257:$Q$257,0)))*('Glazing information'!$P92/'Glazing information'!$O92-INDEX($A$257:$A$317,MATCH('Glazing information'!$P92/'Glazing information'!$O92,'Window calculation'!$A$257:$A$317,1),1))/(INDEX($A$257:$A$317,MATCH(3-IFERROR('Glazing information'!$P92/'Glazing information'!$O92,0),$R$257:$R$317,-1),1)-INDEX($A$257:$A$317,MATCH('Glazing information'!$P92/'Glazing information'!$O92,'Window calculation'!$A$257:$A$317,1),1))),1)</f>
        <v>1</v>
      </c>
      <c r="AE266" s="420">
        <f>IFERROR(IF('Glazing information'!$P92/('Glazing information'!$O92+'Glazing information'!$N92)&gt;3,INDEX($A$257:$Q$317,MATCH(3,'Window calculation'!$A$257:$A$317,1),MATCH(AD$259,'Window calculation'!$A$257:$Q$257,0)),INDEX('Window calculation'!$A$257:$Q$317,MATCH('Glazing information'!$P92/('Glazing information'!$O92+'Glazing information'!$N92),'Window calculation'!$A$257:$A$317,1),MATCH(AD$259,'Window calculation'!$A$257:$Q$257,0))+(INDEX($A$257:$Q$317,MATCH(3-IFERROR('Glazing information'!$P92/('Glazing information'!$O92+'Glazing information'!$N92),0),$R$257:$R$317,-1),MATCH(AD$259,'Window calculation'!$A$257:$Q$257,0))-INDEX('Window calculation'!$A$257:$Q$317,MATCH('Glazing information'!$P92/('Glazing information'!$O92+'Glazing information'!$N92),'Window calculation'!$A$257:$A$317,1),MATCH(AD$259,'Window calculation'!$A$257:$Q$257,0)))*('Glazing information'!$P92/('Glazing information'!$O92+'Glazing information'!$N92)-INDEX($A$257:$A$317,MATCH('Glazing information'!$P92/('Glazing information'!$O92+'Glazing information'!$N92),'Window calculation'!$A$257:$A$317,1),1))/(INDEX(J262:J322,MATCH(3-IFERROR('Glazing information'!$P92/('Glazing information'!$O92+'Glazing information'!$N92),0),$R$257:$R$317,-1),1)-INDEX($A$257:$A$317,MATCH('Glazing information'!$P92/('Glazing information'!$O92+'Glazing information'!$N92),'Window calculation'!$A$257:$A$317,1),1))),1)</f>
        <v>1</v>
      </c>
      <c r="AF266" s="416" t="str">
        <f>IFERROR(('Window calculation'!AE266*('Glazing information'!$N92+'Glazing information'!$O92)-'Window calculation'!AD266*'Glazing information'!$O92)/'Glazing information'!$N92,"")</f>
        <v/>
      </c>
      <c r="AG266" s="419">
        <f>IFERROR(IF('Glazing information'!$P113/'Glazing information'!$O113&gt;3,INDEX($A$257:$Q$317,MATCH(3,'Window calculation'!$A$257:$A$317,1),MATCH(AG$259,'Window calculation'!$A$257:$Q$257,0)),INDEX('Window calculation'!$A$257:$Q$317,MATCH('Glazing information'!$P113/'Glazing information'!$O113,'Window calculation'!$A$257:$A$317,1),MATCH(AG$259,'Window calculation'!$A$257:$Q$257,0))+(INDEX($A$257:$Q$317,MATCH(3-IFERROR('Glazing information'!$P113/'Glazing information'!$O113,0),$R$257:$R$317,-1),MATCH(AG$259,'Window calculation'!$A$257:$Q$257,0))-INDEX('Window calculation'!$A$257:$Q$317,MATCH('Glazing information'!$P113/'Glazing information'!$O113,'Window calculation'!$A$257:$A$317,1),MATCH(AG$259,'Window calculation'!$A$257:$Q$257,0)))*('Glazing information'!$P113/'Glazing information'!$O113-INDEX($A$257:$A$317,MATCH('Glazing information'!$P113/'Glazing information'!$O113,'Window calculation'!$A$257:$A$317,1),1))/(INDEX($A$257:$A$317,MATCH(3-IFERROR('Glazing information'!$P113/'Glazing information'!$O113,0),$R$257:$R$317,-1),1)-INDEX($A$257:$A$317,MATCH('Glazing information'!$P113/'Glazing information'!$O113,'Window calculation'!$A$257:$A$317,1),1))),1)</f>
        <v>1</v>
      </c>
      <c r="AH266" s="420">
        <f>IFERROR(IF('Glazing information'!$P113/('Glazing information'!$O113+'Glazing information'!$N113)&gt;3,INDEX($A$257:$Q$317,MATCH(3,'Window calculation'!$A$257:$A$317,1),MATCH(AG$259,'Window calculation'!$A$257:$Q$257,0)),INDEX('Window calculation'!$A$257:$Q$317,MATCH('Glazing information'!$P113/('Glazing information'!$O113+'Glazing information'!$N113),'Window calculation'!$A$257:$A$317,1),MATCH(AG$259,'Window calculation'!$A$257:$Q$257,0))+(INDEX($A$257:$Q$317,MATCH(3-IFERROR('Glazing information'!$P113/('Glazing information'!$O113+'Glazing information'!$N113),0),$R$257:$R$317,-1),MATCH(AG$259,'Window calculation'!$A$257:$Q$257,0))-INDEX('Window calculation'!$A$257:$Q$317,MATCH('Glazing information'!$P113/('Glazing information'!$O113+'Glazing information'!$N113),'Window calculation'!$A$257:$A$317,1),MATCH(AG$259,'Window calculation'!$A$257:$Q$257,0)))*('Glazing information'!$P113/('Glazing information'!$O113+'Glazing information'!$N113)-INDEX($A$257:$A$317,MATCH('Glazing information'!$P113/('Glazing information'!$O113+'Glazing information'!$N113),'Window calculation'!$A$257:$A$317,1),1))/(INDEX(M262:M322,MATCH(3-IFERROR('Glazing information'!$P113/('Glazing information'!$O113+'Glazing information'!$N113),0),$R$257:$R$317,-1),1)-INDEX($A$257:$A$317,MATCH('Glazing information'!$P113/('Glazing information'!$O113+'Glazing information'!$N113),'Window calculation'!$A$257:$A$317,1),1))),1)</f>
        <v>1</v>
      </c>
      <c r="AI266" s="416" t="str">
        <f>IFERROR(('Window calculation'!AH266*('Glazing information'!$N113+'Glazing information'!$O113)-'Window calculation'!AG266*'Glazing information'!$O113)/'Glazing information'!$N113,"")</f>
        <v/>
      </c>
      <c r="AJ266" s="419">
        <f>IFERROR(IF('Glazing information'!$P134/'Glazing information'!$O134&gt;3,INDEX($A$257:$Q$317,MATCH(3,'Window calculation'!$A$257:$A$317,1),MATCH(AJ$259,'Window calculation'!$A$257:$Q$257,0)),INDEX('Window calculation'!$A$257:$Q$317,MATCH('Glazing information'!$P134/'Glazing information'!$O134,'Window calculation'!$A$257:$A$317,1),MATCH(AJ$259,'Window calculation'!$A$257:$Q$257,0))+(INDEX($A$257:$Q$317,MATCH(3-IFERROR('Glazing information'!$P134/'Glazing information'!$O134,0),$R$257:$R$317,-1),MATCH(AJ$259,'Window calculation'!$A$257:$Q$257,0))-INDEX('Window calculation'!$A$257:$Q$317,MATCH('Glazing information'!$P134/'Glazing information'!$O134,'Window calculation'!$A$257:$A$317,1),MATCH(AJ$259,'Window calculation'!$A$257:$Q$257,0)))*('Glazing information'!$P134/'Glazing information'!$O134-INDEX($A$257:$A$317,MATCH('Glazing information'!$P134/'Glazing information'!$O134,'Window calculation'!$A$257:$A$317,1),1))/(INDEX($A$257:$A$317,MATCH(3-IFERROR('Glazing information'!$P134/'Glazing information'!$O134,0),$R$257:$R$317,-1),1)-INDEX($A$257:$A$317,MATCH('Glazing information'!$P134/'Glazing information'!$O134,'Window calculation'!$A$257:$A$317,1),1))),1)</f>
        <v>1</v>
      </c>
      <c r="AK266" s="420">
        <f>IFERROR(IF('Glazing information'!$P134/('Glazing information'!$O134+'Glazing information'!$N134)&gt;3,INDEX($A$257:$Q$317,MATCH(3,'Window calculation'!$A$257:$A$317,1),MATCH(AJ$259,'Window calculation'!$A$257:$Q$257,0)),INDEX('Window calculation'!$A$257:$Q$317,MATCH('Glazing information'!$P134/('Glazing information'!$O134+'Glazing information'!$N134),'Window calculation'!$A$257:$A$317,1),MATCH(AJ$259,'Window calculation'!$A$257:$Q$257,0))+(INDEX($A$257:$Q$317,MATCH(3-IFERROR('Glazing information'!$P134/('Glazing information'!$O134+'Glazing information'!$N134),0),$R$257:$R$317,-1),MATCH(AJ$259,'Window calculation'!$A$257:$Q$257,0))-INDEX('Window calculation'!$A$257:$Q$317,MATCH('Glazing information'!$P134/('Glazing information'!$O134+'Glazing information'!$N134),'Window calculation'!$A$257:$A$317,1),MATCH(AJ$259,'Window calculation'!$A$257:$Q$257,0)))*('Glazing information'!$P134/('Glazing information'!$O134+'Glazing information'!$N134)-INDEX($A$257:$A$317,MATCH('Glazing information'!$P134/('Glazing information'!$O134+'Glazing information'!$N134),'Window calculation'!$A$257:$A$317,1),1))/(INDEX(P262:P322,MATCH(3-IFERROR('Glazing information'!$P134/('Glazing information'!$O134+'Glazing information'!$N134),0),$R$257:$R$317,-1),1)-INDEX($A$257:$A$317,MATCH('Glazing information'!$P134/('Glazing information'!$O134+'Glazing information'!$N134),'Window calculation'!$A$257:$A$317,1),1))),1)</f>
        <v>1</v>
      </c>
      <c r="AL266" s="416" t="str">
        <f>IFERROR(('Window calculation'!AK266*('Glazing information'!$N134+'Glazing information'!$O134)-'Window calculation'!AJ266*'Glazing information'!$O134)/'Glazing information'!$N134,"")</f>
        <v/>
      </c>
      <c r="AM266" s="419">
        <f>IFERROR(IF('Glazing information'!$P155/'Glazing information'!$O155&gt;3,INDEX($A$257:$Q$317,MATCH(3,'Window calculation'!$A$257:$A$317,1),MATCH(AM$259,'Window calculation'!$A$257:$Q$257,0)),INDEX('Window calculation'!$A$257:$Q$317,MATCH('Glazing information'!$P155/'Glazing information'!$O155,'Window calculation'!$A$257:$A$317,1),MATCH(AM$259,'Window calculation'!$A$257:$Q$257,0))+(INDEX($A$257:$Q$317,MATCH(3-IFERROR('Glazing information'!$P155/'Glazing information'!$O155,0),$R$257:$R$317,-1),MATCH(AM$259,'Window calculation'!$A$257:$Q$257,0))-INDEX('Window calculation'!$A$257:$Q$317,MATCH('Glazing information'!$P155/'Glazing information'!$O155,'Window calculation'!$A$257:$A$317,1),MATCH(AM$259,'Window calculation'!$A$257:$Q$257,0)))*('Glazing information'!$P155/'Glazing information'!$O155-INDEX($A$257:$A$317,MATCH('Glazing information'!$P155/'Glazing information'!$O155,'Window calculation'!$A$257:$A$317,1),1))/(INDEX($A$257:$A$317,MATCH(3-IFERROR('Glazing information'!$P155/'Glazing information'!$O155,0),$R$257:$R$317,-1),1)-INDEX($A$257:$A$317,MATCH('Glazing information'!$P155/'Glazing information'!$O155,'Window calculation'!$A$257:$A$317,1),1))),1)</f>
        <v>1</v>
      </c>
      <c r="AN266" s="420">
        <f>IFERROR(IF('Glazing information'!$P155/('Glazing information'!$O155+'Glazing information'!$N155)&gt;3,INDEX($A$257:$Q$317,MATCH(3,'Window calculation'!$A$257:$A$317,1),MATCH(AM$259,'Window calculation'!$A$257:$Q$257,0)),INDEX('Window calculation'!$A$257:$Q$317,MATCH('Glazing information'!$P155/('Glazing information'!$O155+'Glazing information'!$N155),'Window calculation'!$A$257:$A$317,1),MATCH(AM$259,'Window calculation'!$A$257:$Q$257,0))+(INDEX($A$257:$Q$317,MATCH(3-IFERROR('Glazing information'!$P155/('Glazing information'!$O155+'Glazing information'!$N155),0),$R$257:$R$317,-1),MATCH(AM$259,'Window calculation'!$A$257:$Q$257,0))-INDEX('Window calculation'!$A$257:$Q$317,MATCH('Glazing information'!$P155/('Glazing information'!$O155+'Glazing information'!$N155),'Window calculation'!$A$257:$A$317,1),MATCH(AM$259,'Window calculation'!$A$257:$Q$257,0)))*('Glazing information'!$P155/('Glazing information'!$O155+'Glazing information'!$N155)-INDEX($A$257:$A$317,MATCH('Glazing information'!$P155/('Glazing information'!$O155+'Glazing information'!$N155),'Window calculation'!$A$257:$A$317,1),1))/(INDEX(S262:S322,MATCH(3-IFERROR('Glazing information'!$P155/('Glazing information'!$O155+'Glazing information'!$N155),0),$R$257:$R$317,-1),1)-INDEX($A$257:$A$317,MATCH('Glazing information'!$P155/('Glazing information'!$O155+'Glazing information'!$N155),'Window calculation'!$A$257:$A$317,1),1))),1)</f>
        <v>1</v>
      </c>
      <c r="AO266" s="416" t="str">
        <f>IFERROR(('Window calculation'!AN266*('Glazing information'!$N155+'Glazing information'!$O155)-'Window calculation'!AM266*'Glazing information'!$O155)/'Glazing information'!$N155,"")</f>
        <v/>
      </c>
      <c r="AP266" s="419">
        <f>IFERROR(IF('Glazing information'!$P176/'Glazing information'!$O176&gt;3,INDEX($A$257:$Q$317,MATCH(3,'Window calculation'!$A$257:$A$317,1),MATCH(AP$259,'Window calculation'!$A$257:$Q$257,0)),INDEX('Window calculation'!$A$257:$Q$317,MATCH('Glazing information'!$P176/'Glazing information'!$O176,'Window calculation'!$A$257:$A$317,1),MATCH(AP$259,'Window calculation'!$A$257:$Q$257,0))+(INDEX($A$257:$Q$317,MATCH(3-IFERROR('Glazing information'!$P176/'Glazing information'!$O176,0),$R$257:$R$317,-1),MATCH(AP$259,'Window calculation'!$A$257:$Q$257,0))-INDEX('Window calculation'!$A$257:$Q$317,MATCH('Glazing information'!$P176/'Glazing information'!$O176,'Window calculation'!$A$257:$A$317,1),MATCH(AP$259,'Window calculation'!$A$257:$Q$257,0)))*('Glazing information'!$P176/'Glazing information'!$O176-INDEX($A$257:$A$317,MATCH('Glazing information'!$P176/'Glazing information'!$O176,'Window calculation'!$A$257:$A$317,1),1))/(INDEX($A$257:$A$317,MATCH(3-IFERROR('Glazing information'!$P176/'Glazing information'!$O176,0),$R$257:$R$317,-1),1)-INDEX($A$257:$A$317,MATCH('Glazing information'!$P176/'Glazing information'!$O176,'Window calculation'!$A$257:$A$317,1),1))),1)</f>
        <v>1</v>
      </c>
      <c r="AQ266" s="420">
        <f>IFERROR(IF('Glazing information'!$P176/('Glazing information'!$O176+'Glazing information'!$N176)&gt;3,INDEX($A$257:$Q$317,MATCH(3,'Window calculation'!$A$257:$A$317,1),MATCH(AP$259,'Window calculation'!$A$257:$Q$257,0)),INDEX('Window calculation'!$A$257:$Q$317,MATCH('Glazing information'!$P176/('Glazing information'!$O176+'Glazing information'!$N176),'Window calculation'!$A$257:$A$317,1),MATCH(AP$259,'Window calculation'!$A$257:$Q$257,0))+(INDEX($A$257:$Q$317,MATCH(3-IFERROR('Glazing information'!$P176/('Glazing information'!$O176+'Glazing information'!$N176),0),$R$257:$R$317,-1),MATCH(AP$259,'Window calculation'!$A$257:$Q$257,0))-INDEX('Window calculation'!$A$257:$Q$317,MATCH('Glazing information'!$P176/('Glazing information'!$O176+'Glazing information'!$N176),'Window calculation'!$A$257:$A$317,1),MATCH(AP$259,'Window calculation'!$A$257:$Q$257,0)))*('Glazing information'!$P176/('Glazing information'!$O176+'Glazing information'!$N176)-INDEX($A$257:$A$317,MATCH('Glazing information'!$P176/('Glazing information'!$O176+'Glazing information'!$N176),'Window calculation'!$A$257:$A$317,1),1))/(INDEX(V262:V322,MATCH(3-IFERROR('Glazing information'!$P176/('Glazing information'!$O176+'Glazing information'!$N176),0),$R$257:$R$317,-1),1)-INDEX($A$257:$A$317,MATCH('Glazing information'!$P176/('Glazing information'!$O176+'Glazing information'!$N176),'Window calculation'!$A$257:$A$317,1),1))),1)</f>
        <v>1</v>
      </c>
      <c r="AR266" s="416" t="str">
        <f>IFERROR(('Window calculation'!AQ266*('Glazing information'!$N176+'Glazing information'!$O176)-'Window calculation'!AP266*'Glazing information'!$O176)/'Glazing information'!$N176,"")</f>
        <v/>
      </c>
      <c r="AS266" s="57"/>
      <c r="AT266" s="57"/>
      <c r="AU266" s="57"/>
      <c r="AV266" s="57"/>
      <c r="AW266" s="57"/>
      <c r="AX266" s="57"/>
      <c r="AY266" s="57"/>
      <c r="AZ266" s="57"/>
      <c r="BA266" s="57"/>
      <c r="BB266" s="57"/>
      <c r="BC266" s="57"/>
      <c r="BD266" s="57"/>
      <c r="BE266" s="57"/>
      <c r="BF266" s="57"/>
      <c r="BG266" s="57"/>
      <c r="BH266" s="57"/>
      <c r="BI266" s="57"/>
      <c r="BJ266" s="57"/>
      <c r="BK266" s="57"/>
      <c r="BL266" s="57"/>
    </row>
    <row r="267" spans="1:64" x14ac:dyDescent="0.25">
      <c r="A267" s="67">
        <v>0.5</v>
      </c>
      <c r="B267" s="68" t="b">
        <f>IF('OTTV Calculation'!$E$6="Hanoi",'Beta Database'!D261,IF('OTTV Calculation'!$E$6="Da Nang",'Beta Database'!U261,IF('OTTV Calculation'!$E$6="Buon Ma Thuot",'Beta Database'!AL261,IF('OTTV Calculation'!$E$6="HCMC",'Beta Database'!BC261))))</f>
        <v>0</v>
      </c>
      <c r="C267" s="68" t="b">
        <f>IF('OTTV Calculation'!$E$6="Hanoi",'Beta Database'!E261,IF('OTTV Calculation'!$E$6="Da Nang",'Beta Database'!V261,IF('OTTV Calculation'!$E$6="Buon Ma Thuot",'Beta Database'!AM261,IF('OTTV Calculation'!$E$6="HCMC",'Beta Database'!BD261))))</f>
        <v>0</v>
      </c>
      <c r="D267" s="68" t="b">
        <f>IF('OTTV Calculation'!$E$6="Hanoi",'Beta Database'!F261,IF('OTTV Calculation'!$E$6="Da Nang",'Beta Database'!W261,IF('OTTV Calculation'!$E$6="Buon Ma Thuot",'Beta Database'!AN261,IF('OTTV Calculation'!$E$6="HCMC",'Beta Database'!BE261))))</f>
        <v>0</v>
      </c>
      <c r="E267" s="68" t="b">
        <f>IF('OTTV Calculation'!$E$6="Hanoi",'Beta Database'!G261,IF('OTTV Calculation'!$E$6="Da Nang",'Beta Database'!X261,IF('OTTV Calculation'!$E$6="Buon Ma Thuot",'Beta Database'!AO261,IF('OTTV Calculation'!$E$6="HCMC",'Beta Database'!BF261))))</f>
        <v>0</v>
      </c>
      <c r="F267" s="73" t="b">
        <f>IF('OTTV Calculation'!$E$6="Hanoi",'Beta Database'!H261,IF('OTTV Calculation'!$E$6="Da Nang",'Beta Database'!Y261,IF('OTTV Calculation'!$E$6="Buon Ma Thuot",'Beta Database'!AP261,IF('OTTV Calculation'!$E$6="HCMC",'Beta Database'!BG261))))</f>
        <v>0</v>
      </c>
      <c r="G267" s="68" t="b">
        <f>IF('OTTV Calculation'!$E$6="Hanoi",'Beta Database'!I261,IF('OTTV Calculation'!$E$6="Da Nang",'Beta Database'!Z261,IF('OTTV Calculation'!$E$6="Buon Ma Thuot",'Beta Database'!AQ261,IF('OTTV Calculation'!$E$6="HCMC",'Beta Database'!BH261))))</f>
        <v>0</v>
      </c>
      <c r="H267" s="68" t="b">
        <f>IF('OTTV Calculation'!$E$6="Hanoi",'Beta Database'!J261,IF('OTTV Calculation'!$E$6="Da Nang",'Beta Database'!AA261,IF('OTTV Calculation'!$E$6="Buon Ma Thuot",'Beta Database'!AR261,IF('OTTV Calculation'!$E$6="HCMC",'Beta Database'!BI261))))</f>
        <v>0</v>
      </c>
      <c r="I267" s="68" t="b">
        <f>IF('OTTV Calculation'!$E$6="Hanoi",'Beta Database'!K261,IF('OTTV Calculation'!$E$6="Da Nang",'Beta Database'!AB261,IF('OTTV Calculation'!$E$6="Buon Ma Thuot",'Beta Database'!AS261,IF('OTTV Calculation'!$E$6="HCMC",'Beta Database'!BJ261))))</f>
        <v>0</v>
      </c>
      <c r="J267" s="68" t="b">
        <f>IF('OTTV Calculation'!$E$6="Hanoi",'Beta Database'!L261,IF('OTTV Calculation'!$E$6="Da Nang",'Beta Database'!AC261,IF('OTTV Calculation'!$E$6="Buon Ma Thuot",'Beta Database'!AT261,IF('OTTV Calculation'!$E$6="HCMC",'Beta Database'!BK261))))</f>
        <v>0</v>
      </c>
      <c r="K267" s="68" t="b">
        <f>IF('OTTV Calculation'!$E$6="Hanoi",'Beta Database'!M261,IF('OTTV Calculation'!$E$6="Da Nang",'Beta Database'!AD261,IF('OTTV Calculation'!$E$6="Buon Ma Thuot",'Beta Database'!AU261,IF('OTTV Calculation'!$E$6="HCMC",'Beta Database'!BL261))))</f>
        <v>0</v>
      </c>
      <c r="L267" s="68" t="b">
        <f>IF('OTTV Calculation'!$E$6="Hanoi",'Beta Database'!N261,IF('OTTV Calculation'!$E$6="Da Nang",'Beta Database'!AE261,IF('OTTV Calculation'!$E$6="Buon Ma Thuot",'Beta Database'!AV261,IF('OTTV Calculation'!$E$6="HCMC",'Beta Database'!BM261))))</f>
        <v>0</v>
      </c>
      <c r="M267" s="68" t="b">
        <f>IF('OTTV Calculation'!$E$6="Hanoi",'Beta Database'!O261,IF('OTTV Calculation'!$E$6="Da Nang",'Beta Database'!AF261,IF('OTTV Calculation'!$E$6="Buon Ma Thuot",'Beta Database'!AW261,IF('OTTV Calculation'!$E$6="HCMC",'Beta Database'!BN261))))</f>
        <v>0</v>
      </c>
      <c r="N267" s="68" t="b">
        <f>IF('OTTV Calculation'!$E$6="Hanoi",'Beta Database'!P261,IF('OTTV Calculation'!$E$6="Da Nang",'Beta Database'!AG261,IF('OTTV Calculation'!$E$6="Buon Ma Thuot",'Beta Database'!AX261,IF('OTTV Calculation'!$E$6="HCMC",'Beta Database'!BO261))))</f>
        <v>0</v>
      </c>
      <c r="O267" s="68" t="b">
        <f>IF('OTTV Calculation'!$E$6="Hanoi",'Beta Database'!Q261,IF('OTTV Calculation'!$E$6="Da Nang",'Beta Database'!AH261,IF('OTTV Calculation'!$E$6="Buon Ma Thuot",'Beta Database'!AY261,IF('OTTV Calculation'!$E$6="HCMC",'Beta Database'!BP261))))</f>
        <v>0</v>
      </c>
      <c r="P267" s="68" t="b">
        <f>IF('OTTV Calculation'!$E$6="Hanoi",'Beta Database'!R261,IF('OTTV Calculation'!$E$6="Da Nang",'Beta Database'!AI261,IF('OTTV Calculation'!$E$6="Buon Ma Thuot",'Beta Database'!AZ261,IF('OTTV Calculation'!$E$6="HCMC",'Beta Database'!BQ261))))</f>
        <v>0</v>
      </c>
      <c r="Q267" s="68" t="b">
        <f>IF('OTTV Calculation'!$E$6="Hanoi",'Beta Database'!S261,IF('OTTV Calculation'!$E$6="Da Nang",'Beta Database'!AJ261,IF('OTTV Calculation'!$E$6="Buon Ma Thuot",'Beta Database'!BA261,IF('OTTV Calculation'!$E$6="HCMC",'Beta Database'!BR261))))</f>
        <v>0</v>
      </c>
      <c r="R267" s="57">
        <v>2.5499999999999998</v>
      </c>
      <c r="S267" s="57"/>
      <c r="T267" s="70" t="s">
        <v>213</v>
      </c>
      <c r="U267" s="419">
        <f>IFERROR(IF('Glazing information'!$P30/'Glazing information'!$O30&gt;3,INDEX($A$257:$Q$317,MATCH(3,'Window calculation'!$A$257:$A$317,1),MATCH(U$259,'Window calculation'!$A$257:$Q$257,0)),INDEX('Window calculation'!$A$257:$Q$317,MATCH('Glazing information'!$P30/'Glazing information'!$O30,'Window calculation'!$A$257:$A$317,1),MATCH(U$259,'Window calculation'!$A$257:$Q$257,0))+(INDEX($A$257:$Q$317,MATCH(3-IFERROR('Glazing information'!$P30/'Glazing information'!$O30,0),$R$257:$R$317,-1),MATCH(U$259,'Window calculation'!$A$257:$Q$257,0))-INDEX('Window calculation'!$A$257:$Q$317,MATCH('Glazing information'!$P30/'Glazing information'!$O30,'Window calculation'!$A$257:$A$317,1),MATCH(U$259,'Window calculation'!$A$257:$Q$257,0)))*('Glazing information'!$P30/'Glazing information'!$O30-INDEX($A$257:$A$317,MATCH('Glazing information'!$P30/'Glazing information'!$O30,'Window calculation'!$A$257:$A$317,1),1))/(INDEX($A$257:$A$317,MATCH(3-IFERROR('Glazing information'!$P30/'Glazing information'!$O30,0),$R$257:$R$317,-1),1)-INDEX($A$257:$A$317,MATCH('Glazing information'!$P30/'Glazing information'!$O30,'Window calculation'!$A$257:$A$317,1),1))),1)</f>
        <v>1</v>
      </c>
      <c r="V267" s="420">
        <f>IFERROR(IF('Glazing information'!$P30/('Glazing information'!$O30+'Glazing information'!$N30)&gt;3,INDEX($A$257:$Q$317,MATCH(3,'Window calculation'!$A$257:$A$317,1),MATCH(U$259,'Window calculation'!$A$257:$Q$257,0)),INDEX('Window calculation'!$A$257:$Q$317,MATCH('Glazing information'!$P30/('Glazing information'!$O30+'Glazing information'!$N30),'Window calculation'!$A$257:$A$317,1),MATCH(U$259,'Window calculation'!$A$257:$Q$257,0))+(INDEX($A$257:$Q$317,MATCH(3-IFERROR('Glazing information'!$P30/('Glazing information'!$O30+'Glazing information'!$N30),0),$R$257:$R$317,-1),MATCH(U$259,'Window calculation'!$A$257:$Q$257,0))-INDEX('Window calculation'!$A$257:$Q$317,MATCH('Glazing information'!$P30/('Glazing information'!$O30+'Glazing information'!$N30),'Window calculation'!$A$257:$A$317,1),MATCH(U$259,'Window calculation'!$A$257:$Q$257,0)))*('Glazing information'!$P30/('Glazing information'!$O30+'Glazing information'!$N30)-INDEX($A$257:$A$317,MATCH('Glazing information'!$P30/('Glazing information'!$O30+'Glazing information'!$N30),'Window calculation'!$A$257:$A$317,1),1))/(INDEX(A263:A323,MATCH(3-IFERROR('Glazing information'!$P30/('Glazing information'!$O30+'Glazing information'!$N30),0),$R$257:$R$317,-1),1)-INDEX($A$257:$A$317,MATCH('Glazing information'!$P30/('Glazing information'!$O30+'Glazing information'!$N30),'Window calculation'!$A$257:$A$317,1),1))),1)</f>
        <v>1</v>
      </c>
      <c r="W267" s="416" t="str">
        <f>IFERROR(('Window calculation'!V267*('Glazing information'!$N30+'Glazing information'!$O30)-'Window calculation'!U267*'Glazing information'!$O30)/'Glazing information'!$N30,"")</f>
        <v/>
      </c>
      <c r="X267" s="419">
        <f>IFERROR(IF('Glazing information'!$P51/'Glazing information'!$O51&gt;3,INDEX($A$257:$Q$317,MATCH(3,'Window calculation'!$A$257:$A$317,1),MATCH(X$259,'Window calculation'!$A$257:$Q$257,0)),INDEX('Window calculation'!$A$257:$Q$317,MATCH('Glazing information'!$P51/'Glazing information'!$O51,'Window calculation'!$A$257:$A$317,1),MATCH(X$259,'Window calculation'!$A$257:$Q$257,0))+(INDEX($A$257:$Q$317,MATCH(3-IFERROR('Glazing information'!$P51/'Glazing information'!$O51,0),$R$257:$R$317,-1),MATCH(X$259,'Window calculation'!$A$257:$Q$257,0))-INDEX('Window calculation'!$A$257:$Q$317,MATCH('Glazing information'!$P51/'Glazing information'!$O51,'Window calculation'!$A$257:$A$317,1),MATCH(X$259,'Window calculation'!$A$257:$Q$257,0)))*('Glazing information'!$P51/'Glazing information'!$O51-INDEX($A$257:$A$317,MATCH('Glazing information'!$P51/'Glazing information'!$O51,'Window calculation'!$A$257:$A$317,1),1))/(INDEX($A$257:$A$317,MATCH(3-IFERROR('Glazing information'!$P51/'Glazing information'!$O51,0),$R$257:$R$317,-1),1)-INDEX($A$257:$A$317,MATCH('Glazing information'!$P51/'Glazing information'!$O51,'Window calculation'!$A$257:$A$317,1),1))),1)</f>
        <v>1</v>
      </c>
      <c r="Y267" s="420">
        <f>IFERROR(IF('Glazing information'!$P51/('Glazing information'!$O51+'Glazing information'!$N51)&gt;3,INDEX($A$257:$Q$317,MATCH(3,'Window calculation'!$A$257:$A$317,1),MATCH(X$259,'Window calculation'!$A$257:$Q$257,0)),INDEX('Window calculation'!$A$257:$Q$317,MATCH('Glazing information'!$P51/('Glazing information'!$O51+'Glazing information'!$N51),'Window calculation'!$A$257:$A$317,1),MATCH(X$259,'Window calculation'!$A$257:$Q$257,0))+(INDEX($A$257:$Q$317,MATCH(3-IFERROR('Glazing information'!$P51/('Glazing information'!$O51+'Glazing information'!$N51),0),$R$257:$R$317,-1),MATCH(X$259,'Window calculation'!$A$257:$Q$257,0))-INDEX('Window calculation'!$A$257:$Q$317,MATCH('Glazing information'!$P51/('Glazing information'!$O51+'Glazing information'!$N51),'Window calculation'!$A$257:$A$317,1),MATCH(X$259,'Window calculation'!$A$257:$Q$257,0)))*('Glazing information'!$P51/('Glazing information'!$O51+'Glazing information'!$N51)-INDEX($A$257:$A$317,MATCH('Glazing information'!$P51/('Glazing information'!$O51+'Glazing information'!$N51),'Window calculation'!$A$257:$A$317,1),1))/(INDEX(D263:D323,MATCH(3-IFERROR('Glazing information'!$P51/('Glazing information'!$O51+'Glazing information'!$N51),0),$R$257:$R$317,-1),1)-INDEX($A$257:$A$317,MATCH('Glazing information'!$P51/('Glazing information'!$O51+'Glazing information'!$N51),'Window calculation'!$A$257:$A$317,1),1))),1)</f>
        <v>1</v>
      </c>
      <c r="Z267" s="416" t="str">
        <f>IFERROR(('Window calculation'!Y267*('Glazing information'!$N51+'Glazing information'!$O51)-'Window calculation'!X267*'Glazing information'!$O51)/'Glazing information'!$N51,"")</f>
        <v/>
      </c>
      <c r="AA267" s="419">
        <f>IFERROR(IF('Glazing information'!$P72/'Glazing information'!$O72&gt;3,INDEX($A$257:$Q$317,MATCH(3,'Window calculation'!$A$257:$A$317,1),MATCH(AA$259,'Window calculation'!$A$257:$Q$257,0)),INDEX('Window calculation'!$A$257:$Q$317,MATCH('Glazing information'!$P72/'Glazing information'!$O72,'Window calculation'!$A$257:$A$317,1),MATCH(AA$259,'Window calculation'!$A$257:$Q$257,0))+(INDEX($A$257:$Q$317,MATCH(3-IFERROR('Glazing information'!$P72/'Glazing information'!$O72,0),$R$257:$R$317,-1),MATCH(AA$259,'Window calculation'!$A$257:$Q$257,0))-INDEX('Window calculation'!$A$257:$Q$317,MATCH('Glazing information'!$P72/'Glazing information'!$O72,'Window calculation'!$A$257:$A$317,1),MATCH(AA$259,'Window calculation'!$A$257:$Q$257,0)))*('Glazing information'!$P72/'Glazing information'!$O72-INDEX($A$257:$A$317,MATCH('Glazing information'!$P72/'Glazing information'!$O72,'Window calculation'!$A$257:$A$317,1),1))/(INDEX($A$257:$A$317,MATCH(3-IFERROR('Glazing information'!$P72/'Glazing information'!$O72,0),$R$257:$R$317,-1),1)-INDEX($A$257:$A$317,MATCH('Glazing information'!$P72/'Glazing information'!$O72,'Window calculation'!$A$257:$A$317,1),1))),1)</f>
        <v>1</v>
      </c>
      <c r="AB267" s="420">
        <f>IFERROR(IF('Glazing information'!$P72/('Glazing information'!$O72+'Glazing information'!$N72)&gt;3,INDEX($A$257:$Q$317,MATCH(3,'Window calculation'!$A$257:$A$317,1),MATCH(AA$259,'Window calculation'!$A$257:$Q$257,0)),INDEX('Window calculation'!$A$257:$Q$317,MATCH('Glazing information'!$P72/('Glazing information'!$O72+'Glazing information'!$N72),'Window calculation'!$A$257:$A$317,1),MATCH(AA$259,'Window calculation'!$A$257:$Q$257,0))+(INDEX($A$257:$Q$317,MATCH(3-IFERROR('Glazing information'!$P72/('Glazing information'!$O72+'Glazing information'!$N72),0),$R$257:$R$317,-1),MATCH(AA$259,'Window calculation'!$A$257:$Q$257,0))-INDEX('Window calculation'!$A$257:$Q$317,MATCH('Glazing information'!$P72/('Glazing information'!$O72+'Glazing information'!$N72),'Window calculation'!$A$257:$A$317,1),MATCH(AA$259,'Window calculation'!$A$257:$Q$257,0)))*('Glazing information'!$P72/('Glazing information'!$O72+'Glazing information'!$N72)-INDEX($A$257:$A$317,MATCH('Glazing information'!$P72/('Glazing information'!$O72+'Glazing information'!$N72),'Window calculation'!$A$257:$A$317,1),1))/(INDEX(G263:G323,MATCH(3-IFERROR('Glazing information'!$P72/('Glazing information'!$O72+'Glazing information'!$N72),0),$R$257:$R$317,-1),1)-INDEX($A$257:$A$317,MATCH('Glazing information'!$P72/('Glazing information'!$O72+'Glazing information'!$N72),'Window calculation'!$A$257:$A$317,1),1))),1)</f>
        <v>1</v>
      </c>
      <c r="AC267" s="416" t="str">
        <f>IFERROR(('Window calculation'!AB267*('Glazing information'!$N72+'Glazing information'!$O72)-'Window calculation'!AA267*'Glazing information'!$O72)/'Glazing information'!$N72,"")</f>
        <v/>
      </c>
      <c r="AD267" s="419">
        <f>IFERROR(IF('Glazing information'!$P93/'Glazing information'!$O93&gt;3,INDEX($A$257:$Q$317,MATCH(3,'Window calculation'!$A$257:$A$317,1),MATCH(AD$259,'Window calculation'!$A$257:$Q$257,0)),INDEX('Window calculation'!$A$257:$Q$317,MATCH('Glazing information'!$P93/'Glazing information'!$O93,'Window calculation'!$A$257:$A$317,1),MATCH(AD$259,'Window calculation'!$A$257:$Q$257,0))+(INDEX($A$257:$Q$317,MATCH(3-IFERROR('Glazing information'!$P93/'Glazing information'!$O93,0),$R$257:$R$317,-1),MATCH(AD$259,'Window calculation'!$A$257:$Q$257,0))-INDEX('Window calculation'!$A$257:$Q$317,MATCH('Glazing information'!$P93/'Glazing information'!$O93,'Window calculation'!$A$257:$A$317,1),MATCH(AD$259,'Window calculation'!$A$257:$Q$257,0)))*('Glazing information'!$P93/'Glazing information'!$O93-INDEX($A$257:$A$317,MATCH('Glazing information'!$P93/'Glazing information'!$O93,'Window calculation'!$A$257:$A$317,1),1))/(INDEX($A$257:$A$317,MATCH(3-IFERROR('Glazing information'!$P93/'Glazing information'!$O93,0),$R$257:$R$317,-1),1)-INDEX($A$257:$A$317,MATCH('Glazing information'!$P93/'Glazing information'!$O93,'Window calculation'!$A$257:$A$317,1),1))),1)</f>
        <v>1</v>
      </c>
      <c r="AE267" s="420">
        <f>IFERROR(IF('Glazing information'!$P93/('Glazing information'!$O93+'Glazing information'!$N93)&gt;3,INDEX($A$257:$Q$317,MATCH(3,'Window calculation'!$A$257:$A$317,1),MATCH(AD$259,'Window calculation'!$A$257:$Q$257,0)),INDEX('Window calculation'!$A$257:$Q$317,MATCH('Glazing information'!$P93/('Glazing information'!$O93+'Glazing information'!$N93),'Window calculation'!$A$257:$A$317,1),MATCH(AD$259,'Window calculation'!$A$257:$Q$257,0))+(INDEX($A$257:$Q$317,MATCH(3-IFERROR('Glazing information'!$P93/('Glazing information'!$O93+'Glazing information'!$N93),0),$R$257:$R$317,-1),MATCH(AD$259,'Window calculation'!$A$257:$Q$257,0))-INDEX('Window calculation'!$A$257:$Q$317,MATCH('Glazing information'!$P93/('Glazing information'!$O93+'Glazing information'!$N93),'Window calculation'!$A$257:$A$317,1),MATCH(AD$259,'Window calculation'!$A$257:$Q$257,0)))*('Glazing information'!$P93/('Glazing information'!$O93+'Glazing information'!$N93)-INDEX($A$257:$A$317,MATCH('Glazing information'!$P93/('Glazing information'!$O93+'Glazing information'!$N93),'Window calculation'!$A$257:$A$317,1),1))/(INDEX(J263:J323,MATCH(3-IFERROR('Glazing information'!$P93/('Glazing information'!$O93+'Glazing information'!$N93),0),$R$257:$R$317,-1),1)-INDEX($A$257:$A$317,MATCH('Glazing information'!$P93/('Glazing information'!$O93+'Glazing information'!$N93),'Window calculation'!$A$257:$A$317,1),1))),1)</f>
        <v>1</v>
      </c>
      <c r="AF267" s="416" t="str">
        <f>IFERROR(('Window calculation'!AE267*('Glazing information'!$N93+'Glazing information'!$O93)-'Window calculation'!AD267*'Glazing information'!$O93)/'Glazing information'!$N93,"")</f>
        <v/>
      </c>
      <c r="AG267" s="419">
        <f>IFERROR(IF('Glazing information'!$P114/'Glazing information'!$O114&gt;3,INDEX($A$257:$Q$317,MATCH(3,'Window calculation'!$A$257:$A$317,1),MATCH(AG$259,'Window calculation'!$A$257:$Q$257,0)),INDEX('Window calculation'!$A$257:$Q$317,MATCH('Glazing information'!$P114/'Glazing information'!$O114,'Window calculation'!$A$257:$A$317,1),MATCH(AG$259,'Window calculation'!$A$257:$Q$257,0))+(INDEX($A$257:$Q$317,MATCH(3-IFERROR('Glazing information'!$P114/'Glazing information'!$O114,0),$R$257:$R$317,-1),MATCH(AG$259,'Window calculation'!$A$257:$Q$257,0))-INDEX('Window calculation'!$A$257:$Q$317,MATCH('Glazing information'!$P114/'Glazing information'!$O114,'Window calculation'!$A$257:$A$317,1),MATCH(AG$259,'Window calculation'!$A$257:$Q$257,0)))*('Glazing information'!$P114/'Glazing information'!$O114-INDEX($A$257:$A$317,MATCH('Glazing information'!$P114/'Glazing information'!$O114,'Window calculation'!$A$257:$A$317,1),1))/(INDEX($A$257:$A$317,MATCH(3-IFERROR('Glazing information'!$P114/'Glazing information'!$O114,0),$R$257:$R$317,-1),1)-INDEX($A$257:$A$317,MATCH('Glazing information'!$P114/'Glazing information'!$O114,'Window calculation'!$A$257:$A$317,1),1))),1)</f>
        <v>1</v>
      </c>
      <c r="AH267" s="420">
        <f>IFERROR(IF('Glazing information'!$P114/('Glazing information'!$O114+'Glazing information'!$N114)&gt;3,INDEX($A$257:$Q$317,MATCH(3,'Window calculation'!$A$257:$A$317,1),MATCH(AG$259,'Window calculation'!$A$257:$Q$257,0)),INDEX('Window calculation'!$A$257:$Q$317,MATCH('Glazing information'!$P114/('Glazing information'!$O114+'Glazing information'!$N114),'Window calculation'!$A$257:$A$317,1),MATCH(AG$259,'Window calculation'!$A$257:$Q$257,0))+(INDEX($A$257:$Q$317,MATCH(3-IFERROR('Glazing information'!$P114/('Glazing information'!$O114+'Glazing information'!$N114),0),$R$257:$R$317,-1),MATCH(AG$259,'Window calculation'!$A$257:$Q$257,0))-INDEX('Window calculation'!$A$257:$Q$317,MATCH('Glazing information'!$P114/('Glazing information'!$O114+'Glazing information'!$N114),'Window calculation'!$A$257:$A$317,1),MATCH(AG$259,'Window calculation'!$A$257:$Q$257,0)))*('Glazing information'!$P114/('Glazing information'!$O114+'Glazing information'!$N114)-INDEX($A$257:$A$317,MATCH('Glazing information'!$P114/('Glazing information'!$O114+'Glazing information'!$N114),'Window calculation'!$A$257:$A$317,1),1))/(INDEX(M263:M323,MATCH(3-IFERROR('Glazing information'!$P114/('Glazing information'!$O114+'Glazing information'!$N114),0),$R$257:$R$317,-1),1)-INDEX($A$257:$A$317,MATCH('Glazing information'!$P114/('Glazing information'!$O114+'Glazing information'!$N114),'Window calculation'!$A$257:$A$317,1),1))),1)</f>
        <v>1</v>
      </c>
      <c r="AI267" s="416" t="str">
        <f>IFERROR(('Window calculation'!AH267*('Glazing information'!$N114+'Glazing information'!$O114)-'Window calculation'!AG267*'Glazing information'!$O114)/'Glazing information'!$N114,"")</f>
        <v/>
      </c>
      <c r="AJ267" s="419">
        <f>IFERROR(IF('Glazing information'!$P135/'Glazing information'!$O135&gt;3,INDEX($A$257:$Q$317,MATCH(3,'Window calculation'!$A$257:$A$317,1),MATCH(AJ$259,'Window calculation'!$A$257:$Q$257,0)),INDEX('Window calculation'!$A$257:$Q$317,MATCH('Glazing information'!$P135/'Glazing information'!$O135,'Window calculation'!$A$257:$A$317,1),MATCH(AJ$259,'Window calculation'!$A$257:$Q$257,0))+(INDEX($A$257:$Q$317,MATCH(3-IFERROR('Glazing information'!$P135/'Glazing information'!$O135,0),$R$257:$R$317,-1),MATCH(AJ$259,'Window calculation'!$A$257:$Q$257,0))-INDEX('Window calculation'!$A$257:$Q$317,MATCH('Glazing information'!$P135/'Glazing information'!$O135,'Window calculation'!$A$257:$A$317,1),MATCH(AJ$259,'Window calculation'!$A$257:$Q$257,0)))*('Glazing information'!$P135/'Glazing information'!$O135-INDEX($A$257:$A$317,MATCH('Glazing information'!$P135/'Glazing information'!$O135,'Window calculation'!$A$257:$A$317,1),1))/(INDEX($A$257:$A$317,MATCH(3-IFERROR('Glazing information'!$P135/'Glazing information'!$O135,0),$R$257:$R$317,-1),1)-INDEX($A$257:$A$317,MATCH('Glazing information'!$P135/'Glazing information'!$O135,'Window calculation'!$A$257:$A$317,1),1))),1)</f>
        <v>1</v>
      </c>
      <c r="AK267" s="420">
        <f>IFERROR(IF('Glazing information'!$P135/('Glazing information'!$O135+'Glazing information'!$N135)&gt;3,INDEX($A$257:$Q$317,MATCH(3,'Window calculation'!$A$257:$A$317,1),MATCH(AJ$259,'Window calculation'!$A$257:$Q$257,0)),INDEX('Window calculation'!$A$257:$Q$317,MATCH('Glazing information'!$P135/('Glazing information'!$O135+'Glazing information'!$N135),'Window calculation'!$A$257:$A$317,1),MATCH(AJ$259,'Window calculation'!$A$257:$Q$257,0))+(INDEX($A$257:$Q$317,MATCH(3-IFERROR('Glazing information'!$P135/('Glazing information'!$O135+'Glazing information'!$N135),0),$R$257:$R$317,-1),MATCH(AJ$259,'Window calculation'!$A$257:$Q$257,0))-INDEX('Window calculation'!$A$257:$Q$317,MATCH('Glazing information'!$P135/('Glazing information'!$O135+'Glazing information'!$N135),'Window calculation'!$A$257:$A$317,1),MATCH(AJ$259,'Window calculation'!$A$257:$Q$257,0)))*('Glazing information'!$P135/('Glazing information'!$O135+'Glazing information'!$N135)-INDEX($A$257:$A$317,MATCH('Glazing information'!$P135/('Glazing information'!$O135+'Glazing information'!$N135),'Window calculation'!$A$257:$A$317,1),1))/(INDEX(P263:P323,MATCH(3-IFERROR('Glazing information'!$P135/('Glazing information'!$O135+'Glazing information'!$N135),0),$R$257:$R$317,-1),1)-INDEX($A$257:$A$317,MATCH('Glazing information'!$P135/('Glazing information'!$O135+'Glazing information'!$N135),'Window calculation'!$A$257:$A$317,1),1))),1)</f>
        <v>1</v>
      </c>
      <c r="AL267" s="416" t="str">
        <f>IFERROR(('Window calculation'!AK267*('Glazing information'!$N135+'Glazing information'!$O135)-'Window calculation'!AJ267*'Glazing information'!$O135)/'Glazing information'!$N135,"")</f>
        <v/>
      </c>
      <c r="AM267" s="419">
        <f>IFERROR(IF('Glazing information'!$P156/'Glazing information'!$O156&gt;3,INDEX($A$257:$Q$317,MATCH(3,'Window calculation'!$A$257:$A$317,1),MATCH(AM$259,'Window calculation'!$A$257:$Q$257,0)),INDEX('Window calculation'!$A$257:$Q$317,MATCH('Glazing information'!$P156/'Glazing information'!$O156,'Window calculation'!$A$257:$A$317,1),MATCH(AM$259,'Window calculation'!$A$257:$Q$257,0))+(INDEX($A$257:$Q$317,MATCH(3-IFERROR('Glazing information'!$P156/'Glazing information'!$O156,0),$R$257:$R$317,-1),MATCH(AM$259,'Window calculation'!$A$257:$Q$257,0))-INDEX('Window calculation'!$A$257:$Q$317,MATCH('Glazing information'!$P156/'Glazing information'!$O156,'Window calculation'!$A$257:$A$317,1),MATCH(AM$259,'Window calculation'!$A$257:$Q$257,0)))*('Glazing information'!$P156/'Glazing information'!$O156-INDEX($A$257:$A$317,MATCH('Glazing information'!$P156/'Glazing information'!$O156,'Window calculation'!$A$257:$A$317,1),1))/(INDEX($A$257:$A$317,MATCH(3-IFERROR('Glazing information'!$P156/'Glazing information'!$O156,0),$R$257:$R$317,-1),1)-INDEX($A$257:$A$317,MATCH('Glazing information'!$P156/'Glazing information'!$O156,'Window calculation'!$A$257:$A$317,1),1))),1)</f>
        <v>1</v>
      </c>
      <c r="AN267" s="420">
        <f>IFERROR(IF('Glazing information'!$P156/('Glazing information'!$O156+'Glazing information'!$N156)&gt;3,INDEX($A$257:$Q$317,MATCH(3,'Window calculation'!$A$257:$A$317,1),MATCH(AM$259,'Window calculation'!$A$257:$Q$257,0)),INDEX('Window calculation'!$A$257:$Q$317,MATCH('Glazing information'!$P156/('Glazing information'!$O156+'Glazing information'!$N156),'Window calculation'!$A$257:$A$317,1),MATCH(AM$259,'Window calculation'!$A$257:$Q$257,0))+(INDEX($A$257:$Q$317,MATCH(3-IFERROR('Glazing information'!$P156/('Glazing information'!$O156+'Glazing information'!$N156),0),$R$257:$R$317,-1),MATCH(AM$259,'Window calculation'!$A$257:$Q$257,0))-INDEX('Window calculation'!$A$257:$Q$317,MATCH('Glazing information'!$P156/('Glazing information'!$O156+'Glazing information'!$N156),'Window calculation'!$A$257:$A$317,1),MATCH(AM$259,'Window calculation'!$A$257:$Q$257,0)))*('Glazing information'!$P156/('Glazing information'!$O156+'Glazing information'!$N156)-INDEX($A$257:$A$317,MATCH('Glazing information'!$P156/('Glazing information'!$O156+'Glazing information'!$N156),'Window calculation'!$A$257:$A$317,1),1))/(INDEX(S263:S323,MATCH(3-IFERROR('Glazing information'!$P156/('Glazing information'!$O156+'Glazing information'!$N156),0),$R$257:$R$317,-1),1)-INDEX($A$257:$A$317,MATCH('Glazing information'!$P156/('Glazing information'!$O156+'Glazing information'!$N156),'Window calculation'!$A$257:$A$317,1),1))),1)</f>
        <v>1</v>
      </c>
      <c r="AO267" s="416" t="str">
        <f>IFERROR(('Window calculation'!AN267*('Glazing information'!$N156+'Glazing information'!$O156)-'Window calculation'!AM267*'Glazing information'!$O156)/'Glazing information'!$N156,"")</f>
        <v/>
      </c>
      <c r="AP267" s="419">
        <f>IFERROR(IF('Glazing information'!$P177/'Glazing information'!$O177&gt;3,INDEX($A$257:$Q$317,MATCH(3,'Window calculation'!$A$257:$A$317,1),MATCH(AP$259,'Window calculation'!$A$257:$Q$257,0)),INDEX('Window calculation'!$A$257:$Q$317,MATCH('Glazing information'!$P177/'Glazing information'!$O177,'Window calculation'!$A$257:$A$317,1),MATCH(AP$259,'Window calculation'!$A$257:$Q$257,0))+(INDEX($A$257:$Q$317,MATCH(3-IFERROR('Glazing information'!$P177/'Glazing information'!$O177,0),$R$257:$R$317,-1),MATCH(AP$259,'Window calculation'!$A$257:$Q$257,0))-INDEX('Window calculation'!$A$257:$Q$317,MATCH('Glazing information'!$P177/'Glazing information'!$O177,'Window calculation'!$A$257:$A$317,1),MATCH(AP$259,'Window calculation'!$A$257:$Q$257,0)))*('Glazing information'!$P177/'Glazing information'!$O177-INDEX($A$257:$A$317,MATCH('Glazing information'!$P177/'Glazing information'!$O177,'Window calculation'!$A$257:$A$317,1),1))/(INDEX($A$257:$A$317,MATCH(3-IFERROR('Glazing information'!$P177/'Glazing information'!$O177,0),$R$257:$R$317,-1),1)-INDEX($A$257:$A$317,MATCH('Glazing information'!$P177/'Glazing information'!$O177,'Window calculation'!$A$257:$A$317,1),1))),1)</f>
        <v>1</v>
      </c>
      <c r="AQ267" s="420">
        <f>IFERROR(IF('Glazing information'!$P177/('Glazing information'!$O177+'Glazing information'!$N177)&gt;3,INDEX($A$257:$Q$317,MATCH(3,'Window calculation'!$A$257:$A$317,1),MATCH(AP$259,'Window calculation'!$A$257:$Q$257,0)),INDEX('Window calculation'!$A$257:$Q$317,MATCH('Glazing information'!$P177/('Glazing information'!$O177+'Glazing information'!$N177),'Window calculation'!$A$257:$A$317,1),MATCH(AP$259,'Window calculation'!$A$257:$Q$257,0))+(INDEX($A$257:$Q$317,MATCH(3-IFERROR('Glazing information'!$P177/('Glazing information'!$O177+'Glazing information'!$N177),0),$R$257:$R$317,-1),MATCH(AP$259,'Window calculation'!$A$257:$Q$257,0))-INDEX('Window calculation'!$A$257:$Q$317,MATCH('Glazing information'!$P177/('Glazing information'!$O177+'Glazing information'!$N177),'Window calculation'!$A$257:$A$317,1),MATCH(AP$259,'Window calculation'!$A$257:$Q$257,0)))*('Glazing information'!$P177/('Glazing information'!$O177+'Glazing information'!$N177)-INDEX($A$257:$A$317,MATCH('Glazing information'!$P177/('Glazing information'!$O177+'Glazing information'!$N177),'Window calculation'!$A$257:$A$317,1),1))/(INDEX(V263:V323,MATCH(3-IFERROR('Glazing information'!$P177/('Glazing information'!$O177+'Glazing information'!$N177),0),$R$257:$R$317,-1),1)-INDEX($A$257:$A$317,MATCH('Glazing information'!$P177/('Glazing information'!$O177+'Glazing information'!$N177),'Window calculation'!$A$257:$A$317,1),1))),1)</f>
        <v>1</v>
      </c>
      <c r="AR267" s="416" t="str">
        <f>IFERROR(('Window calculation'!AQ267*('Glazing information'!$N177+'Glazing information'!$O177)-'Window calculation'!AP267*'Glazing information'!$O177)/'Glazing information'!$N177,"")</f>
        <v/>
      </c>
      <c r="AS267" s="57"/>
      <c r="AT267" s="57"/>
      <c r="AU267" s="57"/>
      <c r="AV267" s="57"/>
      <c r="AW267" s="57"/>
      <c r="AX267" s="57"/>
      <c r="AY267" s="57"/>
      <c r="AZ267" s="57"/>
      <c r="BA267" s="57"/>
      <c r="BB267" s="57"/>
      <c r="BC267" s="57"/>
      <c r="BD267" s="57"/>
      <c r="BE267" s="57"/>
      <c r="BF267" s="57"/>
      <c r="BG267" s="57"/>
      <c r="BH267" s="57"/>
      <c r="BI267" s="57"/>
      <c r="BJ267" s="57"/>
      <c r="BK267" s="57"/>
      <c r="BL267" s="57"/>
    </row>
    <row r="268" spans="1:64" x14ac:dyDescent="0.25">
      <c r="A268" s="67">
        <v>0.55000000000000004</v>
      </c>
      <c r="B268" s="68" t="b">
        <f>IF('OTTV Calculation'!$E$6="Hanoi",'Beta Database'!D262,IF('OTTV Calculation'!$E$6="Da Nang",'Beta Database'!U262,IF('OTTV Calculation'!$E$6="Buon Ma Thuot",'Beta Database'!AL262,IF('OTTV Calculation'!$E$6="HCMC",'Beta Database'!BC262))))</f>
        <v>0</v>
      </c>
      <c r="C268" s="68" t="b">
        <f>IF('OTTV Calculation'!$E$6="Hanoi",'Beta Database'!E262,IF('OTTV Calculation'!$E$6="Da Nang",'Beta Database'!V262,IF('OTTV Calculation'!$E$6="Buon Ma Thuot",'Beta Database'!AM262,IF('OTTV Calculation'!$E$6="HCMC",'Beta Database'!BD262))))</f>
        <v>0</v>
      </c>
      <c r="D268" s="68" t="b">
        <f>IF('OTTV Calculation'!$E$6="Hanoi",'Beta Database'!F262,IF('OTTV Calculation'!$E$6="Da Nang",'Beta Database'!W262,IF('OTTV Calculation'!$E$6="Buon Ma Thuot",'Beta Database'!AN262,IF('OTTV Calculation'!$E$6="HCMC",'Beta Database'!BE262))))</f>
        <v>0</v>
      </c>
      <c r="E268" s="68" t="b">
        <f>IF('OTTV Calculation'!$E$6="Hanoi",'Beta Database'!G262,IF('OTTV Calculation'!$E$6="Da Nang",'Beta Database'!X262,IF('OTTV Calculation'!$E$6="Buon Ma Thuot",'Beta Database'!AO262,IF('OTTV Calculation'!$E$6="HCMC",'Beta Database'!BF262))))</f>
        <v>0</v>
      </c>
      <c r="F268" s="73" t="b">
        <f>IF('OTTV Calculation'!$E$6="Hanoi",'Beta Database'!H262,IF('OTTV Calculation'!$E$6="Da Nang",'Beta Database'!Y262,IF('OTTV Calculation'!$E$6="Buon Ma Thuot",'Beta Database'!AP262,IF('OTTV Calculation'!$E$6="HCMC",'Beta Database'!BG262))))</f>
        <v>0</v>
      </c>
      <c r="G268" s="68" t="b">
        <f>IF('OTTV Calculation'!$E$6="Hanoi",'Beta Database'!I262,IF('OTTV Calculation'!$E$6="Da Nang",'Beta Database'!Z262,IF('OTTV Calculation'!$E$6="Buon Ma Thuot",'Beta Database'!AQ262,IF('OTTV Calculation'!$E$6="HCMC",'Beta Database'!BH262))))</f>
        <v>0</v>
      </c>
      <c r="H268" s="68" t="b">
        <f>IF('OTTV Calculation'!$E$6="Hanoi",'Beta Database'!J262,IF('OTTV Calculation'!$E$6="Da Nang",'Beta Database'!AA262,IF('OTTV Calculation'!$E$6="Buon Ma Thuot",'Beta Database'!AR262,IF('OTTV Calculation'!$E$6="HCMC",'Beta Database'!BI262))))</f>
        <v>0</v>
      </c>
      <c r="I268" s="68" t="b">
        <f>IF('OTTV Calculation'!$E$6="Hanoi",'Beta Database'!K262,IF('OTTV Calculation'!$E$6="Da Nang",'Beta Database'!AB262,IF('OTTV Calculation'!$E$6="Buon Ma Thuot",'Beta Database'!AS262,IF('OTTV Calculation'!$E$6="HCMC",'Beta Database'!BJ262))))</f>
        <v>0</v>
      </c>
      <c r="J268" s="68" t="b">
        <f>IF('OTTV Calculation'!$E$6="Hanoi",'Beta Database'!L262,IF('OTTV Calculation'!$E$6="Da Nang",'Beta Database'!AC262,IF('OTTV Calculation'!$E$6="Buon Ma Thuot",'Beta Database'!AT262,IF('OTTV Calculation'!$E$6="HCMC",'Beta Database'!BK262))))</f>
        <v>0</v>
      </c>
      <c r="K268" s="68" t="b">
        <f>IF('OTTV Calculation'!$E$6="Hanoi",'Beta Database'!M262,IF('OTTV Calculation'!$E$6="Da Nang",'Beta Database'!AD262,IF('OTTV Calculation'!$E$6="Buon Ma Thuot",'Beta Database'!AU262,IF('OTTV Calculation'!$E$6="HCMC",'Beta Database'!BL262))))</f>
        <v>0</v>
      </c>
      <c r="L268" s="68" t="b">
        <f>IF('OTTV Calculation'!$E$6="Hanoi",'Beta Database'!N262,IF('OTTV Calculation'!$E$6="Da Nang",'Beta Database'!AE262,IF('OTTV Calculation'!$E$6="Buon Ma Thuot",'Beta Database'!AV262,IF('OTTV Calculation'!$E$6="HCMC",'Beta Database'!BM262))))</f>
        <v>0</v>
      </c>
      <c r="M268" s="68" t="b">
        <f>IF('OTTV Calculation'!$E$6="Hanoi",'Beta Database'!O262,IF('OTTV Calculation'!$E$6="Da Nang",'Beta Database'!AF262,IF('OTTV Calculation'!$E$6="Buon Ma Thuot",'Beta Database'!AW262,IF('OTTV Calculation'!$E$6="HCMC",'Beta Database'!BN262))))</f>
        <v>0</v>
      </c>
      <c r="N268" s="68" t="b">
        <f>IF('OTTV Calculation'!$E$6="Hanoi",'Beta Database'!P262,IF('OTTV Calculation'!$E$6="Da Nang",'Beta Database'!AG262,IF('OTTV Calculation'!$E$6="Buon Ma Thuot",'Beta Database'!AX262,IF('OTTV Calculation'!$E$6="HCMC",'Beta Database'!BO262))))</f>
        <v>0</v>
      </c>
      <c r="O268" s="68" t="b">
        <f>IF('OTTV Calculation'!$E$6="Hanoi",'Beta Database'!Q262,IF('OTTV Calculation'!$E$6="Da Nang",'Beta Database'!AH262,IF('OTTV Calculation'!$E$6="Buon Ma Thuot",'Beta Database'!AY262,IF('OTTV Calculation'!$E$6="HCMC",'Beta Database'!BP262))))</f>
        <v>0</v>
      </c>
      <c r="P268" s="68" t="b">
        <f>IF('OTTV Calculation'!$E$6="Hanoi",'Beta Database'!R262,IF('OTTV Calculation'!$E$6="Da Nang",'Beta Database'!AI262,IF('OTTV Calculation'!$E$6="Buon Ma Thuot",'Beta Database'!AZ262,IF('OTTV Calculation'!$E$6="HCMC",'Beta Database'!BQ262))))</f>
        <v>0</v>
      </c>
      <c r="Q268" s="68" t="b">
        <f>IF('OTTV Calculation'!$E$6="Hanoi",'Beta Database'!S262,IF('OTTV Calculation'!$E$6="Da Nang",'Beta Database'!AJ262,IF('OTTV Calculation'!$E$6="Buon Ma Thuot",'Beta Database'!BA262,IF('OTTV Calculation'!$E$6="HCMC",'Beta Database'!BR262))))</f>
        <v>0</v>
      </c>
      <c r="R268" s="57">
        <v>2.5</v>
      </c>
      <c r="S268" s="57"/>
      <c r="T268" s="70" t="s">
        <v>214</v>
      </c>
      <c r="U268" s="419">
        <f>IFERROR(IF('Glazing information'!$P31/'Glazing information'!$O31&gt;3,INDEX($A$257:$Q$317,MATCH(3,'Window calculation'!$A$257:$A$317,1),MATCH(U$259,'Window calculation'!$A$257:$Q$257,0)),INDEX('Window calculation'!$A$257:$Q$317,MATCH('Glazing information'!$P31/'Glazing information'!$O31,'Window calculation'!$A$257:$A$317,1),MATCH(U$259,'Window calculation'!$A$257:$Q$257,0))+(INDEX($A$257:$Q$317,MATCH(3-IFERROR('Glazing information'!$P31/'Glazing information'!$O31,0),$R$257:$R$317,-1),MATCH(U$259,'Window calculation'!$A$257:$Q$257,0))-INDEX('Window calculation'!$A$257:$Q$317,MATCH('Glazing information'!$P31/'Glazing information'!$O31,'Window calculation'!$A$257:$A$317,1),MATCH(U$259,'Window calculation'!$A$257:$Q$257,0)))*('Glazing information'!$P31/'Glazing information'!$O31-INDEX($A$257:$A$317,MATCH('Glazing information'!$P31/'Glazing information'!$O31,'Window calculation'!$A$257:$A$317,1),1))/(INDEX($A$257:$A$317,MATCH(3-IFERROR('Glazing information'!$P31/'Glazing information'!$O31,0),$R$257:$R$317,-1),1)-INDEX($A$257:$A$317,MATCH('Glazing information'!$P31/'Glazing information'!$O31,'Window calculation'!$A$257:$A$317,1),1))),1)</f>
        <v>1</v>
      </c>
      <c r="V268" s="420">
        <f>IFERROR(IF('Glazing information'!$P31/('Glazing information'!$O31+'Glazing information'!$N31)&gt;3,INDEX($A$257:$Q$317,MATCH(3,'Window calculation'!$A$257:$A$317,1),MATCH(U$259,'Window calculation'!$A$257:$Q$257,0)),INDEX('Window calculation'!$A$257:$Q$317,MATCH('Glazing information'!$P31/('Glazing information'!$O31+'Glazing information'!$N31),'Window calculation'!$A$257:$A$317,1),MATCH(U$259,'Window calculation'!$A$257:$Q$257,0))+(INDEX($A$257:$Q$317,MATCH(3-IFERROR('Glazing information'!$P31/('Glazing information'!$O31+'Glazing information'!$N31),0),$R$257:$R$317,-1),MATCH(U$259,'Window calculation'!$A$257:$Q$257,0))-INDEX('Window calculation'!$A$257:$Q$317,MATCH('Glazing information'!$P31/('Glazing information'!$O31+'Glazing information'!$N31),'Window calculation'!$A$257:$A$317,1),MATCH(U$259,'Window calculation'!$A$257:$Q$257,0)))*('Glazing information'!$P31/('Glazing information'!$O31+'Glazing information'!$N31)-INDEX($A$257:$A$317,MATCH('Glazing information'!$P31/('Glazing information'!$O31+'Glazing information'!$N31),'Window calculation'!$A$257:$A$317,1),1))/(INDEX(A264:A324,MATCH(3-IFERROR('Glazing information'!$P31/('Glazing information'!$O31+'Glazing information'!$N31),0),$R$257:$R$317,-1),1)-INDEX($A$257:$A$317,MATCH('Glazing information'!$P31/('Glazing information'!$O31+'Glazing information'!$N31),'Window calculation'!$A$257:$A$317,1),1))),1)</f>
        <v>1</v>
      </c>
      <c r="W268" s="416" t="str">
        <f>IFERROR(('Window calculation'!V268*('Glazing information'!$N31+'Glazing information'!$O31)-'Window calculation'!U268*'Glazing information'!$O31)/'Glazing information'!$N31,"")</f>
        <v/>
      </c>
      <c r="X268" s="419">
        <f>IFERROR(IF('Glazing information'!$P52/'Glazing information'!$O52&gt;3,INDEX($A$257:$Q$317,MATCH(3,'Window calculation'!$A$257:$A$317,1),MATCH(X$259,'Window calculation'!$A$257:$Q$257,0)),INDEX('Window calculation'!$A$257:$Q$317,MATCH('Glazing information'!$P52/'Glazing information'!$O52,'Window calculation'!$A$257:$A$317,1),MATCH(X$259,'Window calculation'!$A$257:$Q$257,0))+(INDEX($A$257:$Q$317,MATCH(3-IFERROR('Glazing information'!$P52/'Glazing information'!$O52,0),$R$257:$R$317,-1),MATCH(X$259,'Window calculation'!$A$257:$Q$257,0))-INDEX('Window calculation'!$A$257:$Q$317,MATCH('Glazing information'!$P52/'Glazing information'!$O52,'Window calculation'!$A$257:$A$317,1),MATCH(X$259,'Window calculation'!$A$257:$Q$257,0)))*('Glazing information'!$P52/'Glazing information'!$O52-INDEX($A$257:$A$317,MATCH('Glazing information'!$P52/'Glazing information'!$O52,'Window calculation'!$A$257:$A$317,1),1))/(INDEX($A$257:$A$317,MATCH(3-IFERROR('Glazing information'!$P52/'Glazing information'!$O52,0),$R$257:$R$317,-1),1)-INDEX($A$257:$A$317,MATCH('Glazing information'!$P52/'Glazing information'!$O52,'Window calculation'!$A$257:$A$317,1),1))),1)</f>
        <v>1</v>
      </c>
      <c r="Y268" s="420">
        <f>IFERROR(IF('Glazing information'!$P52/('Glazing information'!$O52+'Glazing information'!$N52)&gt;3,INDEX($A$257:$Q$317,MATCH(3,'Window calculation'!$A$257:$A$317,1),MATCH(X$259,'Window calculation'!$A$257:$Q$257,0)),INDEX('Window calculation'!$A$257:$Q$317,MATCH('Glazing information'!$P52/('Glazing information'!$O52+'Glazing information'!$N52),'Window calculation'!$A$257:$A$317,1),MATCH(X$259,'Window calculation'!$A$257:$Q$257,0))+(INDEX($A$257:$Q$317,MATCH(3-IFERROR('Glazing information'!$P52/('Glazing information'!$O52+'Glazing information'!$N52),0),$R$257:$R$317,-1),MATCH(X$259,'Window calculation'!$A$257:$Q$257,0))-INDEX('Window calculation'!$A$257:$Q$317,MATCH('Glazing information'!$P52/('Glazing information'!$O52+'Glazing information'!$N52),'Window calculation'!$A$257:$A$317,1),MATCH(X$259,'Window calculation'!$A$257:$Q$257,0)))*('Glazing information'!$P52/('Glazing information'!$O52+'Glazing information'!$N52)-INDEX($A$257:$A$317,MATCH('Glazing information'!$P52/('Glazing information'!$O52+'Glazing information'!$N52),'Window calculation'!$A$257:$A$317,1),1))/(INDEX(D264:D324,MATCH(3-IFERROR('Glazing information'!$P52/('Glazing information'!$O52+'Glazing information'!$N52),0),$R$257:$R$317,-1),1)-INDEX($A$257:$A$317,MATCH('Glazing information'!$P52/('Glazing information'!$O52+'Glazing information'!$N52),'Window calculation'!$A$257:$A$317,1),1))),1)</f>
        <v>1</v>
      </c>
      <c r="Z268" s="416" t="str">
        <f>IFERROR(('Window calculation'!Y268*('Glazing information'!$N52+'Glazing information'!$O52)-'Window calculation'!X268*'Glazing information'!$O52)/'Glazing information'!$N52,"")</f>
        <v/>
      </c>
      <c r="AA268" s="419">
        <f>IFERROR(IF('Glazing information'!$P73/'Glazing information'!$O73&gt;3,INDEX($A$257:$Q$317,MATCH(3,'Window calculation'!$A$257:$A$317,1),MATCH(AA$259,'Window calculation'!$A$257:$Q$257,0)),INDEX('Window calculation'!$A$257:$Q$317,MATCH('Glazing information'!$P73/'Glazing information'!$O73,'Window calculation'!$A$257:$A$317,1),MATCH(AA$259,'Window calculation'!$A$257:$Q$257,0))+(INDEX($A$257:$Q$317,MATCH(3-IFERROR('Glazing information'!$P73/'Glazing information'!$O73,0),$R$257:$R$317,-1),MATCH(AA$259,'Window calculation'!$A$257:$Q$257,0))-INDEX('Window calculation'!$A$257:$Q$317,MATCH('Glazing information'!$P73/'Glazing information'!$O73,'Window calculation'!$A$257:$A$317,1),MATCH(AA$259,'Window calculation'!$A$257:$Q$257,0)))*('Glazing information'!$P73/'Glazing information'!$O73-INDEX($A$257:$A$317,MATCH('Glazing information'!$P73/'Glazing information'!$O73,'Window calculation'!$A$257:$A$317,1),1))/(INDEX($A$257:$A$317,MATCH(3-IFERROR('Glazing information'!$P73/'Glazing information'!$O73,0),$R$257:$R$317,-1),1)-INDEX($A$257:$A$317,MATCH('Glazing information'!$P73/'Glazing information'!$O73,'Window calculation'!$A$257:$A$317,1),1))),1)</f>
        <v>1</v>
      </c>
      <c r="AB268" s="420">
        <f>IFERROR(IF('Glazing information'!$P73/('Glazing information'!$O73+'Glazing information'!$N73)&gt;3,INDEX($A$257:$Q$317,MATCH(3,'Window calculation'!$A$257:$A$317,1),MATCH(AA$259,'Window calculation'!$A$257:$Q$257,0)),INDEX('Window calculation'!$A$257:$Q$317,MATCH('Glazing information'!$P73/('Glazing information'!$O73+'Glazing information'!$N73),'Window calculation'!$A$257:$A$317,1),MATCH(AA$259,'Window calculation'!$A$257:$Q$257,0))+(INDEX($A$257:$Q$317,MATCH(3-IFERROR('Glazing information'!$P73/('Glazing information'!$O73+'Glazing information'!$N73),0),$R$257:$R$317,-1),MATCH(AA$259,'Window calculation'!$A$257:$Q$257,0))-INDEX('Window calculation'!$A$257:$Q$317,MATCH('Glazing information'!$P73/('Glazing information'!$O73+'Glazing information'!$N73),'Window calculation'!$A$257:$A$317,1),MATCH(AA$259,'Window calculation'!$A$257:$Q$257,0)))*('Glazing information'!$P73/('Glazing information'!$O73+'Glazing information'!$N73)-INDEX($A$257:$A$317,MATCH('Glazing information'!$P73/('Glazing information'!$O73+'Glazing information'!$N73),'Window calculation'!$A$257:$A$317,1),1))/(INDEX(G264:G324,MATCH(3-IFERROR('Glazing information'!$P73/('Glazing information'!$O73+'Glazing information'!$N73),0),$R$257:$R$317,-1),1)-INDEX($A$257:$A$317,MATCH('Glazing information'!$P73/('Glazing information'!$O73+'Glazing information'!$N73),'Window calculation'!$A$257:$A$317,1),1))),1)</f>
        <v>1</v>
      </c>
      <c r="AC268" s="416" t="str">
        <f>IFERROR(('Window calculation'!AB268*('Glazing information'!$N73+'Glazing information'!$O73)-'Window calculation'!AA268*'Glazing information'!$O73)/'Glazing information'!$N73,"")</f>
        <v/>
      </c>
      <c r="AD268" s="419">
        <f>IFERROR(IF('Glazing information'!$P94/'Glazing information'!$O94&gt;3,INDEX($A$257:$Q$317,MATCH(3,'Window calculation'!$A$257:$A$317,1),MATCH(AD$259,'Window calculation'!$A$257:$Q$257,0)),INDEX('Window calculation'!$A$257:$Q$317,MATCH('Glazing information'!$P94/'Glazing information'!$O94,'Window calculation'!$A$257:$A$317,1),MATCH(AD$259,'Window calculation'!$A$257:$Q$257,0))+(INDEX($A$257:$Q$317,MATCH(3-IFERROR('Glazing information'!$P94/'Glazing information'!$O94,0),$R$257:$R$317,-1),MATCH(AD$259,'Window calculation'!$A$257:$Q$257,0))-INDEX('Window calculation'!$A$257:$Q$317,MATCH('Glazing information'!$P94/'Glazing information'!$O94,'Window calculation'!$A$257:$A$317,1),MATCH(AD$259,'Window calculation'!$A$257:$Q$257,0)))*('Glazing information'!$P94/'Glazing information'!$O94-INDEX($A$257:$A$317,MATCH('Glazing information'!$P94/'Glazing information'!$O94,'Window calculation'!$A$257:$A$317,1),1))/(INDEX($A$257:$A$317,MATCH(3-IFERROR('Glazing information'!$P94/'Glazing information'!$O94,0),$R$257:$R$317,-1),1)-INDEX($A$257:$A$317,MATCH('Glazing information'!$P94/'Glazing information'!$O94,'Window calculation'!$A$257:$A$317,1),1))),1)</f>
        <v>1</v>
      </c>
      <c r="AE268" s="420">
        <f>IFERROR(IF('Glazing information'!$P94/('Glazing information'!$O94+'Glazing information'!$N94)&gt;3,INDEX($A$257:$Q$317,MATCH(3,'Window calculation'!$A$257:$A$317,1),MATCH(AD$259,'Window calculation'!$A$257:$Q$257,0)),INDEX('Window calculation'!$A$257:$Q$317,MATCH('Glazing information'!$P94/('Glazing information'!$O94+'Glazing information'!$N94),'Window calculation'!$A$257:$A$317,1),MATCH(AD$259,'Window calculation'!$A$257:$Q$257,0))+(INDEX($A$257:$Q$317,MATCH(3-IFERROR('Glazing information'!$P94/('Glazing information'!$O94+'Glazing information'!$N94),0),$R$257:$R$317,-1),MATCH(AD$259,'Window calculation'!$A$257:$Q$257,0))-INDEX('Window calculation'!$A$257:$Q$317,MATCH('Glazing information'!$P94/('Glazing information'!$O94+'Glazing information'!$N94),'Window calculation'!$A$257:$A$317,1),MATCH(AD$259,'Window calculation'!$A$257:$Q$257,0)))*('Glazing information'!$P94/('Glazing information'!$O94+'Glazing information'!$N94)-INDEX($A$257:$A$317,MATCH('Glazing information'!$P94/('Glazing information'!$O94+'Glazing information'!$N94),'Window calculation'!$A$257:$A$317,1),1))/(INDEX(J264:J324,MATCH(3-IFERROR('Glazing information'!$P94/('Glazing information'!$O94+'Glazing information'!$N94),0),$R$257:$R$317,-1),1)-INDEX($A$257:$A$317,MATCH('Glazing information'!$P94/('Glazing information'!$O94+'Glazing information'!$N94),'Window calculation'!$A$257:$A$317,1),1))),1)</f>
        <v>1</v>
      </c>
      <c r="AF268" s="416" t="str">
        <f>IFERROR(('Window calculation'!AE268*('Glazing information'!$N94+'Glazing information'!$O94)-'Window calculation'!AD268*'Glazing information'!$O94)/'Glazing information'!$N94,"")</f>
        <v/>
      </c>
      <c r="AG268" s="419">
        <f>IFERROR(IF('Glazing information'!$P115/'Glazing information'!$O115&gt;3,INDEX($A$257:$Q$317,MATCH(3,'Window calculation'!$A$257:$A$317,1),MATCH(AG$259,'Window calculation'!$A$257:$Q$257,0)),INDEX('Window calculation'!$A$257:$Q$317,MATCH('Glazing information'!$P115/'Glazing information'!$O115,'Window calculation'!$A$257:$A$317,1),MATCH(AG$259,'Window calculation'!$A$257:$Q$257,0))+(INDEX($A$257:$Q$317,MATCH(3-IFERROR('Glazing information'!$P115/'Glazing information'!$O115,0),$R$257:$R$317,-1),MATCH(AG$259,'Window calculation'!$A$257:$Q$257,0))-INDEX('Window calculation'!$A$257:$Q$317,MATCH('Glazing information'!$P115/'Glazing information'!$O115,'Window calculation'!$A$257:$A$317,1),MATCH(AG$259,'Window calculation'!$A$257:$Q$257,0)))*('Glazing information'!$P115/'Glazing information'!$O115-INDEX($A$257:$A$317,MATCH('Glazing information'!$P115/'Glazing information'!$O115,'Window calculation'!$A$257:$A$317,1),1))/(INDEX($A$257:$A$317,MATCH(3-IFERROR('Glazing information'!$P115/'Glazing information'!$O115,0),$R$257:$R$317,-1),1)-INDEX($A$257:$A$317,MATCH('Glazing information'!$P115/'Glazing information'!$O115,'Window calculation'!$A$257:$A$317,1),1))),1)</f>
        <v>1</v>
      </c>
      <c r="AH268" s="420">
        <f>IFERROR(IF('Glazing information'!$P115/('Glazing information'!$O115+'Glazing information'!$N115)&gt;3,INDEX($A$257:$Q$317,MATCH(3,'Window calculation'!$A$257:$A$317,1),MATCH(AG$259,'Window calculation'!$A$257:$Q$257,0)),INDEX('Window calculation'!$A$257:$Q$317,MATCH('Glazing information'!$P115/('Glazing information'!$O115+'Glazing information'!$N115),'Window calculation'!$A$257:$A$317,1),MATCH(AG$259,'Window calculation'!$A$257:$Q$257,0))+(INDEX($A$257:$Q$317,MATCH(3-IFERROR('Glazing information'!$P115/('Glazing information'!$O115+'Glazing information'!$N115),0),$R$257:$R$317,-1),MATCH(AG$259,'Window calculation'!$A$257:$Q$257,0))-INDEX('Window calculation'!$A$257:$Q$317,MATCH('Glazing information'!$P115/('Glazing information'!$O115+'Glazing information'!$N115),'Window calculation'!$A$257:$A$317,1),MATCH(AG$259,'Window calculation'!$A$257:$Q$257,0)))*('Glazing information'!$P115/('Glazing information'!$O115+'Glazing information'!$N115)-INDEX($A$257:$A$317,MATCH('Glazing information'!$P115/('Glazing information'!$O115+'Glazing information'!$N115),'Window calculation'!$A$257:$A$317,1),1))/(INDEX(M264:M324,MATCH(3-IFERROR('Glazing information'!$P115/('Glazing information'!$O115+'Glazing information'!$N115),0),$R$257:$R$317,-1),1)-INDEX($A$257:$A$317,MATCH('Glazing information'!$P115/('Glazing information'!$O115+'Glazing information'!$N115),'Window calculation'!$A$257:$A$317,1),1))),1)</f>
        <v>1</v>
      </c>
      <c r="AI268" s="416" t="str">
        <f>IFERROR(('Window calculation'!AH268*('Glazing information'!$N115+'Glazing information'!$O115)-'Window calculation'!AG268*'Glazing information'!$O115)/'Glazing information'!$N115,"")</f>
        <v/>
      </c>
      <c r="AJ268" s="419">
        <f>IFERROR(IF('Glazing information'!$P136/'Glazing information'!$O136&gt;3,INDEX($A$257:$Q$317,MATCH(3,'Window calculation'!$A$257:$A$317,1),MATCH(AJ$259,'Window calculation'!$A$257:$Q$257,0)),INDEX('Window calculation'!$A$257:$Q$317,MATCH('Glazing information'!$P136/'Glazing information'!$O136,'Window calculation'!$A$257:$A$317,1),MATCH(AJ$259,'Window calculation'!$A$257:$Q$257,0))+(INDEX($A$257:$Q$317,MATCH(3-IFERROR('Glazing information'!$P136/'Glazing information'!$O136,0),$R$257:$R$317,-1),MATCH(AJ$259,'Window calculation'!$A$257:$Q$257,0))-INDEX('Window calculation'!$A$257:$Q$317,MATCH('Glazing information'!$P136/'Glazing information'!$O136,'Window calculation'!$A$257:$A$317,1),MATCH(AJ$259,'Window calculation'!$A$257:$Q$257,0)))*('Glazing information'!$P136/'Glazing information'!$O136-INDEX($A$257:$A$317,MATCH('Glazing information'!$P136/'Glazing information'!$O136,'Window calculation'!$A$257:$A$317,1),1))/(INDEX($A$257:$A$317,MATCH(3-IFERROR('Glazing information'!$P136/'Glazing information'!$O136,0),$R$257:$R$317,-1),1)-INDEX($A$257:$A$317,MATCH('Glazing information'!$P136/'Glazing information'!$O136,'Window calculation'!$A$257:$A$317,1),1))),1)</f>
        <v>1</v>
      </c>
      <c r="AK268" s="420">
        <f>IFERROR(IF('Glazing information'!$P136/('Glazing information'!$O136+'Glazing information'!$N136)&gt;3,INDEX($A$257:$Q$317,MATCH(3,'Window calculation'!$A$257:$A$317,1),MATCH(AJ$259,'Window calculation'!$A$257:$Q$257,0)),INDEX('Window calculation'!$A$257:$Q$317,MATCH('Glazing information'!$P136/('Glazing information'!$O136+'Glazing information'!$N136),'Window calculation'!$A$257:$A$317,1),MATCH(AJ$259,'Window calculation'!$A$257:$Q$257,0))+(INDEX($A$257:$Q$317,MATCH(3-IFERROR('Glazing information'!$P136/('Glazing information'!$O136+'Glazing information'!$N136),0),$R$257:$R$317,-1),MATCH(AJ$259,'Window calculation'!$A$257:$Q$257,0))-INDEX('Window calculation'!$A$257:$Q$317,MATCH('Glazing information'!$P136/('Glazing information'!$O136+'Glazing information'!$N136),'Window calculation'!$A$257:$A$317,1),MATCH(AJ$259,'Window calculation'!$A$257:$Q$257,0)))*('Glazing information'!$P136/('Glazing information'!$O136+'Glazing information'!$N136)-INDEX($A$257:$A$317,MATCH('Glazing information'!$P136/('Glazing information'!$O136+'Glazing information'!$N136),'Window calculation'!$A$257:$A$317,1),1))/(INDEX(P264:P324,MATCH(3-IFERROR('Glazing information'!$P136/('Glazing information'!$O136+'Glazing information'!$N136),0),$R$257:$R$317,-1),1)-INDEX($A$257:$A$317,MATCH('Glazing information'!$P136/('Glazing information'!$O136+'Glazing information'!$N136),'Window calculation'!$A$257:$A$317,1),1))),1)</f>
        <v>1</v>
      </c>
      <c r="AL268" s="416" t="str">
        <f>IFERROR(('Window calculation'!AK268*('Glazing information'!$N136+'Glazing information'!$O136)-'Window calculation'!AJ268*'Glazing information'!$O136)/'Glazing information'!$N136,"")</f>
        <v/>
      </c>
      <c r="AM268" s="419">
        <f>IFERROR(IF('Glazing information'!$P157/'Glazing information'!$O157&gt;3,INDEX($A$257:$Q$317,MATCH(3,'Window calculation'!$A$257:$A$317,1),MATCH(AM$259,'Window calculation'!$A$257:$Q$257,0)),INDEX('Window calculation'!$A$257:$Q$317,MATCH('Glazing information'!$P157/'Glazing information'!$O157,'Window calculation'!$A$257:$A$317,1),MATCH(AM$259,'Window calculation'!$A$257:$Q$257,0))+(INDEX($A$257:$Q$317,MATCH(3-IFERROR('Glazing information'!$P157/'Glazing information'!$O157,0),$R$257:$R$317,-1),MATCH(AM$259,'Window calculation'!$A$257:$Q$257,0))-INDEX('Window calculation'!$A$257:$Q$317,MATCH('Glazing information'!$P157/'Glazing information'!$O157,'Window calculation'!$A$257:$A$317,1),MATCH(AM$259,'Window calculation'!$A$257:$Q$257,0)))*('Glazing information'!$P157/'Glazing information'!$O157-INDEX($A$257:$A$317,MATCH('Glazing information'!$P157/'Glazing information'!$O157,'Window calculation'!$A$257:$A$317,1),1))/(INDEX($A$257:$A$317,MATCH(3-IFERROR('Glazing information'!$P157/'Glazing information'!$O157,0),$R$257:$R$317,-1),1)-INDEX($A$257:$A$317,MATCH('Glazing information'!$P157/'Glazing information'!$O157,'Window calculation'!$A$257:$A$317,1),1))),1)</f>
        <v>1</v>
      </c>
      <c r="AN268" s="420">
        <f>IFERROR(IF('Glazing information'!$P157/('Glazing information'!$O157+'Glazing information'!$N157)&gt;3,INDEX($A$257:$Q$317,MATCH(3,'Window calculation'!$A$257:$A$317,1),MATCH(AM$259,'Window calculation'!$A$257:$Q$257,0)),INDEX('Window calculation'!$A$257:$Q$317,MATCH('Glazing information'!$P157/('Glazing information'!$O157+'Glazing information'!$N157),'Window calculation'!$A$257:$A$317,1),MATCH(AM$259,'Window calculation'!$A$257:$Q$257,0))+(INDEX($A$257:$Q$317,MATCH(3-IFERROR('Glazing information'!$P157/('Glazing information'!$O157+'Glazing information'!$N157),0),$R$257:$R$317,-1),MATCH(AM$259,'Window calculation'!$A$257:$Q$257,0))-INDEX('Window calculation'!$A$257:$Q$317,MATCH('Glazing information'!$P157/('Glazing information'!$O157+'Glazing information'!$N157),'Window calculation'!$A$257:$A$317,1),MATCH(AM$259,'Window calculation'!$A$257:$Q$257,0)))*('Glazing information'!$P157/('Glazing information'!$O157+'Glazing information'!$N157)-INDEX($A$257:$A$317,MATCH('Glazing information'!$P157/('Glazing information'!$O157+'Glazing information'!$N157),'Window calculation'!$A$257:$A$317,1),1))/(INDEX(S264:S324,MATCH(3-IFERROR('Glazing information'!$P157/('Glazing information'!$O157+'Glazing information'!$N157),0),$R$257:$R$317,-1),1)-INDEX($A$257:$A$317,MATCH('Glazing information'!$P157/('Glazing information'!$O157+'Glazing information'!$N157),'Window calculation'!$A$257:$A$317,1),1))),1)</f>
        <v>1</v>
      </c>
      <c r="AO268" s="416" t="str">
        <f>IFERROR(('Window calculation'!AN268*('Glazing information'!$N157+'Glazing information'!$O157)-'Window calculation'!AM268*'Glazing information'!$O157)/'Glazing information'!$N157,"")</f>
        <v/>
      </c>
      <c r="AP268" s="419">
        <f>IFERROR(IF('Glazing information'!$P178/'Glazing information'!$O178&gt;3,INDEX($A$257:$Q$317,MATCH(3,'Window calculation'!$A$257:$A$317,1),MATCH(AP$259,'Window calculation'!$A$257:$Q$257,0)),INDEX('Window calculation'!$A$257:$Q$317,MATCH('Glazing information'!$P178/'Glazing information'!$O178,'Window calculation'!$A$257:$A$317,1),MATCH(AP$259,'Window calculation'!$A$257:$Q$257,0))+(INDEX($A$257:$Q$317,MATCH(3-IFERROR('Glazing information'!$P178/'Glazing information'!$O178,0),$R$257:$R$317,-1),MATCH(AP$259,'Window calculation'!$A$257:$Q$257,0))-INDEX('Window calculation'!$A$257:$Q$317,MATCH('Glazing information'!$P178/'Glazing information'!$O178,'Window calculation'!$A$257:$A$317,1),MATCH(AP$259,'Window calculation'!$A$257:$Q$257,0)))*('Glazing information'!$P178/'Glazing information'!$O178-INDEX($A$257:$A$317,MATCH('Glazing information'!$P178/'Glazing information'!$O178,'Window calculation'!$A$257:$A$317,1),1))/(INDEX($A$257:$A$317,MATCH(3-IFERROR('Glazing information'!$P178/'Glazing information'!$O178,0),$R$257:$R$317,-1),1)-INDEX($A$257:$A$317,MATCH('Glazing information'!$P178/'Glazing information'!$O178,'Window calculation'!$A$257:$A$317,1),1))),1)</f>
        <v>1</v>
      </c>
      <c r="AQ268" s="420">
        <f>IFERROR(IF('Glazing information'!$P178/('Glazing information'!$O178+'Glazing information'!$N178)&gt;3,INDEX($A$257:$Q$317,MATCH(3,'Window calculation'!$A$257:$A$317,1),MATCH(AP$259,'Window calculation'!$A$257:$Q$257,0)),INDEX('Window calculation'!$A$257:$Q$317,MATCH('Glazing information'!$P178/('Glazing information'!$O178+'Glazing information'!$N178),'Window calculation'!$A$257:$A$317,1),MATCH(AP$259,'Window calculation'!$A$257:$Q$257,0))+(INDEX($A$257:$Q$317,MATCH(3-IFERROR('Glazing information'!$P178/('Glazing information'!$O178+'Glazing information'!$N178),0),$R$257:$R$317,-1),MATCH(AP$259,'Window calculation'!$A$257:$Q$257,0))-INDEX('Window calculation'!$A$257:$Q$317,MATCH('Glazing information'!$P178/('Glazing information'!$O178+'Glazing information'!$N178),'Window calculation'!$A$257:$A$317,1),MATCH(AP$259,'Window calculation'!$A$257:$Q$257,0)))*('Glazing information'!$P178/('Glazing information'!$O178+'Glazing information'!$N178)-INDEX($A$257:$A$317,MATCH('Glazing information'!$P178/('Glazing information'!$O178+'Glazing information'!$N178),'Window calculation'!$A$257:$A$317,1),1))/(INDEX(V264:V324,MATCH(3-IFERROR('Glazing information'!$P178/('Glazing information'!$O178+'Glazing information'!$N178),0),$R$257:$R$317,-1),1)-INDEX($A$257:$A$317,MATCH('Glazing information'!$P178/('Glazing information'!$O178+'Glazing information'!$N178),'Window calculation'!$A$257:$A$317,1),1))),1)</f>
        <v>1</v>
      </c>
      <c r="AR268" s="416" t="str">
        <f>IFERROR(('Window calculation'!AQ268*('Glazing information'!$N178+'Glazing information'!$O178)-'Window calculation'!AP268*'Glazing information'!$O178)/'Glazing information'!$N178,"")</f>
        <v/>
      </c>
      <c r="AS268" s="57"/>
      <c r="AT268" s="57"/>
      <c r="AU268" s="57"/>
      <c r="AV268" s="57"/>
      <c r="AW268" s="57"/>
      <c r="AX268" s="57"/>
      <c r="AY268" s="57"/>
      <c r="AZ268" s="57"/>
      <c r="BA268" s="57"/>
      <c r="BB268" s="57"/>
      <c r="BC268" s="57"/>
      <c r="BD268" s="57"/>
      <c r="BE268" s="57"/>
      <c r="BF268" s="57"/>
      <c r="BG268" s="57"/>
      <c r="BH268" s="57"/>
      <c r="BI268" s="57"/>
      <c r="BJ268" s="57"/>
      <c r="BK268" s="57"/>
      <c r="BL268" s="57"/>
    </row>
    <row r="269" spans="1:64" x14ac:dyDescent="0.25">
      <c r="A269" s="67">
        <v>0.6</v>
      </c>
      <c r="B269" s="68" t="b">
        <f>IF('OTTV Calculation'!$E$6="Hanoi",'Beta Database'!D263,IF('OTTV Calculation'!$E$6="Da Nang",'Beta Database'!U263,IF('OTTV Calculation'!$E$6="Buon Ma Thuot",'Beta Database'!AL263,IF('OTTV Calculation'!$E$6="HCMC",'Beta Database'!BC263))))</f>
        <v>0</v>
      </c>
      <c r="C269" s="68" t="b">
        <f>IF('OTTV Calculation'!$E$6="Hanoi",'Beta Database'!E263,IF('OTTV Calculation'!$E$6="Da Nang",'Beta Database'!V263,IF('OTTV Calculation'!$E$6="Buon Ma Thuot",'Beta Database'!AM263,IF('OTTV Calculation'!$E$6="HCMC",'Beta Database'!BD263))))</f>
        <v>0</v>
      </c>
      <c r="D269" s="68" t="b">
        <f>IF('OTTV Calculation'!$E$6="Hanoi",'Beta Database'!F263,IF('OTTV Calculation'!$E$6="Da Nang",'Beta Database'!W263,IF('OTTV Calculation'!$E$6="Buon Ma Thuot",'Beta Database'!AN263,IF('OTTV Calculation'!$E$6="HCMC",'Beta Database'!BE263))))</f>
        <v>0</v>
      </c>
      <c r="E269" s="68" t="b">
        <f>IF('OTTV Calculation'!$E$6="Hanoi",'Beta Database'!G263,IF('OTTV Calculation'!$E$6="Da Nang",'Beta Database'!X263,IF('OTTV Calculation'!$E$6="Buon Ma Thuot",'Beta Database'!AO263,IF('OTTV Calculation'!$E$6="HCMC",'Beta Database'!BF263))))</f>
        <v>0</v>
      </c>
      <c r="F269" s="73" t="b">
        <f>IF('OTTV Calculation'!$E$6="Hanoi",'Beta Database'!H263,IF('OTTV Calculation'!$E$6="Da Nang",'Beta Database'!Y263,IF('OTTV Calculation'!$E$6="Buon Ma Thuot",'Beta Database'!AP263,IF('OTTV Calculation'!$E$6="HCMC",'Beta Database'!BG263))))</f>
        <v>0</v>
      </c>
      <c r="G269" s="68" t="b">
        <f>IF('OTTV Calculation'!$E$6="Hanoi",'Beta Database'!I263,IF('OTTV Calculation'!$E$6="Da Nang",'Beta Database'!Z263,IF('OTTV Calculation'!$E$6="Buon Ma Thuot",'Beta Database'!AQ263,IF('OTTV Calculation'!$E$6="HCMC",'Beta Database'!BH263))))</f>
        <v>0</v>
      </c>
      <c r="H269" s="68" t="b">
        <f>IF('OTTV Calculation'!$E$6="Hanoi",'Beta Database'!J263,IF('OTTV Calculation'!$E$6="Da Nang",'Beta Database'!AA263,IF('OTTV Calculation'!$E$6="Buon Ma Thuot",'Beta Database'!AR263,IF('OTTV Calculation'!$E$6="HCMC",'Beta Database'!BI263))))</f>
        <v>0</v>
      </c>
      <c r="I269" s="68" t="b">
        <f>IF('OTTV Calculation'!$E$6="Hanoi",'Beta Database'!K263,IF('OTTV Calculation'!$E$6="Da Nang",'Beta Database'!AB263,IF('OTTV Calculation'!$E$6="Buon Ma Thuot",'Beta Database'!AS263,IF('OTTV Calculation'!$E$6="HCMC",'Beta Database'!BJ263))))</f>
        <v>0</v>
      </c>
      <c r="J269" s="68" t="b">
        <f>IF('OTTV Calculation'!$E$6="Hanoi",'Beta Database'!L263,IF('OTTV Calculation'!$E$6="Da Nang",'Beta Database'!AC263,IF('OTTV Calculation'!$E$6="Buon Ma Thuot",'Beta Database'!AT263,IF('OTTV Calculation'!$E$6="HCMC",'Beta Database'!BK263))))</f>
        <v>0</v>
      </c>
      <c r="K269" s="68" t="b">
        <f>IF('OTTV Calculation'!$E$6="Hanoi",'Beta Database'!M263,IF('OTTV Calculation'!$E$6="Da Nang",'Beta Database'!AD263,IF('OTTV Calculation'!$E$6="Buon Ma Thuot",'Beta Database'!AU263,IF('OTTV Calculation'!$E$6="HCMC",'Beta Database'!BL263))))</f>
        <v>0</v>
      </c>
      <c r="L269" s="68" t="b">
        <f>IF('OTTV Calculation'!$E$6="Hanoi",'Beta Database'!N263,IF('OTTV Calculation'!$E$6="Da Nang",'Beta Database'!AE263,IF('OTTV Calculation'!$E$6="Buon Ma Thuot",'Beta Database'!AV263,IF('OTTV Calculation'!$E$6="HCMC",'Beta Database'!BM263))))</f>
        <v>0</v>
      </c>
      <c r="M269" s="68" t="b">
        <f>IF('OTTV Calculation'!$E$6="Hanoi",'Beta Database'!O263,IF('OTTV Calculation'!$E$6="Da Nang",'Beta Database'!AF263,IF('OTTV Calculation'!$E$6="Buon Ma Thuot",'Beta Database'!AW263,IF('OTTV Calculation'!$E$6="HCMC",'Beta Database'!BN263))))</f>
        <v>0</v>
      </c>
      <c r="N269" s="68" t="b">
        <f>IF('OTTV Calculation'!$E$6="Hanoi",'Beta Database'!P263,IF('OTTV Calculation'!$E$6="Da Nang",'Beta Database'!AG263,IF('OTTV Calculation'!$E$6="Buon Ma Thuot",'Beta Database'!AX263,IF('OTTV Calculation'!$E$6="HCMC",'Beta Database'!BO263))))</f>
        <v>0</v>
      </c>
      <c r="O269" s="68" t="b">
        <f>IF('OTTV Calculation'!$E$6="Hanoi",'Beta Database'!Q263,IF('OTTV Calculation'!$E$6="Da Nang",'Beta Database'!AH263,IF('OTTV Calculation'!$E$6="Buon Ma Thuot",'Beta Database'!AY263,IF('OTTV Calculation'!$E$6="HCMC",'Beta Database'!BP263))))</f>
        <v>0</v>
      </c>
      <c r="P269" s="68" t="b">
        <f>IF('OTTV Calculation'!$E$6="Hanoi",'Beta Database'!R263,IF('OTTV Calculation'!$E$6="Da Nang",'Beta Database'!AI263,IF('OTTV Calculation'!$E$6="Buon Ma Thuot",'Beta Database'!AZ263,IF('OTTV Calculation'!$E$6="HCMC",'Beta Database'!BQ263))))</f>
        <v>0</v>
      </c>
      <c r="Q269" s="68" t="b">
        <f>IF('OTTV Calculation'!$E$6="Hanoi",'Beta Database'!S263,IF('OTTV Calculation'!$E$6="Da Nang",'Beta Database'!AJ263,IF('OTTV Calculation'!$E$6="Buon Ma Thuot",'Beta Database'!BA263,IF('OTTV Calculation'!$E$6="HCMC",'Beta Database'!BR263))))</f>
        <v>0</v>
      </c>
      <c r="R269" s="57">
        <v>2.4500000000000002</v>
      </c>
      <c r="S269" s="57"/>
      <c r="T269" s="70" t="s">
        <v>215</v>
      </c>
      <c r="U269" s="419">
        <f>IFERROR(IF('Glazing information'!$P32/'Glazing information'!$O32&gt;3,INDEX($A$257:$Q$317,MATCH(3,'Window calculation'!$A$257:$A$317,1),MATCH(U$259,'Window calculation'!$A$257:$Q$257,0)),INDEX('Window calculation'!$A$257:$Q$317,MATCH('Glazing information'!$P32/'Glazing information'!$O32,'Window calculation'!$A$257:$A$317,1),MATCH(U$259,'Window calculation'!$A$257:$Q$257,0))+(INDEX($A$257:$Q$317,MATCH(3-IFERROR('Glazing information'!$P32/'Glazing information'!$O32,0),$R$257:$R$317,-1),MATCH(U$259,'Window calculation'!$A$257:$Q$257,0))-INDEX('Window calculation'!$A$257:$Q$317,MATCH('Glazing information'!$P32/'Glazing information'!$O32,'Window calculation'!$A$257:$A$317,1),MATCH(U$259,'Window calculation'!$A$257:$Q$257,0)))*('Glazing information'!$P32/'Glazing information'!$O32-INDEX($A$257:$A$317,MATCH('Glazing information'!$P32/'Glazing information'!$O32,'Window calculation'!$A$257:$A$317,1),1))/(INDEX($A$257:$A$317,MATCH(3-IFERROR('Glazing information'!$P32/'Glazing information'!$O32,0),$R$257:$R$317,-1),1)-INDEX($A$257:$A$317,MATCH('Glazing information'!$P32/'Glazing information'!$O32,'Window calculation'!$A$257:$A$317,1),1))),1)</f>
        <v>1</v>
      </c>
      <c r="V269" s="420">
        <f>IFERROR(IF('Glazing information'!$P32/('Glazing information'!$O32+'Glazing information'!$N32)&gt;3,INDEX($A$257:$Q$317,MATCH(3,'Window calculation'!$A$257:$A$317,1),MATCH(U$259,'Window calculation'!$A$257:$Q$257,0)),INDEX('Window calculation'!$A$257:$Q$317,MATCH('Glazing information'!$P32/('Glazing information'!$O32+'Glazing information'!$N32),'Window calculation'!$A$257:$A$317,1),MATCH(U$259,'Window calculation'!$A$257:$Q$257,0))+(INDEX($A$257:$Q$317,MATCH(3-IFERROR('Glazing information'!$P32/('Glazing information'!$O32+'Glazing information'!$N32),0),$R$257:$R$317,-1),MATCH(U$259,'Window calculation'!$A$257:$Q$257,0))-INDEX('Window calculation'!$A$257:$Q$317,MATCH('Glazing information'!$P32/('Glazing information'!$O32+'Glazing information'!$N32),'Window calculation'!$A$257:$A$317,1),MATCH(U$259,'Window calculation'!$A$257:$Q$257,0)))*('Glazing information'!$P32/('Glazing information'!$O32+'Glazing information'!$N32)-INDEX($A$257:$A$317,MATCH('Glazing information'!$P32/('Glazing information'!$O32+'Glazing information'!$N32),'Window calculation'!$A$257:$A$317,1),1))/(INDEX(A265:A325,MATCH(3-IFERROR('Glazing information'!$P32/('Glazing information'!$O32+'Glazing information'!$N32),0),$R$257:$R$317,-1),1)-INDEX($A$257:$A$317,MATCH('Glazing information'!$P32/('Glazing information'!$O32+'Glazing information'!$N32),'Window calculation'!$A$257:$A$317,1),1))),1)</f>
        <v>1</v>
      </c>
      <c r="W269" s="416" t="str">
        <f>IFERROR(('Window calculation'!V269*('Glazing information'!$N32+'Glazing information'!$O32)-'Window calculation'!U269*'Glazing information'!$O32)/'Glazing information'!$N32,"")</f>
        <v/>
      </c>
      <c r="X269" s="419">
        <f>IFERROR(IF('Glazing information'!$P53/'Glazing information'!$O53&gt;3,INDEX($A$257:$Q$317,MATCH(3,'Window calculation'!$A$257:$A$317,1),MATCH(X$259,'Window calculation'!$A$257:$Q$257,0)),INDEX('Window calculation'!$A$257:$Q$317,MATCH('Glazing information'!$P53/'Glazing information'!$O53,'Window calculation'!$A$257:$A$317,1),MATCH(X$259,'Window calculation'!$A$257:$Q$257,0))+(INDEX($A$257:$Q$317,MATCH(3-IFERROR('Glazing information'!$P53/'Glazing information'!$O53,0),$R$257:$R$317,-1),MATCH(X$259,'Window calculation'!$A$257:$Q$257,0))-INDEX('Window calculation'!$A$257:$Q$317,MATCH('Glazing information'!$P53/'Glazing information'!$O53,'Window calculation'!$A$257:$A$317,1),MATCH(X$259,'Window calculation'!$A$257:$Q$257,0)))*('Glazing information'!$P53/'Glazing information'!$O53-INDEX($A$257:$A$317,MATCH('Glazing information'!$P53/'Glazing information'!$O53,'Window calculation'!$A$257:$A$317,1),1))/(INDEX($A$257:$A$317,MATCH(3-IFERROR('Glazing information'!$P53/'Glazing information'!$O53,0),$R$257:$R$317,-1),1)-INDEX($A$257:$A$317,MATCH('Glazing information'!$P53/'Glazing information'!$O53,'Window calculation'!$A$257:$A$317,1),1))),1)</f>
        <v>1</v>
      </c>
      <c r="Y269" s="420">
        <f>IFERROR(IF('Glazing information'!$P53/('Glazing information'!$O53+'Glazing information'!$N53)&gt;3,INDEX($A$257:$Q$317,MATCH(3,'Window calculation'!$A$257:$A$317,1),MATCH(X$259,'Window calculation'!$A$257:$Q$257,0)),INDEX('Window calculation'!$A$257:$Q$317,MATCH('Glazing information'!$P53/('Glazing information'!$O53+'Glazing information'!$N53),'Window calculation'!$A$257:$A$317,1),MATCH(X$259,'Window calculation'!$A$257:$Q$257,0))+(INDEX($A$257:$Q$317,MATCH(3-IFERROR('Glazing information'!$P53/('Glazing information'!$O53+'Glazing information'!$N53),0),$R$257:$R$317,-1),MATCH(X$259,'Window calculation'!$A$257:$Q$257,0))-INDEX('Window calculation'!$A$257:$Q$317,MATCH('Glazing information'!$P53/('Glazing information'!$O53+'Glazing information'!$N53),'Window calculation'!$A$257:$A$317,1),MATCH(X$259,'Window calculation'!$A$257:$Q$257,0)))*('Glazing information'!$P53/('Glazing information'!$O53+'Glazing information'!$N53)-INDEX($A$257:$A$317,MATCH('Glazing information'!$P53/('Glazing information'!$O53+'Glazing information'!$N53),'Window calculation'!$A$257:$A$317,1),1))/(INDEX(D265:D325,MATCH(3-IFERROR('Glazing information'!$P53/('Glazing information'!$O53+'Glazing information'!$N53),0),$R$257:$R$317,-1),1)-INDEX($A$257:$A$317,MATCH('Glazing information'!$P53/('Glazing information'!$O53+'Glazing information'!$N53),'Window calculation'!$A$257:$A$317,1),1))),1)</f>
        <v>1</v>
      </c>
      <c r="Z269" s="416" t="str">
        <f>IFERROR(('Window calculation'!Y269*('Glazing information'!$N53+'Glazing information'!$O53)-'Window calculation'!X269*'Glazing information'!$O53)/'Glazing information'!$N53,"")</f>
        <v/>
      </c>
      <c r="AA269" s="419">
        <f>IFERROR(IF('Glazing information'!$P74/'Glazing information'!$O74&gt;3,INDEX($A$257:$Q$317,MATCH(3,'Window calculation'!$A$257:$A$317,1),MATCH(AA$259,'Window calculation'!$A$257:$Q$257,0)),INDEX('Window calculation'!$A$257:$Q$317,MATCH('Glazing information'!$P74/'Glazing information'!$O74,'Window calculation'!$A$257:$A$317,1),MATCH(AA$259,'Window calculation'!$A$257:$Q$257,0))+(INDEX($A$257:$Q$317,MATCH(3-IFERROR('Glazing information'!$P74/'Glazing information'!$O74,0),$R$257:$R$317,-1),MATCH(AA$259,'Window calculation'!$A$257:$Q$257,0))-INDEX('Window calculation'!$A$257:$Q$317,MATCH('Glazing information'!$P74/'Glazing information'!$O74,'Window calculation'!$A$257:$A$317,1),MATCH(AA$259,'Window calculation'!$A$257:$Q$257,0)))*('Glazing information'!$P74/'Glazing information'!$O74-INDEX($A$257:$A$317,MATCH('Glazing information'!$P74/'Glazing information'!$O74,'Window calculation'!$A$257:$A$317,1),1))/(INDEX($A$257:$A$317,MATCH(3-IFERROR('Glazing information'!$P74/'Glazing information'!$O74,0),$R$257:$R$317,-1),1)-INDEX($A$257:$A$317,MATCH('Glazing information'!$P74/'Glazing information'!$O74,'Window calculation'!$A$257:$A$317,1),1))),1)</f>
        <v>1</v>
      </c>
      <c r="AB269" s="420">
        <f>IFERROR(IF('Glazing information'!$P74/('Glazing information'!$O74+'Glazing information'!$N74)&gt;3,INDEX($A$257:$Q$317,MATCH(3,'Window calculation'!$A$257:$A$317,1),MATCH(AA$259,'Window calculation'!$A$257:$Q$257,0)),INDEX('Window calculation'!$A$257:$Q$317,MATCH('Glazing information'!$P74/('Glazing information'!$O74+'Glazing information'!$N74),'Window calculation'!$A$257:$A$317,1),MATCH(AA$259,'Window calculation'!$A$257:$Q$257,0))+(INDEX($A$257:$Q$317,MATCH(3-IFERROR('Glazing information'!$P74/('Glazing information'!$O74+'Glazing information'!$N74),0),$R$257:$R$317,-1),MATCH(AA$259,'Window calculation'!$A$257:$Q$257,0))-INDEX('Window calculation'!$A$257:$Q$317,MATCH('Glazing information'!$P74/('Glazing information'!$O74+'Glazing information'!$N74),'Window calculation'!$A$257:$A$317,1),MATCH(AA$259,'Window calculation'!$A$257:$Q$257,0)))*('Glazing information'!$P74/('Glazing information'!$O74+'Glazing information'!$N74)-INDEX($A$257:$A$317,MATCH('Glazing information'!$P74/('Glazing information'!$O74+'Glazing information'!$N74),'Window calculation'!$A$257:$A$317,1),1))/(INDEX(G265:G325,MATCH(3-IFERROR('Glazing information'!$P74/('Glazing information'!$O74+'Glazing information'!$N74),0),$R$257:$R$317,-1),1)-INDEX($A$257:$A$317,MATCH('Glazing information'!$P74/('Glazing information'!$O74+'Glazing information'!$N74),'Window calculation'!$A$257:$A$317,1),1))),1)</f>
        <v>1</v>
      </c>
      <c r="AC269" s="416" t="str">
        <f>IFERROR(('Window calculation'!AB269*('Glazing information'!$N74+'Glazing information'!$O74)-'Window calculation'!AA269*'Glazing information'!$O74)/'Glazing information'!$N74,"")</f>
        <v/>
      </c>
      <c r="AD269" s="419">
        <f>IFERROR(IF('Glazing information'!$P95/'Glazing information'!$O95&gt;3,INDEX($A$257:$Q$317,MATCH(3,'Window calculation'!$A$257:$A$317,1),MATCH(AD$259,'Window calculation'!$A$257:$Q$257,0)),INDEX('Window calculation'!$A$257:$Q$317,MATCH('Glazing information'!$P95/'Glazing information'!$O95,'Window calculation'!$A$257:$A$317,1),MATCH(AD$259,'Window calculation'!$A$257:$Q$257,0))+(INDEX($A$257:$Q$317,MATCH(3-IFERROR('Glazing information'!$P95/'Glazing information'!$O95,0),$R$257:$R$317,-1),MATCH(AD$259,'Window calculation'!$A$257:$Q$257,0))-INDEX('Window calculation'!$A$257:$Q$317,MATCH('Glazing information'!$P95/'Glazing information'!$O95,'Window calculation'!$A$257:$A$317,1),MATCH(AD$259,'Window calculation'!$A$257:$Q$257,0)))*('Glazing information'!$P95/'Glazing information'!$O95-INDEX($A$257:$A$317,MATCH('Glazing information'!$P95/'Glazing information'!$O95,'Window calculation'!$A$257:$A$317,1),1))/(INDEX($A$257:$A$317,MATCH(3-IFERROR('Glazing information'!$P95/'Glazing information'!$O95,0),$R$257:$R$317,-1),1)-INDEX($A$257:$A$317,MATCH('Glazing information'!$P95/'Glazing information'!$O95,'Window calculation'!$A$257:$A$317,1),1))),1)</f>
        <v>1</v>
      </c>
      <c r="AE269" s="420">
        <f>IFERROR(IF('Glazing information'!$P95/('Glazing information'!$O95+'Glazing information'!$N95)&gt;3,INDEX($A$257:$Q$317,MATCH(3,'Window calculation'!$A$257:$A$317,1),MATCH(AD$259,'Window calculation'!$A$257:$Q$257,0)),INDEX('Window calculation'!$A$257:$Q$317,MATCH('Glazing information'!$P95/('Glazing information'!$O95+'Glazing information'!$N95),'Window calculation'!$A$257:$A$317,1),MATCH(AD$259,'Window calculation'!$A$257:$Q$257,0))+(INDEX($A$257:$Q$317,MATCH(3-IFERROR('Glazing information'!$P95/('Glazing information'!$O95+'Glazing information'!$N95),0),$R$257:$R$317,-1),MATCH(AD$259,'Window calculation'!$A$257:$Q$257,0))-INDEX('Window calculation'!$A$257:$Q$317,MATCH('Glazing information'!$P95/('Glazing information'!$O95+'Glazing information'!$N95),'Window calculation'!$A$257:$A$317,1),MATCH(AD$259,'Window calculation'!$A$257:$Q$257,0)))*('Glazing information'!$P95/('Glazing information'!$O95+'Glazing information'!$N95)-INDEX($A$257:$A$317,MATCH('Glazing information'!$P95/('Glazing information'!$O95+'Glazing information'!$N95),'Window calculation'!$A$257:$A$317,1),1))/(INDEX(J265:J325,MATCH(3-IFERROR('Glazing information'!$P95/('Glazing information'!$O95+'Glazing information'!$N95),0),$R$257:$R$317,-1),1)-INDEX($A$257:$A$317,MATCH('Glazing information'!$P95/('Glazing information'!$O95+'Glazing information'!$N95),'Window calculation'!$A$257:$A$317,1),1))),1)</f>
        <v>1</v>
      </c>
      <c r="AF269" s="416" t="str">
        <f>IFERROR(('Window calculation'!AE269*('Glazing information'!$N95+'Glazing information'!$O95)-'Window calculation'!AD269*'Glazing information'!$O95)/'Glazing information'!$N95,"")</f>
        <v/>
      </c>
      <c r="AG269" s="419">
        <f>IFERROR(IF('Glazing information'!$P116/'Glazing information'!$O116&gt;3,INDEX($A$257:$Q$317,MATCH(3,'Window calculation'!$A$257:$A$317,1),MATCH(AG$259,'Window calculation'!$A$257:$Q$257,0)),INDEX('Window calculation'!$A$257:$Q$317,MATCH('Glazing information'!$P116/'Glazing information'!$O116,'Window calculation'!$A$257:$A$317,1),MATCH(AG$259,'Window calculation'!$A$257:$Q$257,0))+(INDEX($A$257:$Q$317,MATCH(3-IFERROR('Glazing information'!$P116/'Glazing information'!$O116,0),$R$257:$R$317,-1),MATCH(AG$259,'Window calculation'!$A$257:$Q$257,0))-INDEX('Window calculation'!$A$257:$Q$317,MATCH('Glazing information'!$P116/'Glazing information'!$O116,'Window calculation'!$A$257:$A$317,1),MATCH(AG$259,'Window calculation'!$A$257:$Q$257,0)))*('Glazing information'!$P116/'Glazing information'!$O116-INDEX($A$257:$A$317,MATCH('Glazing information'!$P116/'Glazing information'!$O116,'Window calculation'!$A$257:$A$317,1),1))/(INDEX($A$257:$A$317,MATCH(3-IFERROR('Glazing information'!$P116/'Glazing information'!$O116,0),$R$257:$R$317,-1),1)-INDEX($A$257:$A$317,MATCH('Glazing information'!$P116/'Glazing information'!$O116,'Window calculation'!$A$257:$A$317,1),1))),1)</f>
        <v>1</v>
      </c>
      <c r="AH269" s="420">
        <f>IFERROR(IF('Glazing information'!$P116/('Glazing information'!$O116+'Glazing information'!$N116)&gt;3,INDEX($A$257:$Q$317,MATCH(3,'Window calculation'!$A$257:$A$317,1),MATCH(AG$259,'Window calculation'!$A$257:$Q$257,0)),INDEX('Window calculation'!$A$257:$Q$317,MATCH('Glazing information'!$P116/('Glazing information'!$O116+'Glazing information'!$N116),'Window calculation'!$A$257:$A$317,1),MATCH(AG$259,'Window calculation'!$A$257:$Q$257,0))+(INDEX($A$257:$Q$317,MATCH(3-IFERROR('Glazing information'!$P116/('Glazing information'!$O116+'Glazing information'!$N116),0),$R$257:$R$317,-1),MATCH(AG$259,'Window calculation'!$A$257:$Q$257,0))-INDEX('Window calculation'!$A$257:$Q$317,MATCH('Glazing information'!$P116/('Glazing information'!$O116+'Glazing information'!$N116),'Window calculation'!$A$257:$A$317,1),MATCH(AG$259,'Window calculation'!$A$257:$Q$257,0)))*('Glazing information'!$P116/('Glazing information'!$O116+'Glazing information'!$N116)-INDEX($A$257:$A$317,MATCH('Glazing information'!$P116/('Glazing information'!$O116+'Glazing information'!$N116),'Window calculation'!$A$257:$A$317,1),1))/(INDEX(M265:M325,MATCH(3-IFERROR('Glazing information'!$P116/('Glazing information'!$O116+'Glazing information'!$N116),0),$R$257:$R$317,-1),1)-INDEX($A$257:$A$317,MATCH('Glazing information'!$P116/('Glazing information'!$O116+'Glazing information'!$N116),'Window calculation'!$A$257:$A$317,1),1))),1)</f>
        <v>1</v>
      </c>
      <c r="AI269" s="416" t="str">
        <f>IFERROR(('Window calculation'!AH269*('Glazing information'!$N116+'Glazing information'!$O116)-'Window calculation'!AG269*'Glazing information'!$O116)/'Glazing information'!$N116,"")</f>
        <v/>
      </c>
      <c r="AJ269" s="419">
        <f>IFERROR(IF('Glazing information'!$P137/'Glazing information'!$O137&gt;3,INDEX($A$257:$Q$317,MATCH(3,'Window calculation'!$A$257:$A$317,1),MATCH(AJ$259,'Window calculation'!$A$257:$Q$257,0)),INDEX('Window calculation'!$A$257:$Q$317,MATCH('Glazing information'!$P137/'Glazing information'!$O137,'Window calculation'!$A$257:$A$317,1),MATCH(AJ$259,'Window calculation'!$A$257:$Q$257,0))+(INDEX($A$257:$Q$317,MATCH(3-IFERROR('Glazing information'!$P137/'Glazing information'!$O137,0),$R$257:$R$317,-1),MATCH(AJ$259,'Window calculation'!$A$257:$Q$257,0))-INDEX('Window calculation'!$A$257:$Q$317,MATCH('Glazing information'!$P137/'Glazing information'!$O137,'Window calculation'!$A$257:$A$317,1),MATCH(AJ$259,'Window calculation'!$A$257:$Q$257,0)))*('Glazing information'!$P137/'Glazing information'!$O137-INDEX($A$257:$A$317,MATCH('Glazing information'!$P137/'Glazing information'!$O137,'Window calculation'!$A$257:$A$317,1),1))/(INDEX($A$257:$A$317,MATCH(3-IFERROR('Glazing information'!$P137/'Glazing information'!$O137,0),$R$257:$R$317,-1),1)-INDEX($A$257:$A$317,MATCH('Glazing information'!$P137/'Glazing information'!$O137,'Window calculation'!$A$257:$A$317,1),1))),1)</f>
        <v>1</v>
      </c>
      <c r="AK269" s="420">
        <f>IFERROR(IF('Glazing information'!$P137/('Glazing information'!$O137+'Glazing information'!$N137)&gt;3,INDEX($A$257:$Q$317,MATCH(3,'Window calculation'!$A$257:$A$317,1),MATCH(AJ$259,'Window calculation'!$A$257:$Q$257,0)),INDEX('Window calculation'!$A$257:$Q$317,MATCH('Glazing information'!$P137/('Glazing information'!$O137+'Glazing information'!$N137),'Window calculation'!$A$257:$A$317,1),MATCH(AJ$259,'Window calculation'!$A$257:$Q$257,0))+(INDEX($A$257:$Q$317,MATCH(3-IFERROR('Glazing information'!$P137/('Glazing information'!$O137+'Glazing information'!$N137),0),$R$257:$R$317,-1),MATCH(AJ$259,'Window calculation'!$A$257:$Q$257,0))-INDEX('Window calculation'!$A$257:$Q$317,MATCH('Glazing information'!$P137/('Glazing information'!$O137+'Glazing information'!$N137),'Window calculation'!$A$257:$A$317,1),MATCH(AJ$259,'Window calculation'!$A$257:$Q$257,0)))*('Glazing information'!$P137/('Glazing information'!$O137+'Glazing information'!$N137)-INDEX($A$257:$A$317,MATCH('Glazing information'!$P137/('Glazing information'!$O137+'Glazing information'!$N137),'Window calculation'!$A$257:$A$317,1),1))/(INDEX(P265:P325,MATCH(3-IFERROR('Glazing information'!$P137/('Glazing information'!$O137+'Glazing information'!$N137),0),$R$257:$R$317,-1),1)-INDEX($A$257:$A$317,MATCH('Glazing information'!$P137/('Glazing information'!$O137+'Glazing information'!$N137),'Window calculation'!$A$257:$A$317,1),1))),1)</f>
        <v>1</v>
      </c>
      <c r="AL269" s="416" t="str">
        <f>IFERROR(('Window calculation'!AK269*('Glazing information'!$N137+'Glazing information'!$O137)-'Window calculation'!AJ269*'Glazing information'!$O137)/'Glazing information'!$N137,"")</f>
        <v/>
      </c>
      <c r="AM269" s="419">
        <f>IFERROR(IF('Glazing information'!$P158/'Glazing information'!$O158&gt;3,INDEX($A$257:$Q$317,MATCH(3,'Window calculation'!$A$257:$A$317,1),MATCH(AM$259,'Window calculation'!$A$257:$Q$257,0)),INDEX('Window calculation'!$A$257:$Q$317,MATCH('Glazing information'!$P158/'Glazing information'!$O158,'Window calculation'!$A$257:$A$317,1),MATCH(AM$259,'Window calculation'!$A$257:$Q$257,0))+(INDEX($A$257:$Q$317,MATCH(3-IFERROR('Glazing information'!$P158/'Glazing information'!$O158,0),$R$257:$R$317,-1),MATCH(AM$259,'Window calculation'!$A$257:$Q$257,0))-INDEX('Window calculation'!$A$257:$Q$317,MATCH('Glazing information'!$P158/'Glazing information'!$O158,'Window calculation'!$A$257:$A$317,1),MATCH(AM$259,'Window calculation'!$A$257:$Q$257,0)))*('Glazing information'!$P158/'Glazing information'!$O158-INDEX($A$257:$A$317,MATCH('Glazing information'!$P158/'Glazing information'!$O158,'Window calculation'!$A$257:$A$317,1),1))/(INDEX($A$257:$A$317,MATCH(3-IFERROR('Glazing information'!$P158/'Glazing information'!$O158,0),$R$257:$R$317,-1),1)-INDEX($A$257:$A$317,MATCH('Glazing information'!$P158/'Glazing information'!$O158,'Window calculation'!$A$257:$A$317,1),1))),1)</f>
        <v>1</v>
      </c>
      <c r="AN269" s="420">
        <f>IFERROR(IF('Glazing information'!$P158/('Glazing information'!$O158+'Glazing information'!$N158)&gt;3,INDEX($A$257:$Q$317,MATCH(3,'Window calculation'!$A$257:$A$317,1),MATCH(AM$259,'Window calculation'!$A$257:$Q$257,0)),INDEX('Window calculation'!$A$257:$Q$317,MATCH('Glazing information'!$P158/('Glazing information'!$O158+'Glazing information'!$N158),'Window calculation'!$A$257:$A$317,1),MATCH(AM$259,'Window calculation'!$A$257:$Q$257,0))+(INDEX($A$257:$Q$317,MATCH(3-IFERROR('Glazing information'!$P158/('Glazing information'!$O158+'Glazing information'!$N158),0),$R$257:$R$317,-1),MATCH(AM$259,'Window calculation'!$A$257:$Q$257,0))-INDEX('Window calculation'!$A$257:$Q$317,MATCH('Glazing information'!$P158/('Glazing information'!$O158+'Glazing information'!$N158),'Window calculation'!$A$257:$A$317,1),MATCH(AM$259,'Window calculation'!$A$257:$Q$257,0)))*('Glazing information'!$P158/('Glazing information'!$O158+'Glazing information'!$N158)-INDEX($A$257:$A$317,MATCH('Glazing information'!$P158/('Glazing information'!$O158+'Glazing information'!$N158),'Window calculation'!$A$257:$A$317,1),1))/(INDEX(S265:S325,MATCH(3-IFERROR('Glazing information'!$P158/('Glazing information'!$O158+'Glazing information'!$N158),0),$R$257:$R$317,-1),1)-INDEX($A$257:$A$317,MATCH('Glazing information'!$P158/('Glazing information'!$O158+'Glazing information'!$N158),'Window calculation'!$A$257:$A$317,1),1))),1)</f>
        <v>1</v>
      </c>
      <c r="AO269" s="416" t="str">
        <f>IFERROR(('Window calculation'!AN269*('Glazing information'!$N158+'Glazing information'!$O158)-'Window calculation'!AM269*'Glazing information'!$O158)/'Glazing information'!$N158,"")</f>
        <v/>
      </c>
      <c r="AP269" s="419">
        <f>IFERROR(IF('Glazing information'!$P179/'Glazing information'!$O179&gt;3,INDEX($A$257:$Q$317,MATCH(3,'Window calculation'!$A$257:$A$317,1),MATCH(AP$259,'Window calculation'!$A$257:$Q$257,0)),INDEX('Window calculation'!$A$257:$Q$317,MATCH('Glazing information'!$P179/'Glazing information'!$O179,'Window calculation'!$A$257:$A$317,1),MATCH(AP$259,'Window calculation'!$A$257:$Q$257,0))+(INDEX($A$257:$Q$317,MATCH(3-IFERROR('Glazing information'!$P179/'Glazing information'!$O179,0),$R$257:$R$317,-1),MATCH(AP$259,'Window calculation'!$A$257:$Q$257,0))-INDEX('Window calculation'!$A$257:$Q$317,MATCH('Glazing information'!$P179/'Glazing information'!$O179,'Window calculation'!$A$257:$A$317,1),MATCH(AP$259,'Window calculation'!$A$257:$Q$257,0)))*('Glazing information'!$P179/'Glazing information'!$O179-INDEX($A$257:$A$317,MATCH('Glazing information'!$P179/'Glazing information'!$O179,'Window calculation'!$A$257:$A$317,1),1))/(INDEX($A$257:$A$317,MATCH(3-IFERROR('Glazing information'!$P179/'Glazing information'!$O179,0),$R$257:$R$317,-1),1)-INDEX($A$257:$A$317,MATCH('Glazing information'!$P179/'Glazing information'!$O179,'Window calculation'!$A$257:$A$317,1),1))),1)</f>
        <v>1</v>
      </c>
      <c r="AQ269" s="420">
        <f>IFERROR(IF('Glazing information'!$P179/('Glazing information'!$O179+'Glazing information'!$N179)&gt;3,INDEX($A$257:$Q$317,MATCH(3,'Window calculation'!$A$257:$A$317,1),MATCH(AP$259,'Window calculation'!$A$257:$Q$257,0)),INDEX('Window calculation'!$A$257:$Q$317,MATCH('Glazing information'!$P179/('Glazing information'!$O179+'Glazing information'!$N179),'Window calculation'!$A$257:$A$317,1),MATCH(AP$259,'Window calculation'!$A$257:$Q$257,0))+(INDEX($A$257:$Q$317,MATCH(3-IFERROR('Glazing information'!$P179/('Glazing information'!$O179+'Glazing information'!$N179),0),$R$257:$R$317,-1),MATCH(AP$259,'Window calculation'!$A$257:$Q$257,0))-INDEX('Window calculation'!$A$257:$Q$317,MATCH('Glazing information'!$P179/('Glazing information'!$O179+'Glazing information'!$N179),'Window calculation'!$A$257:$A$317,1),MATCH(AP$259,'Window calculation'!$A$257:$Q$257,0)))*('Glazing information'!$P179/('Glazing information'!$O179+'Glazing information'!$N179)-INDEX($A$257:$A$317,MATCH('Glazing information'!$P179/('Glazing information'!$O179+'Glazing information'!$N179),'Window calculation'!$A$257:$A$317,1),1))/(INDEX(V265:V325,MATCH(3-IFERROR('Glazing information'!$P179/('Glazing information'!$O179+'Glazing information'!$N179),0),$R$257:$R$317,-1),1)-INDEX($A$257:$A$317,MATCH('Glazing information'!$P179/('Glazing information'!$O179+'Glazing information'!$N179),'Window calculation'!$A$257:$A$317,1),1))),1)</f>
        <v>1</v>
      </c>
      <c r="AR269" s="416" t="str">
        <f>IFERROR(('Window calculation'!AQ269*('Glazing information'!$N179+'Glazing information'!$O179)-'Window calculation'!AP269*'Glazing information'!$O179)/'Glazing information'!$N179,"")</f>
        <v/>
      </c>
      <c r="AS269" s="57"/>
      <c r="AT269" s="57"/>
      <c r="AU269" s="57"/>
      <c r="AV269" s="57"/>
      <c r="AW269" s="57"/>
      <c r="AX269" s="57"/>
      <c r="AY269" s="57"/>
      <c r="AZ269" s="57"/>
      <c r="BA269" s="57"/>
      <c r="BB269" s="57"/>
      <c r="BC269" s="57"/>
      <c r="BD269" s="57"/>
      <c r="BE269" s="57"/>
      <c r="BF269" s="57"/>
      <c r="BG269" s="57"/>
      <c r="BH269" s="57"/>
      <c r="BI269" s="57"/>
      <c r="BJ269" s="57"/>
      <c r="BK269" s="57"/>
      <c r="BL269" s="57"/>
    </row>
    <row r="270" spans="1:64" x14ac:dyDescent="0.25">
      <c r="A270" s="67">
        <v>0.65</v>
      </c>
      <c r="B270" s="68" t="b">
        <f>IF('OTTV Calculation'!$E$6="Hanoi",'Beta Database'!D264,IF('OTTV Calculation'!$E$6="Da Nang",'Beta Database'!U264,IF('OTTV Calculation'!$E$6="Buon Ma Thuot",'Beta Database'!AL264,IF('OTTV Calculation'!$E$6="HCMC",'Beta Database'!BC264))))</f>
        <v>0</v>
      </c>
      <c r="C270" s="68" t="b">
        <f>IF('OTTV Calculation'!$E$6="Hanoi",'Beta Database'!E264,IF('OTTV Calculation'!$E$6="Da Nang",'Beta Database'!V264,IF('OTTV Calculation'!$E$6="Buon Ma Thuot",'Beta Database'!AM264,IF('OTTV Calculation'!$E$6="HCMC",'Beta Database'!BD264))))</f>
        <v>0</v>
      </c>
      <c r="D270" s="68" t="b">
        <f>IF('OTTV Calculation'!$E$6="Hanoi",'Beta Database'!F264,IF('OTTV Calculation'!$E$6="Da Nang",'Beta Database'!W264,IF('OTTV Calculation'!$E$6="Buon Ma Thuot",'Beta Database'!AN264,IF('OTTV Calculation'!$E$6="HCMC",'Beta Database'!BE264))))</f>
        <v>0</v>
      </c>
      <c r="E270" s="68" t="b">
        <f>IF('OTTV Calculation'!$E$6="Hanoi",'Beta Database'!G264,IF('OTTV Calculation'!$E$6="Da Nang",'Beta Database'!X264,IF('OTTV Calculation'!$E$6="Buon Ma Thuot",'Beta Database'!AO264,IF('OTTV Calculation'!$E$6="HCMC",'Beta Database'!BF264))))</f>
        <v>0</v>
      </c>
      <c r="F270" s="73" t="b">
        <f>IF('OTTV Calculation'!$E$6="Hanoi",'Beta Database'!H264,IF('OTTV Calculation'!$E$6="Da Nang",'Beta Database'!Y264,IF('OTTV Calculation'!$E$6="Buon Ma Thuot",'Beta Database'!AP264,IF('OTTV Calculation'!$E$6="HCMC",'Beta Database'!BG264))))</f>
        <v>0</v>
      </c>
      <c r="G270" s="68" t="b">
        <f>IF('OTTV Calculation'!$E$6="Hanoi",'Beta Database'!I264,IF('OTTV Calculation'!$E$6="Da Nang",'Beta Database'!Z264,IF('OTTV Calculation'!$E$6="Buon Ma Thuot",'Beta Database'!AQ264,IF('OTTV Calculation'!$E$6="HCMC",'Beta Database'!BH264))))</f>
        <v>0</v>
      </c>
      <c r="H270" s="68" t="b">
        <f>IF('OTTV Calculation'!$E$6="Hanoi",'Beta Database'!J264,IF('OTTV Calculation'!$E$6="Da Nang",'Beta Database'!AA264,IF('OTTV Calculation'!$E$6="Buon Ma Thuot",'Beta Database'!AR264,IF('OTTV Calculation'!$E$6="HCMC",'Beta Database'!BI264))))</f>
        <v>0</v>
      </c>
      <c r="I270" s="68" t="b">
        <f>IF('OTTV Calculation'!$E$6="Hanoi",'Beta Database'!K264,IF('OTTV Calculation'!$E$6="Da Nang",'Beta Database'!AB264,IF('OTTV Calculation'!$E$6="Buon Ma Thuot",'Beta Database'!AS264,IF('OTTV Calculation'!$E$6="HCMC",'Beta Database'!BJ264))))</f>
        <v>0</v>
      </c>
      <c r="J270" s="68" t="b">
        <f>IF('OTTV Calculation'!$E$6="Hanoi",'Beta Database'!L264,IF('OTTV Calculation'!$E$6="Da Nang",'Beta Database'!AC264,IF('OTTV Calculation'!$E$6="Buon Ma Thuot",'Beta Database'!AT264,IF('OTTV Calculation'!$E$6="HCMC",'Beta Database'!BK264))))</f>
        <v>0</v>
      </c>
      <c r="K270" s="68" t="b">
        <f>IF('OTTV Calculation'!$E$6="Hanoi",'Beta Database'!M264,IF('OTTV Calculation'!$E$6="Da Nang",'Beta Database'!AD264,IF('OTTV Calculation'!$E$6="Buon Ma Thuot",'Beta Database'!AU264,IF('OTTV Calculation'!$E$6="HCMC",'Beta Database'!BL264))))</f>
        <v>0</v>
      </c>
      <c r="L270" s="68" t="b">
        <f>IF('OTTV Calculation'!$E$6="Hanoi",'Beta Database'!N264,IF('OTTV Calculation'!$E$6="Da Nang",'Beta Database'!AE264,IF('OTTV Calculation'!$E$6="Buon Ma Thuot",'Beta Database'!AV264,IF('OTTV Calculation'!$E$6="HCMC",'Beta Database'!BM264))))</f>
        <v>0</v>
      </c>
      <c r="M270" s="68" t="b">
        <f>IF('OTTV Calculation'!$E$6="Hanoi",'Beta Database'!O264,IF('OTTV Calculation'!$E$6="Da Nang",'Beta Database'!AF264,IF('OTTV Calculation'!$E$6="Buon Ma Thuot",'Beta Database'!AW264,IF('OTTV Calculation'!$E$6="HCMC",'Beta Database'!BN264))))</f>
        <v>0</v>
      </c>
      <c r="N270" s="68" t="b">
        <f>IF('OTTV Calculation'!$E$6="Hanoi",'Beta Database'!P264,IF('OTTV Calculation'!$E$6="Da Nang",'Beta Database'!AG264,IF('OTTV Calculation'!$E$6="Buon Ma Thuot",'Beta Database'!AX264,IF('OTTV Calculation'!$E$6="HCMC",'Beta Database'!BO264))))</f>
        <v>0</v>
      </c>
      <c r="O270" s="68" t="b">
        <f>IF('OTTV Calculation'!$E$6="Hanoi",'Beta Database'!Q264,IF('OTTV Calculation'!$E$6="Da Nang",'Beta Database'!AH264,IF('OTTV Calculation'!$E$6="Buon Ma Thuot",'Beta Database'!AY264,IF('OTTV Calculation'!$E$6="HCMC",'Beta Database'!BP264))))</f>
        <v>0</v>
      </c>
      <c r="P270" s="68" t="b">
        <f>IF('OTTV Calculation'!$E$6="Hanoi",'Beta Database'!R264,IF('OTTV Calculation'!$E$6="Da Nang",'Beta Database'!AI264,IF('OTTV Calculation'!$E$6="Buon Ma Thuot",'Beta Database'!AZ264,IF('OTTV Calculation'!$E$6="HCMC",'Beta Database'!BQ264))))</f>
        <v>0</v>
      </c>
      <c r="Q270" s="68" t="b">
        <f>IF('OTTV Calculation'!$E$6="Hanoi",'Beta Database'!S264,IF('OTTV Calculation'!$E$6="Da Nang",'Beta Database'!AJ264,IF('OTTV Calculation'!$E$6="Buon Ma Thuot",'Beta Database'!BA264,IF('OTTV Calculation'!$E$6="HCMC",'Beta Database'!BR264))))</f>
        <v>0</v>
      </c>
      <c r="R270" s="57">
        <v>2.4</v>
      </c>
      <c r="S270" s="57"/>
      <c r="T270" s="70" t="s">
        <v>216</v>
      </c>
      <c r="U270" s="419">
        <f>IFERROR(IF('Glazing information'!$P33/'Glazing information'!$O33&gt;3,INDEX($A$257:$Q$317,MATCH(3,'Window calculation'!$A$257:$A$317,1),MATCH(U$259,'Window calculation'!$A$257:$Q$257,0)),INDEX('Window calculation'!$A$257:$Q$317,MATCH('Glazing information'!$P33/'Glazing information'!$O33,'Window calculation'!$A$257:$A$317,1),MATCH(U$259,'Window calculation'!$A$257:$Q$257,0))+(INDEX($A$257:$Q$317,MATCH(3-IFERROR('Glazing information'!$P33/'Glazing information'!$O33,0),$R$257:$R$317,-1),MATCH(U$259,'Window calculation'!$A$257:$Q$257,0))-INDEX('Window calculation'!$A$257:$Q$317,MATCH('Glazing information'!$P33/'Glazing information'!$O33,'Window calculation'!$A$257:$A$317,1),MATCH(U$259,'Window calculation'!$A$257:$Q$257,0)))*('Glazing information'!$P33/'Glazing information'!$O33-INDEX($A$257:$A$317,MATCH('Glazing information'!$P33/'Glazing information'!$O33,'Window calculation'!$A$257:$A$317,1),1))/(INDEX($A$257:$A$317,MATCH(3-IFERROR('Glazing information'!$P33/'Glazing information'!$O33,0),$R$257:$R$317,-1),1)-INDEX($A$257:$A$317,MATCH('Glazing information'!$P33/'Glazing information'!$O33,'Window calculation'!$A$257:$A$317,1),1))),1)</f>
        <v>1</v>
      </c>
      <c r="V270" s="420">
        <f>IFERROR(IF('Glazing information'!$P33/('Glazing information'!$O33+'Glazing information'!$N33)&gt;3,INDEX($A$257:$Q$317,MATCH(3,'Window calculation'!$A$257:$A$317,1),MATCH(U$259,'Window calculation'!$A$257:$Q$257,0)),INDEX('Window calculation'!$A$257:$Q$317,MATCH('Glazing information'!$P33/('Glazing information'!$O33+'Glazing information'!$N33),'Window calculation'!$A$257:$A$317,1),MATCH(U$259,'Window calculation'!$A$257:$Q$257,0))+(INDEX($A$257:$Q$317,MATCH(3-IFERROR('Glazing information'!$P33/('Glazing information'!$O33+'Glazing information'!$N33),0),$R$257:$R$317,-1),MATCH(U$259,'Window calculation'!$A$257:$Q$257,0))-INDEX('Window calculation'!$A$257:$Q$317,MATCH('Glazing information'!$P33/('Glazing information'!$O33+'Glazing information'!$N33),'Window calculation'!$A$257:$A$317,1),MATCH(U$259,'Window calculation'!$A$257:$Q$257,0)))*('Glazing information'!$P33/('Glazing information'!$O33+'Glazing information'!$N33)-INDEX($A$257:$A$317,MATCH('Glazing information'!$P33/('Glazing information'!$O33+'Glazing information'!$N33),'Window calculation'!$A$257:$A$317,1),1))/(INDEX(A266:A326,MATCH(3-IFERROR('Glazing information'!$P33/('Glazing information'!$O33+'Glazing information'!$N33),0),$R$257:$R$317,-1),1)-INDEX($A$257:$A$317,MATCH('Glazing information'!$P33/('Glazing information'!$O33+'Glazing information'!$N33),'Window calculation'!$A$257:$A$317,1),1))),1)</f>
        <v>1</v>
      </c>
      <c r="W270" s="416" t="str">
        <f>IFERROR(('Window calculation'!V270*('Glazing information'!$N33+'Glazing information'!$O33)-'Window calculation'!U270*'Glazing information'!$O33)/'Glazing information'!$N33,"")</f>
        <v/>
      </c>
      <c r="X270" s="419">
        <f>IFERROR(IF('Glazing information'!$P54/'Glazing information'!$O54&gt;3,INDEX($A$257:$Q$317,MATCH(3,'Window calculation'!$A$257:$A$317,1),MATCH(X$259,'Window calculation'!$A$257:$Q$257,0)),INDEX('Window calculation'!$A$257:$Q$317,MATCH('Glazing information'!$P54/'Glazing information'!$O54,'Window calculation'!$A$257:$A$317,1),MATCH(X$259,'Window calculation'!$A$257:$Q$257,0))+(INDEX($A$257:$Q$317,MATCH(3-IFERROR('Glazing information'!$P54/'Glazing information'!$O54,0),$R$257:$R$317,-1),MATCH(X$259,'Window calculation'!$A$257:$Q$257,0))-INDEX('Window calculation'!$A$257:$Q$317,MATCH('Glazing information'!$P54/'Glazing information'!$O54,'Window calculation'!$A$257:$A$317,1),MATCH(X$259,'Window calculation'!$A$257:$Q$257,0)))*('Glazing information'!$P54/'Glazing information'!$O54-INDEX($A$257:$A$317,MATCH('Glazing information'!$P54/'Glazing information'!$O54,'Window calculation'!$A$257:$A$317,1),1))/(INDEX($A$257:$A$317,MATCH(3-IFERROR('Glazing information'!$P54/'Glazing information'!$O54,0),$R$257:$R$317,-1),1)-INDEX($A$257:$A$317,MATCH('Glazing information'!$P54/'Glazing information'!$O54,'Window calculation'!$A$257:$A$317,1),1))),1)</f>
        <v>1</v>
      </c>
      <c r="Y270" s="420">
        <f>IFERROR(IF('Glazing information'!$P54/('Glazing information'!$O54+'Glazing information'!$N54)&gt;3,INDEX($A$257:$Q$317,MATCH(3,'Window calculation'!$A$257:$A$317,1),MATCH(X$259,'Window calculation'!$A$257:$Q$257,0)),INDEX('Window calculation'!$A$257:$Q$317,MATCH('Glazing information'!$P54/('Glazing information'!$O54+'Glazing information'!$N54),'Window calculation'!$A$257:$A$317,1),MATCH(X$259,'Window calculation'!$A$257:$Q$257,0))+(INDEX($A$257:$Q$317,MATCH(3-IFERROR('Glazing information'!$P54/('Glazing information'!$O54+'Glazing information'!$N54),0),$R$257:$R$317,-1),MATCH(X$259,'Window calculation'!$A$257:$Q$257,0))-INDEX('Window calculation'!$A$257:$Q$317,MATCH('Glazing information'!$P54/('Glazing information'!$O54+'Glazing information'!$N54),'Window calculation'!$A$257:$A$317,1),MATCH(X$259,'Window calculation'!$A$257:$Q$257,0)))*('Glazing information'!$P54/('Glazing information'!$O54+'Glazing information'!$N54)-INDEX($A$257:$A$317,MATCH('Glazing information'!$P54/('Glazing information'!$O54+'Glazing information'!$N54),'Window calculation'!$A$257:$A$317,1),1))/(INDEX(D266:D326,MATCH(3-IFERROR('Glazing information'!$P54/('Glazing information'!$O54+'Glazing information'!$N54),0),$R$257:$R$317,-1),1)-INDEX($A$257:$A$317,MATCH('Glazing information'!$P54/('Glazing information'!$O54+'Glazing information'!$N54),'Window calculation'!$A$257:$A$317,1),1))),1)</f>
        <v>1</v>
      </c>
      <c r="Z270" s="416" t="str">
        <f>IFERROR(('Window calculation'!Y270*('Glazing information'!$N54+'Glazing information'!$O54)-'Window calculation'!X270*'Glazing information'!$O54)/'Glazing information'!$N54,"")</f>
        <v/>
      </c>
      <c r="AA270" s="419">
        <f>IFERROR(IF('Glazing information'!$P75/'Glazing information'!$O75&gt;3,INDEX($A$257:$Q$317,MATCH(3,'Window calculation'!$A$257:$A$317,1),MATCH(AA$259,'Window calculation'!$A$257:$Q$257,0)),INDEX('Window calculation'!$A$257:$Q$317,MATCH('Glazing information'!$P75/'Glazing information'!$O75,'Window calculation'!$A$257:$A$317,1),MATCH(AA$259,'Window calculation'!$A$257:$Q$257,0))+(INDEX($A$257:$Q$317,MATCH(3-IFERROR('Glazing information'!$P75/'Glazing information'!$O75,0),$R$257:$R$317,-1),MATCH(AA$259,'Window calculation'!$A$257:$Q$257,0))-INDEX('Window calculation'!$A$257:$Q$317,MATCH('Glazing information'!$P75/'Glazing information'!$O75,'Window calculation'!$A$257:$A$317,1),MATCH(AA$259,'Window calculation'!$A$257:$Q$257,0)))*('Glazing information'!$P75/'Glazing information'!$O75-INDEX($A$257:$A$317,MATCH('Glazing information'!$P75/'Glazing information'!$O75,'Window calculation'!$A$257:$A$317,1),1))/(INDEX($A$257:$A$317,MATCH(3-IFERROR('Glazing information'!$P75/'Glazing information'!$O75,0),$R$257:$R$317,-1),1)-INDEX($A$257:$A$317,MATCH('Glazing information'!$P75/'Glazing information'!$O75,'Window calculation'!$A$257:$A$317,1),1))),1)</f>
        <v>1</v>
      </c>
      <c r="AB270" s="420">
        <f>IFERROR(IF('Glazing information'!$P75/('Glazing information'!$O75+'Glazing information'!$N75)&gt;3,INDEX($A$257:$Q$317,MATCH(3,'Window calculation'!$A$257:$A$317,1),MATCH(AA$259,'Window calculation'!$A$257:$Q$257,0)),INDEX('Window calculation'!$A$257:$Q$317,MATCH('Glazing information'!$P75/('Glazing information'!$O75+'Glazing information'!$N75),'Window calculation'!$A$257:$A$317,1),MATCH(AA$259,'Window calculation'!$A$257:$Q$257,0))+(INDEX($A$257:$Q$317,MATCH(3-IFERROR('Glazing information'!$P75/('Glazing information'!$O75+'Glazing information'!$N75),0),$R$257:$R$317,-1),MATCH(AA$259,'Window calculation'!$A$257:$Q$257,0))-INDEX('Window calculation'!$A$257:$Q$317,MATCH('Glazing information'!$P75/('Glazing information'!$O75+'Glazing information'!$N75),'Window calculation'!$A$257:$A$317,1),MATCH(AA$259,'Window calculation'!$A$257:$Q$257,0)))*('Glazing information'!$P75/('Glazing information'!$O75+'Glazing information'!$N75)-INDEX($A$257:$A$317,MATCH('Glazing information'!$P75/('Glazing information'!$O75+'Glazing information'!$N75),'Window calculation'!$A$257:$A$317,1),1))/(INDEX(G266:G326,MATCH(3-IFERROR('Glazing information'!$P75/('Glazing information'!$O75+'Glazing information'!$N75),0),$R$257:$R$317,-1),1)-INDEX($A$257:$A$317,MATCH('Glazing information'!$P75/('Glazing information'!$O75+'Glazing information'!$N75),'Window calculation'!$A$257:$A$317,1),1))),1)</f>
        <v>1</v>
      </c>
      <c r="AC270" s="416" t="str">
        <f>IFERROR(('Window calculation'!AB270*('Glazing information'!$N75+'Glazing information'!$O75)-'Window calculation'!AA270*'Glazing information'!$O75)/'Glazing information'!$N75,"")</f>
        <v/>
      </c>
      <c r="AD270" s="419">
        <f>IFERROR(IF('Glazing information'!$P96/'Glazing information'!$O96&gt;3,INDEX($A$257:$Q$317,MATCH(3,'Window calculation'!$A$257:$A$317,1),MATCH(AD$259,'Window calculation'!$A$257:$Q$257,0)),INDEX('Window calculation'!$A$257:$Q$317,MATCH('Glazing information'!$P96/'Glazing information'!$O96,'Window calculation'!$A$257:$A$317,1),MATCH(AD$259,'Window calculation'!$A$257:$Q$257,0))+(INDEX($A$257:$Q$317,MATCH(3-IFERROR('Glazing information'!$P96/'Glazing information'!$O96,0),$R$257:$R$317,-1),MATCH(AD$259,'Window calculation'!$A$257:$Q$257,0))-INDEX('Window calculation'!$A$257:$Q$317,MATCH('Glazing information'!$P96/'Glazing information'!$O96,'Window calculation'!$A$257:$A$317,1),MATCH(AD$259,'Window calculation'!$A$257:$Q$257,0)))*('Glazing information'!$P96/'Glazing information'!$O96-INDEX($A$257:$A$317,MATCH('Glazing information'!$P96/'Glazing information'!$O96,'Window calculation'!$A$257:$A$317,1),1))/(INDEX($A$257:$A$317,MATCH(3-IFERROR('Glazing information'!$P96/'Glazing information'!$O96,0),$R$257:$R$317,-1),1)-INDEX($A$257:$A$317,MATCH('Glazing information'!$P96/'Glazing information'!$O96,'Window calculation'!$A$257:$A$317,1),1))),1)</f>
        <v>1</v>
      </c>
      <c r="AE270" s="420">
        <f>IFERROR(IF('Glazing information'!$P96/('Glazing information'!$O96+'Glazing information'!$N96)&gt;3,INDEX($A$257:$Q$317,MATCH(3,'Window calculation'!$A$257:$A$317,1),MATCH(AD$259,'Window calculation'!$A$257:$Q$257,0)),INDEX('Window calculation'!$A$257:$Q$317,MATCH('Glazing information'!$P96/('Glazing information'!$O96+'Glazing information'!$N96),'Window calculation'!$A$257:$A$317,1),MATCH(AD$259,'Window calculation'!$A$257:$Q$257,0))+(INDEX($A$257:$Q$317,MATCH(3-IFERROR('Glazing information'!$P96/('Glazing information'!$O96+'Glazing information'!$N96),0),$R$257:$R$317,-1),MATCH(AD$259,'Window calculation'!$A$257:$Q$257,0))-INDEX('Window calculation'!$A$257:$Q$317,MATCH('Glazing information'!$P96/('Glazing information'!$O96+'Glazing information'!$N96),'Window calculation'!$A$257:$A$317,1),MATCH(AD$259,'Window calculation'!$A$257:$Q$257,0)))*('Glazing information'!$P96/('Glazing information'!$O96+'Glazing information'!$N96)-INDEX($A$257:$A$317,MATCH('Glazing information'!$P96/('Glazing information'!$O96+'Glazing information'!$N96),'Window calculation'!$A$257:$A$317,1),1))/(INDEX(J266:J326,MATCH(3-IFERROR('Glazing information'!$P96/('Glazing information'!$O96+'Glazing information'!$N96),0),$R$257:$R$317,-1),1)-INDEX($A$257:$A$317,MATCH('Glazing information'!$P96/('Glazing information'!$O96+'Glazing information'!$N96),'Window calculation'!$A$257:$A$317,1),1))),1)</f>
        <v>1</v>
      </c>
      <c r="AF270" s="416" t="str">
        <f>IFERROR(('Window calculation'!AE270*('Glazing information'!$N96+'Glazing information'!$O96)-'Window calculation'!AD270*'Glazing information'!$O96)/'Glazing information'!$N96,"")</f>
        <v/>
      </c>
      <c r="AG270" s="419">
        <f>IFERROR(IF('Glazing information'!$P117/'Glazing information'!$O117&gt;3,INDEX($A$257:$Q$317,MATCH(3,'Window calculation'!$A$257:$A$317,1),MATCH(AG$259,'Window calculation'!$A$257:$Q$257,0)),INDEX('Window calculation'!$A$257:$Q$317,MATCH('Glazing information'!$P117/'Glazing information'!$O117,'Window calculation'!$A$257:$A$317,1),MATCH(AG$259,'Window calculation'!$A$257:$Q$257,0))+(INDEX($A$257:$Q$317,MATCH(3-IFERROR('Glazing information'!$P117/'Glazing information'!$O117,0),$R$257:$R$317,-1),MATCH(AG$259,'Window calculation'!$A$257:$Q$257,0))-INDEX('Window calculation'!$A$257:$Q$317,MATCH('Glazing information'!$P117/'Glazing information'!$O117,'Window calculation'!$A$257:$A$317,1),MATCH(AG$259,'Window calculation'!$A$257:$Q$257,0)))*('Glazing information'!$P117/'Glazing information'!$O117-INDEX($A$257:$A$317,MATCH('Glazing information'!$P117/'Glazing information'!$O117,'Window calculation'!$A$257:$A$317,1),1))/(INDEX($A$257:$A$317,MATCH(3-IFERROR('Glazing information'!$P117/'Glazing information'!$O117,0),$R$257:$R$317,-1),1)-INDEX($A$257:$A$317,MATCH('Glazing information'!$P117/'Glazing information'!$O117,'Window calculation'!$A$257:$A$317,1),1))),1)</f>
        <v>1</v>
      </c>
      <c r="AH270" s="420">
        <f>IFERROR(IF('Glazing information'!$P117/('Glazing information'!$O117+'Glazing information'!$N117)&gt;3,INDEX($A$257:$Q$317,MATCH(3,'Window calculation'!$A$257:$A$317,1),MATCH(AG$259,'Window calculation'!$A$257:$Q$257,0)),INDEX('Window calculation'!$A$257:$Q$317,MATCH('Glazing information'!$P117/('Glazing information'!$O117+'Glazing information'!$N117),'Window calculation'!$A$257:$A$317,1),MATCH(AG$259,'Window calculation'!$A$257:$Q$257,0))+(INDEX($A$257:$Q$317,MATCH(3-IFERROR('Glazing information'!$P117/('Glazing information'!$O117+'Glazing information'!$N117),0),$R$257:$R$317,-1),MATCH(AG$259,'Window calculation'!$A$257:$Q$257,0))-INDEX('Window calculation'!$A$257:$Q$317,MATCH('Glazing information'!$P117/('Glazing information'!$O117+'Glazing information'!$N117),'Window calculation'!$A$257:$A$317,1),MATCH(AG$259,'Window calculation'!$A$257:$Q$257,0)))*('Glazing information'!$P117/('Glazing information'!$O117+'Glazing information'!$N117)-INDEX($A$257:$A$317,MATCH('Glazing information'!$P117/('Glazing information'!$O117+'Glazing information'!$N117),'Window calculation'!$A$257:$A$317,1),1))/(INDEX(M266:M326,MATCH(3-IFERROR('Glazing information'!$P117/('Glazing information'!$O117+'Glazing information'!$N117),0),$R$257:$R$317,-1),1)-INDEX($A$257:$A$317,MATCH('Glazing information'!$P117/('Glazing information'!$O117+'Glazing information'!$N117),'Window calculation'!$A$257:$A$317,1),1))),1)</f>
        <v>1</v>
      </c>
      <c r="AI270" s="416" t="str">
        <f>IFERROR(('Window calculation'!AH270*('Glazing information'!$N117+'Glazing information'!$O117)-'Window calculation'!AG270*'Glazing information'!$O117)/'Glazing information'!$N117,"")</f>
        <v/>
      </c>
      <c r="AJ270" s="419">
        <f>IFERROR(IF('Glazing information'!$P138/'Glazing information'!$O138&gt;3,INDEX($A$257:$Q$317,MATCH(3,'Window calculation'!$A$257:$A$317,1),MATCH(AJ$259,'Window calculation'!$A$257:$Q$257,0)),INDEX('Window calculation'!$A$257:$Q$317,MATCH('Glazing information'!$P138/'Glazing information'!$O138,'Window calculation'!$A$257:$A$317,1),MATCH(AJ$259,'Window calculation'!$A$257:$Q$257,0))+(INDEX($A$257:$Q$317,MATCH(3-IFERROR('Glazing information'!$P138/'Glazing information'!$O138,0),$R$257:$R$317,-1),MATCH(AJ$259,'Window calculation'!$A$257:$Q$257,0))-INDEX('Window calculation'!$A$257:$Q$317,MATCH('Glazing information'!$P138/'Glazing information'!$O138,'Window calculation'!$A$257:$A$317,1),MATCH(AJ$259,'Window calculation'!$A$257:$Q$257,0)))*('Glazing information'!$P138/'Glazing information'!$O138-INDEX($A$257:$A$317,MATCH('Glazing information'!$P138/'Glazing information'!$O138,'Window calculation'!$A$257:$A$317,1),1))/(INDEX($A$257:$A$317,MATCH(3-IFERROR('Glazing information'!$P138/'Glazing information'!$O138,0),$R$257:$R$317,-1),1)-INDEX($A$257:$A$317,MATCH('Glazing information'!$P138/'Glazing information'!$O138,'Window calculation'!$A$257:$A$317,1),1))),1)</f>
        <v>1</v>
      </c>
      <c r="AK270" s="420">
        <f>IFERROR(IF('Glazing information'!$P138/('Glazing information'!$O138+'Glazing information'!$N138)&gt;3,INDEX($A$257:$Q$317,MATCH(3,'Window calculation'!$A$257:$A$317,1),MATCH(AJ$259,'Window calculation'!$A$257:$Q$257,0)),INDEX('Window calculation'!$A$257:$Q$317,MATCH('Glazing information'!$P138/('Glazing information'!$O138+'Glazing information'!$N138),'Window calculation'!$A$257:$A$317,1),MATCH(AJ$259,'Window calculation'!$A$257:$Q$257,0))+(INDEX($A$257:$Q$317,MATCH(3-IFERROR('Glazing information'!$P138/('Glazing information'!$O138+'Glazing information'!$N138),0),$R$257:$R$317,-1),MATCH(AJ$259,'Window calculation'!$A$257:$Q$257,0))-INDEX('Window calculation'!$A$257:$Q$317,MATCH('Glazing information'!$P138/('Glazing information'!$O138+'Glazing information'!$N138),'Window calculation'!$A$257:$A$317,1),MATCH(AJ$259,'Window calculation'!$A$257:$Q$257,0)))*('Glazing information'!$P138/('Glazing information'!$O138+'Glazing information'!$N138)-INDEX($A$257:$A$317,MATCH('Glazing information'!$P138/('Glazing information'!$O138+'Glazing information'!$N138),'Window calculation'!$A$257:$A$317,1),1))/(INDEX(P266:P326,MATCH(3-IFERROR('Glazing information'!$P138/('Glazing information'!$O138+'Glazing information'!$N138),0),$R$257:$R$317,-1),1)-INDEX($A$257:$A$317,MATCH('Glazing information'!$P138/('Glazing information'!$O138+'Glazing information'!$N138),'Window calculation'!$A$257:$A$317,1),1))),1)</f>
        <v>1</v>
      </c>
      <c r="AL270" s="416" t="str">
        <f>IFERROR(('Window calculation'!AK270*('Glazing information'!$N138+'Glazing information'!$O138)-'Window calculation'!AJ270*'Glazing information'!$O138)/'Glazing information'!$N138,"")</f>
        <v/>
      </c>
      <c r="AM270" s="419">
        <f>IFERROR(IF('Glazing information'!$P159/'Glazing information'!$O159&gt;3,INDEX($A$257:$Q$317,MATCH(3,'Window calculation'!$A$257:$A$317,1),MATCH(AM$259,'Window calculation'!$A$257:$Q$257,0)),INDEX('Window calculation'!$A$257:$Q$317,MATCH('Glazing information'!$P159/'Glazing information'!$O159,'Window calculation'!$A$257:$A$317,1),MATCH(AM$259,'Window calculation'!$A$257:$Q$257,0))+(INDEX($A$257:$Q$317,MATCH(3-IFERROR('Glazing information'!$P159/'Glazing information'!$O159,0),$R$257:$R$317,-1),MATCH(AM$259,'Window calculation'!$A$257:$Q$257,0))-INDEX('Window calculation'!$A$257:$Q$317,MATCH('Glazing information'!$P159/'Glazing information'!$O159,'Window calculation'!$A$257:$A$317,1),MATCH(AM$259,'Window calculation'!$A$257:$Q$257,0)))*('Glazing information'!$P159/'Glazing information'!$O159-INDEX($A$257:$A$317,MATCH('Glazing information'!$P159/'Glazing information'!$O159,'Window calculation'!$A$257:$A$317,1),1))/(INDEX($A$257:$A$317,MATCH(3-IFERROR('Glazing information'!$P159/'Glazing information'!$O159,0),$R$257:$R$317,-1),1)-INDEX($A$257:$A$317,MATCH('Glazing information'!$P159/'Glazing information'!$O159,'Window calculation'!$A$257:$A$317,1),1))),1)</f>
        <v>1</v>
      </c>
      <c r="AN270" s="420">
        <f>IFERROR(IF('Glazing information'!$P159/('Glazing information'!$O159+'Glazing information'!$N159)&gt;3,INDEX($A$257:$Q$317,MATCH(3,'Window calculation'!$A$257:$A$317,1),MATCH(AM$259,'Window calculation'!$A$257:$Q$257,0)),INDEX('Window calculation'!$A$257:$Q$317,MATCH('Glazing information'!$P159/('Glazing information'!$O159+'Glazing information'!$N159),'Window calculation'!$A$257:$A$317,1),MATCH(AM$259,'Window calculation'!$A$257:$Q$257,0))+(INDEX($A$257:$Q$317,MATCH(3-IFERROR('Glazing information'!$P159/('Glazing information'!$O159+'Glazing information'!$N159),0),$R$257:$R$317,-1),MATCH(AM$259,'Window calculation'!$A$257:$Q$257,0))-INDEX('Window calculation'!$A$257:$Q$317,MATCH('Glazing information'!$P159/('Glazing information'!$O159+'Glazing information'!$N159),'Window calculation'!$A$257:$A$317,1),MATCH(AM$259,'Window calculation'!$A$257:$Q$257,0)))*('Glazing information'!$P159/('Glazing information'!$O159+'Glazing information'!$N159)-INDEX($A$257:$A$317,MATCH('Glazing information'!$P159/('Glazing information'!$O159+'Glazing information'!$N159),'Window calculation'!$A$257:$A$317,1),1))/(INDEX(S266:S326,MATCH(3-IFERROR('Glazing information'!$P159/('Glazing information'!$O159+'Glazing information'!$N159),0),$R$257:$R$317,-1),1)-INDEX($A$257:$A$317,MATCH('Glazing information'!$P159/('Glazing information'!$O159+'Glazing information'!$N159),'Window calculation'!$A$257:$A$317,1),1))),1)</f>
        <v>1</v>
      </c>
      <c r="AO270" s="416" t="str">
        <f>IFERROR(('Window calculation'!AN270*('Glazing information'!$N159+'Glazing information'!$O159)-'Window calculation'!AM270*'Glazing information'!$O159)/'Glazing information'!$N159,"")</f>
        <v/>
      </c>
      <c r="AP270" s="419">
        <f>IFERROR(IF('Glazing information'!$P180/'Glazing information'!$O180&gt;3,INDEX($A$257:$Q$317,MATCH(3,'Window calculation'!$A$257:$A$317,1),MATCH(AP$259,'Window calculation'!$A$257:$Q$257,0)),INDEX('Window calculation'!$A$257:$Q$317,MATCH('Glazing information'!$P180/'Glazing information'!$O180,'Window calculation'!$A$257:$A$317,1),MATCH(AP$259,'Window calculation'!$A$257:$Q$257,0))+(INDEX($A$257:$Q$317,MATCH(3-IFERROR('Glazing information'!$P180/'Glazing information'!$O180,0),$R$257:$R$317,-1),MATCH(AP$259,'Window calculation'!$A$257:$Q$257,0))-INDEX('Window calculation'!$A$257:$Q$317,MATCH('Glazing information'!$P180/'Glazing information'!$O180,'Window calculation'!$A$257:$A$317,1),MATCH(AP$259,'Window calculation'!$A$257:$Q$257,0)))*('Glazing information'!$P180/'Glazing information'!$O180-INDEX($A$257:$A$317,MATCH('Glazing information'!$P180/'Glazing information'!$O180,'Window calculation'!$A$257:$A$317,1),1))/(INDEX($A$257:$A$317,MATCH(3-IFERROR('Glazing information'!$P180/'Glazing information'!$O180,0),$R$257:$R$317,-1),1)-INDEX($A$257:$A$317,MATCH('Glazing information'!$P180/'Glazing information'!$O180,'Window calculation'!$A$257:$A$317,1),1))),1)</f>
        <v>1</v>
      </c>
      <c r="AQ270" s="420">
        <f>IFERROR(IF('Glazing information'!$P180/('Glazing information'!$O180+'Glazing information'!$N180)&gt;3,INDEX($A$257:$Q$317,MATCH(3,'Window calculation'!$A$257:$A$317,1),MATCH(AP$259,'Window calculation'!$A$257:$Q$257,0)),INDEX('Window calculation'!$A$257:$Q$317,MATCH('Glazing information'!$P180/('Glazing information'!$O180+'Glazing information'!$N180),'Window calculation'!$A$257:$A$317,1),MATCH(AP$259,'Window calculation'!$A$257:$Q$257,0))+(INDEX($A$257:$Q$317,MATCH(3-IFERROR('Glazing information'!$P180/('Glazing information'!$O180+'Glazing information'!$N180),0),$R$257:$R$317,-1),MATCH(AP$259,'Window calculation'!$A$257:$Q$257,0))-INDEX('Window calculation'!$A$257:$Q$317,MATCH('Glazing information'!$P180/('Glazing information'!$O180+'Glazing information'!$N180),'Window calculation'!$A$257:$A$317,1),MATCH(AP$259,'Window calculation'!$A$257:$Q$257,0)))*('Glazing information'!$P180/('Glazing information'!$O180+'Glazing information'!$N180)-INDEX($A$257:$A$317,MATCH('Glazing information'!$P180/('Glazing information'!$O180+'Glazing information'!$N180),'Window calculation'!$A$257:$A$317,1),1))/(INDEX(V266:V326,MATCH(3-IFERROR('Glazing information'!$P180/('Glazing information'!$O180+'Glazing information'!$N180),0),$R$257:$R$317,-1),1)-INDEX($A$257:$A$317,MATCH('Glazing information'!$P180/('Glazing information'!$O180+'Glazing information'!$N180),'Window calculation'!$A$257:$A$317,1),1))),1)</f>
        <v>1</v>
      </c>
      <c r="AR270" s="416" t="str">
        <f>IFERROR(('Window calculation'!AQ270*('Glazing information'!$N180+'Glazing information'!$O180)-'Window calculation'!AP270*'Glazing information'!$O180)/'Glazing information'!$N180,"")</f>
        <v/>
      </c>
      <c r="AS270" s="57"/>
      <c r="AT270" s="57"/>
      <c r="AU270" s="57"/>
      <c r="AV270" s="57"/>
      <c r="AW270" s="57"/>
      <c r="AX270" s="57"/>
      <c r="AY270" s="57"/>
      <c r="AZ270" s="57"/>
      <c r="BA270" s="57"/>
      <c r="BB270" s="57"/>
      <c r="BC270" s="57"/>
      <c r="BD270" s="57"/>
      <c r="BE270" s="57"/>
      <c r="BF270" s="57"/>
      <c r="BG270" s="57"/>
      <c r="BH270" s="57"/>
      <c r="BI270" s="57"/>
      <c r="BJ270" s="57"/>
      <c r="BK270" s="57"/>
      <c r="BL270" s="57"/>
    </row>
    <row r="271" spans="1:64" x14ac:dyDescent="0.25">
      <c r="A271" s="67">
        <v>0.7</v>
      </c>
      <c r="B271" s="68" t="b">
        <f>IF('OTTV Calculation'!$E$6="Hanoi",'Beta Database'!D265,IF('OTTV Calculation'!$E$6="Da Nang",'Beta Database'!U265,IF('OTTV Calculation'!$E$6="Buon Ma Thuot",'Beta Database'!AL265,IF('OTTV Calculation'!$E$6="HCMC",'Beta Database'!BC265))))</f>
        <v>0</v>
      </c>
      <c r="C271" s="68" t="b">
        <f>IF('OTTV Calculation'!$E$6="Hanoi",'Beta Database'!E265,IF('OTTV Calculation'!$E$6="Da Nang",'Beta Database'!V265,IF('OTTV Calculation'!$E$6="Buon Ma Thuot",'Beta Database'!AM265,IF('OTTV Calculation'!$E$6="HCMC",'Beta Database'!BD265))))</f>
        <v>0</v>
      </c>
      <c r="D271" s="68" t="b">
        <f>IF('OTTV Calculation'!$E$6="Hanoi",'Beta Database'!F265,IF('OTTV Calculation'!$E$6="Da Nang",'Beta Database'!W265,IF('OTTV Calculation'!$E$6="Buon Ma Thuot",'Beta Database'!AN265,IF('OTTV Calculation'!$E$6="HCMC",'Beta Database'!BE265))))</f>
        <v>0</v>
      </c>
      <c r="E271" s="68" t="b">
        <f>IF('OTTV Calculation'!$E$6="Hanoi",'Beta Database'!G265,IF('OTTV Calculation'!$E$6="Da Nang",'Beta Database'!X265,IF('OTTV Calculation'!$E$6="Buon Ma Thuot",'Beta Database'!AO265,IF('OTTV Calculation'!$E$6="HCMC",'Beta Database'!BF265))))</f>
        <v>0</v>
      </c>
      <c r="F271" s="73" t="b">
        <f>IF('OTTV Calculation'!$E$6="Hanoi",'Beta Database'!H265,IF('OTTV Calculation'!$E$6="Da Nang",'Beta Database'!Y265,IF('OTTV Calculation'!$E$6="Buon Ma Thuot",'Beta Database'!AP265,IF('OTTV Calculation'!$E$6="HCMC",'Beta Database'!BG265))))</f>
        <v>0</v>
      </c>
      <c r="G271" s="68" t="b">
        <f>IF('OTTV Calculation'!$E$6="Hanoi",'Beta Database'!I265,IF('OTTV Calculation'!$E$6="Da Nang",'Beta Database'!Z265,IF('OTTV Calculation'!$E$6="Buon Ma Thuot",'Beta Database'!AQ265,IF('OTTV Calculation'!$E$6="HCMC",'Beta Database'!BH265))))</f>
        <v>0</v>
      </c>
      <c r="H271" s="68" t="b">
        <f>IF('OTTV Calculation'!$E$6="Hanoi",'Beta Database'!J265,IF('OTTV Calculation'!$E$6="Da Nang",'Beta Database'!AA265,IF('OTTV Calculation'!$E$6="Buon Ma Thuot",'Beta Database'!AR265,IF('OTTV Calculation'!$E$6="HCMC",'Beta Database'!BI265))))</f>
        <v>0</v>
      </c>
      <c r="I271" s="68" t="b">
        <f>IF('OTTV Calculation'!$E$6="Hanoi",'Beta Database'!K265,IF('OTTV Calculation'!$E$6="Da Nang",'Beta Database'!AB265,IF('OTTV Calculation'!$E$6="Buon Ma Thuot",'Beta Database'!AS265,IF('OTTV Calculation'!$E$6="HCMC",'Beta Database'!BJ265))))</f>
        <v>0</v>
      </c>
      <c r="J271" s="68" t="b">
        <f>IF('OTTV Calculation'!$E$6="Hanoi",'Beta Database'!L265,IF('OTTV Calculation'!$E$6="Da Nang",'Beta Database'!AC265,IF('OTTV Calculation'!$E$6="Buon Ma Thuot",'Beta Database'!AT265,IF('OTTV Calculation'!$E$6="HCMC",'Beta Database'!BK265))))</f>
        <v>0</v>
      </c>
      <c r="K271" s="68" t="b">
        <f>IF('OTTV Calculation'!$E$6="Hanoi",'Beta Database'!M265,IF('OTTV Calculation'!$E$6="Da Nang",'Beta Database'!AD265,IF('OTTV Calculation'!$E$6="Buon Ma Thuot",'Beta Database'!AU265,IF('OTTV Calculation'!$E$6="HCMC",'Beta Database'!BL265))))</f>
        <v>0</v>
      </c>
      <c r="L271" s="68" t="b">
        <f>IF('OTTV Calculation'!$E$6="Hanoi",'Beta Database'!N265,IF('OTTV Calculation'!$E$6="Da Nang",'Beta Database'!AE265,IF('OTTV Calculation'!$E$6="Buon Ma Thuot",'Beta Database'!AV265,IF('OTTV Calculation'!$E$6="HCMC",'Beta Database'!BM265))))</f>
        <v>0</v>
      </c>
      <c r="M271" s="68" t="b">
        <f>IF('OTTV Calculation'!$E$6="Hanoi",'Beta Database'!O265,IF('OTTV Calculation'!$E$6="Da Nang",'Beta Database'!AF265,IF('OTTV Calculation'!$E$6="Buon Ma Thuot",'Beta Database'!AW265,IF('OTTV Calculation'!$E$6="HCMC",'Beta Database'!BN265))))</f>
        <v>0</v>
      </c>
      <c r="N271" s="68" t="b">
        <f>IF('OTTV Calculation'!$E$6="Hanoi",'Beta Database'!P265,IF('OTTV Calculation'!$E$6="Da Nang",'Beta Database'!AG265,IF('OTTV Calculation'!$E$6="Buon Ma Thuot",'Beta Database'!AX265,IF('OTTV Calculation'!$E$6="HCMC",'Beta Database'!BO265))))</f>
        <v>0</v>
      </c>
      <c r="O271" s="68" t="b">
        <f>IF('OTTV Calculation'!$E$6="Hanoi",'Beta Database'!Q265,IF('OTTV Calculation'!$E$6="Da Nang",'Beta Database'!AH265,IF('OTTV Calculation'!$E$6="Buon Ma Thuot",'Beta Database'!AY265,IF('OTTV Calculation'!$E$6="HCMC",'Beta Database'!BP265))))</f>
        <v>0</v>
      </c>
      <c r="P271" s="68" t="b">
        <f>IF('OTTV Calculation'!$E$6="Hanoi",'Beta Database'!R265,IF('OTTV Calculation'!$E$6="Da Nang",'Beta Database'!AI265,IF('OTTV Calculation'!$E$6="Buon Ma Thuot",'Beta Database'!AZ265,IF('OTTV Calculation'!$E$6="HCMC",'Beta Database'!BQ265))))</f>
        <v>0</v>
      </c>
      <c r="Q271" s="68" t="b">
        <f>IF('OTTV Calculation'!$E$6="Hanoi",'Beta Database'!S265,IF('OTTV Calculation'!$E$6="Da Nang",'Beta Database'!AJ265,IF('OTTV Calculation'!$E$6="Buon Ma Thuot",'Beta Database'!BA265,IF('OTTV Calculation'!$E$6="HCMC",'Beta Database'!BR265))))</f>
        <v>0</v>
      </c>
      <c r="R271" s="57">
        <v>2.35</v>
      </c>
      <c r="S271" s="57"/>
      <c r="T271" s="70" t="s">
        <v>218</v>
      </c>
      <c r="U271" s="419">
        <f>IFERROR(IF('Glazing information'!$P34/'Glazing information'!$O34&gt;3,INDEX($A$257:$Q$317,MATCH(3,'Window calculation'!$A$257:$A$317,1),MATCH(U$259,'Window calculation'!$A$257:$Q$257,0)),INDEX('Window calculation'!$A$257:$Q$317,MATCH('Glazing information'!$P34/'Glazing information'!$O34,'Window calculation'!$A$257:$A$317,1),MATCH(U$259,'Window calculation'!$A$257:$Q$257,0))+(INDEX($A$257:$Q$317,MATCH(3-IFERROR('Glazing information'!$P34/'Glazing information'!$O34,0),$R$257:$R$317,-1),MATCH(U$259,'Window calculation'!$A$257:$Q$257,0))-INDEX('Window calculation'!$A$257:$Q$317,MATCH('Glazing information'!$P34/'Glazing information'!$O34,'Window calculation'!$A$257:$A$317,1),MATCH(U$259,'Window calculation'!$A$257:$Q$257,0)))*('Glazing information'!$P34/'Glazing information'!$O34-INDEX($A$257:$A$317,MATCH('Glazing information'!$P34/'Glazing information'!$O34,'Window calculation'!$A$257:$A$317,1),1))/(INDEX($A$257:$A$317,MATCH(3-IFERROR('Glazing information'!$P34/'Glazing information'!$O34,0),$R$257:$R$317,-1),1)-INDEX($A$257:$A$317,MATCH('Glazing information'!$P34/'Glazing information'!$O34,'Window calculation'!$A$257:$A$317,1),1))),1)</f>
        <v>1</v>
      </c>
      <c r="V271" s="420">
        <f>IFERROR(IF('Glazing information'!$P34/('Glazing information'!$O34+'Glazing information'!$N34)&gt;3,INDEX($A$257:$Q$317,MATCH(3,'Window calculation'!$A$257:$A$317,1),MATCH(U$259,'Window calculation'!$A$257:$Q$257,0)),INDEX('Window calculation'!$A$257:$Q$317,MATCH('Glazing information'!$P34/('Glazing information'!$O34+'Glazing information'!$N34),'Window calculation'!$A$257:$A$317,1),MATCH(U$259,'Window calculation'!$A$257:$Q$257,0))+(INDEX($A$257:$Q$317,MATCH(3-IFERROR('Glazing information'!$P34/('Glazing information'!$O34+'Glazing information'!$N34),0),$R$257:$R$317,-1),MATCH(U$259,'Window calculation'!$A$257:$Q$257,0))-INDEX('Window calculation'!$A$257:$Q$317,MATCH('Glazing information'!$P34/('Glazing information'!$O34+'Glazing information'!$N34),'Window calculation'!$A$257:$A$317,1),MATCH(U$259,'Window calculation'!$A$257:$Q$257,0)))*('Glazing information'!$P34/('Glazing information'!$O34+'Glazing information'!$N34)-INDEX($A$257:$A$317,MATCH('Glazing information'!$P34/('Glazing information'!$O34+'Glazing information'!$N34),'Window calculation'!$A$257:$A$317,1),1))/(INDEX(A267:A327,MATCH(3-IFERROR('Glazing information'!$P34/('Glazing information'!$O34+'Glazing information'!$N34),0),$R$257:$R$317,-1),1)-INDEX($A$257:$A$317,MATCH('Glazing information'!$P34/('Glazing information'!$O34+'Glazing information'!$N34),'Window calculation'!$A$257:$A$317,1),1))),1)</f>
        <v>1</v>
      </c>
      <c r="W271" s="416" t="str">
        <f>IFERROR(('Window calculation'!V271*('Glazing information'!$N34+'Glazing information'!$O34)-'Window calculation'!U271*'Glazing information'!$O34)/'Glazing information'!$N34,"")</f>
        <v/>
      </c>
      <c r="X271" s="419">
        <f>IFERROR(IF('Glazing information'!$P55/'Glazing information'!$O55&gt;3,INDEX($A$257:$Q$317,MATCH(3,'Window calculation'!$A$257:$A$317,1),MATCH(X$259,'Window calculation'!$A$257:$Q$257,0)),INDEX('Window calculation'!$A$257:$Q$317,MATCH('Glazing information'!$P55/'Glazing information'!$O55,'Window calculation'!$A$257:$A$317,1),MATCH(X$259,'Window calculation'!$A$257:$Q$257,0))+(INDEX($A$257:$Q$317,MATCH(3-IFERROR('Glazing information'!$P55/'Glazing information'!$O55,0),$R$257:$R$317,-1),MATCH(X$259,'Window calculation'!$A$257:$Q$257,0))-INDEX('Window calculation'!$A$257:$Q$317,MATCH('Glazing information'!$P55/'Glazing information'!$O55,'Window calculation'!$A$257:$A$317,1),MATCH(X$259,'Window calculation'!$A$257:$Q$257,0)))*('Glazing information'!$P55/'Glazing information'!$O55-INDEX($A$257:$A$317,MATCH('Glazing information'!$P55/'Glazing information'!$O55,'Window calculation'!$A$257:$A$317,1),1))/(INDEX($A$257:$A$317,MATCH(3-IFERROR('Glazing information'!$P55/'Glazing information'!$O55,0),$R$257:$R$317,-1),1)-INDEX($A$257:$A$317,MATCH('Glazing information'!$P55/'Glazing information'!$O55,'Window calculation'!$A$257:$A$317,1),1))),1)</f>
        <v>1</v>
      </c>
      <c r="Y271" s="420">
        <f>IFERROR(IF('Glazing information'!$P55/('Glazing information'!$O55+'Glazing information'!$N55)&gt;3,INDEX($A$257:$Q$317,MATCH(3,'Window calculation'!$A$257:$A$317,1),MATCH(X$259,'Window calculation'!$A$257:$Q$257,0)),INDEX('Window calculation'!$A$257:$Q$317,MATCH('Glazing information'!$P55/('Glazing information'!$O55+'Glazing information'!$N55),'Window calculation'!$A$257:$A$317,1),MATCH(X$259,'Window calculation'!$A$257:$Q$257,0))+(INDEX($A$257:$Q$317,MATCH(3-IFERROR('Glazing information'!$P55/('Glazing information'!$O55+'Glazing information'!$N55),0),$R$257:$R$317,-1),MATCH(X$259,'Window calculation'!$A$257:$Q$257,0))-INDEX('Window calculation'!$A$257:$Q$317,MATCH('Glazing information'!$P55/('Glazing information'!$O55+'Glazing information'!$N55),'Window calculation'!$A$257:$A$317,1),MATCH(X$259,'Window calculation'!$A$257:$Q$257,0)))*('Glazing information'!$P55/('Glazing information'!$O55+'Glazing information'!$N55)-INDEX($A$257:$A$317,MATCH('Glazing information'!$P55/('Glazing information'!$O55+'Glazing information'!$N55),'Window calculation'!$A$257:$A$317,1),1))/(INDEX(D267:D327,MATCH(3-IFERROR('Glazing information'!$P55/('Glazing information'!$O55+'Glazing information'!$N55),0),$R$257:$R$317,-1),1)-INDEX($A$257:$A$317,MATCH('Glazing information'!$P55/('Glazing information'!$O55+'Glazing information'!$N55),'Window calculation'!$A$257:$A$317,1),1))),1)</f>
        <v>1</v>
      </c>
      <c r="Z271" s="416" t="str">
        <f>IFERROR(('Window calculation'!Y271*('Glazing information'!$N55+'Glazing information'!$O55)-'Window calculation'!X271*'Glazing information'!$O55)/'Glazing information'!$N55,"")</f>
        <v/>
      </c>
      <c r="AA271" s="419">
        <f>IFERROR(IF('Glazing information'!$P76/'Glazing information'!$O76&gt;3,INDEX($A$257:$Q$317,MATCH(3,'Window calculation'!$A$257:$A$317,1),MATCH(AA$259,'Window calculation'!$A$257:$Q$257,0)),INDEX('Window calculation'!$A$257:$Q$317,MATCH('Glazing information'!$P76/'Glazing information'!$O76,'Window calculation'!$A$257:$A$317,1),MATCH(AA$259,'Window calculation'!$A$257:$Q$257,0))+(INDEX($A$257:$Q$317,MATCH(3-IFERROR('Glazing information'!$P76/'Glazing information'!$O76,0),$R$257:$R$317,-1),MATCH(AA$259,'Window calculation'!$A$257:$Q$257,0))-INDEX('Window calculation'!$A$257:$Q$317,MATCH('Glazing information'!$P76/'Glazing information'!$O76,'Window calculation'!$A$257:$A$317,1),MATCH(AA$259,'Window calculation'!$A$257:$Q$257,0)))*('Glazing information'!$P76/'Glazing information'!$O76-INDEX($A$257:$A$317,MATCH('Glazing information'!$P76/'Glazing information'!$O76,'Window calculation'!$A$257:$A$317,1),1))/(INDEX($A$257:$A$317,MATCH(3-IFERROR('Glazing information'!$P76/'Glazing information'!$O76,0),$R$257:$R$317,-1),1)-INDEX($A$257:$A$317,MATCH('Glazing information'!$P76/'Glazing information'!$O76,'Window calculation'!$A$257:$A$317,1),1))),1)</f>
        <v>1</v>
      </c>
      <c r="AB271" s="420">
        <f>IFERROR(IF('Glazing information'!$P76/('Glazing information'!$O76+'Glazing information'!$N76)&gt;3,INDEX($A$257:$Q$317,MATCH(3,'Window calculation'!$A$257:$A$317,1),MATCH(AA$259,'Window calculation'!$A$257:$Q$257,0)),INDEX('Window calculation'!$A$257:$Q$317,MATCH('Glazing information'!$P76/('Glazing information'!$O76+'Glazing information'!$N76),'Window calculation'!$A$257:$A$317,1),MATCH(AA$259,'Window calculation'!$A$257:$Q$257,0))+(INDEX($A$257:$Q$317,MATCH(3-IFERROR('Glazing information'!$P76/('Glazing information'!$O76+'Glazing information'!$N76),0),$R$257:$R$317,-1),MATCH(AA$259,'Window calculation'!$A$257:$Q$257,0))-INDEX('Window calculation'!$A$257:$Q$317,MATCH('Glazing information'!$P76/('Glazing information'!$O76+'Glazing information'!$N76),'Window calculation'!$A$257:$A$317,1),MATCH(AA$259,'Window calculation'!$A$257:$Q$257,0)))*('Glazing information'!$P76/('Glazing information'!$O76+'Glazing information'!$N76)-INDEX($A$257:$A$317,MATCH('Glazing information'!$P76/('Glazing information'!$O76+'Glazing information'!$N76),'Window calculation'!$A$257:$A$317,1),1))/(INDEX(G267:G327,MATCH(3-IFERROR('Glazing information'!$P76/('Glazing information'!$O76+'Glazing information'!$N76),0),$R$257:$R$317,-1),1)-INDEX($A$257:$A$317,MATCH('Glazing information'!$P76/('Glazing information'!$O76+'Glazing information'!$N76),'Window calculation'!$A$257:$A$317,1),1))),1)</f>
        <v>1</v>
      </c>
      <c r="AC271" s="416" t="str">
        <f>IFERROR(('Window calculation'!AB271*('Glazing information'!$N76+'Glazing information'!$O76)-'Window calculation'!AA271*'Glazing information'!$O76)/'Glazing information'!$N76,"")</f>
        <v/>
      </c>
      <c r="AD271" s="419">
        <f>IFERROR(IF('Glazing information'!$P97/'Glazing information'!$O97&gt;3,INDEX($A$257:$Q$317,MATCH(3,'Window calculation'!$A$257:$A$317,1),MATCH(AD$259,'Window calculation'!$A$257:$Q$257,0)),INDEX('Window calculation'!$A$257:$Q$317,MATCH('Glazing information'!$P97/'Glazing information'!$O97,'Window calculation'!$A$257:$A$317,1),MATCH(AD$259,'Window calculation'!$A$257:$Q$257,0))+(INDEX($A$257:$Q$317,MATCH(3-IFERROR('Glazing information'!$P97/'Glazing information'!$O97,0),$R$257:$R$317,-1),MATCH(AD$259,'Window calculation'!$A$257:$Q$257,0))-INDEX('Window calculation'!$A$257:$Q$317,MATCH('Glazing information'!$P97/'Glazing information'!$O97,'Window calculation'!$A$257:$A$317,1),MATCH(AD$259,'Window calculation'!$A$257:$Q$257,0)))*('Glazing information'!$P97/'Glazing information'!$O97-INDEX($A$257:$A$317,MATCH('Glazing information'!$P97/'Glazing information'!$O97,'Window calculation'!$A$257:$A$317,1),1))/(INDEX($A$257:$A$317,MATCH(3-IFERROR('Glazing information'!$P97/'Glazing information'!$O97,0),$R$257:$R$317,-1),1)-INDEX($A$257:$A$317,MATCH('Glazing information'!$P97/'Glazing information'!$O97,'Window calculation'!$A$257:$A$317,1),1))),1)</f>
        <v>1</v>
      </c>
      <c r="AE271" s="420">
        <f>IFERROR(IF('Glazing information'!$P97/('Glazing information'!$O97+'Glazing information'!$N97)&gt;3,INDEX($A$257:$Q$317,MATCH(3,'Window calculation'!$A$257:$A$317,1),MATCH(AD$259,'Window calculation'!$A$257:$Q$257,0)),INDEX('Window calculation'!$A$257:$Q$317,MATCH('Glazing information'!$P97/('Glazing information'!$O97+'Glazing information'!$N97),'Window calculation'!$A$257:$A$317,1),MATCH(AD$259,'Window calculation'!$A$257:$Q$257,0))+(INDEX($A$257:$Q$317,MATCH(3-IFERROR('Glazing information'!$P97/('Glazing information'!$O97+'Glazing information'!$N97),0),$R$257:$R$317,-1),MATCH(AD$259,'Window calculation'!$A$257:$Q$257,0))-INDEX('Window calculation'!$A$257:$Q$317,MATCH('Glazing information'!$P97/('Glazing information'!$O97+'Glazing information'!$N97),'Window calculation'!$A$257:$A$317,1),MATCH(AD$259,'Window calculation'!$A$257:$Q$257,0)))*('Glazing information'!$P97/('Glazing information'!$O97+'Glazing information'!$N97)-INDEX($A$257:$A$317,MATCH('Glazing information'!$P97/('Glazing information'!$O97+'Glazing information'!$N97),'Window calculation'!$A$257:$A$317,1),1))/(INDEX(J267:J327,MATCH(3-IFERROR('Glazing information'!$P97/('Glazing information'!$O97+'Glazing information'!$N97),0),$R$257:$R$317,-1),1)-INDEX($A$257:$A$317,MATCH('Glazing information'!$P97/('Glazing information'!$O97+'Glazing information'!$N97),'Window calculation'!$A$257:$A$317,1),1))),1)</f>
        <v>1</v>
      </c>
      <c r="AF271" s="416" t="str">
        <f>IFERROR(('Window calculation'!AE271*('Glazing information'!$N97+'Glazing information'!$O97)-'Window calculation'!AD271*'Glazing information'!$O97)/'Glazing information'!$N97,"")</f>
        <v/>
      </c>
      <c r="AG271" s="419">
        <f>IFERROR(IF('Glazing information'!$P118/'Glazing information'!$O118&gt;3,INDEX($A$257:$Q$317,MATCH(3,'Window calculation'!$A$257:$A$317,1),MATCH(AG$259,'Window calculation'!$A$257:$Q$257,0)),INDEX('Window calculation'!$A$257:$Q$317,MATCH('Glazing information'!$P118/'Glazing information'!$O118,'Window calculation'!$A$257:$A$317,1),MATCH(AG$259,'Window calculation'!$A$257:$Q$257,0))+(INDEX($A$257:$Q$317,MATCH(3-IFERROR('Glazing information'!$P118/'Glazing information'!$O118,0),$R$257:$R$317,-1),MATCH(AG$259,'Window calculation'!$A$257:$Q$257,0))-INDEX('Window calculation'!$A$257:$Q$317,MATCH('Glazing information'!$P118/'Glazing information'!$O118,'Window calculation'!$A$257:$A$317,1),MATCH(AG$259,'Window calculation'!$A$257:$Q$257,0)))*('Glazing information'!$P118/'Glazing information'!$O118-INDEX($A$257:$A$317,MATCH('Glazing information'!$P118/'Glazing information'!$O118,'Window calculation'!$A$257:$A$317,1),1))/(INDEX($A$257:$A$317,MATCH(3-IFERROR('Glazing information'!$P118/'Glazing information'!$O118,0),$R$257:$R$317,-1),1)-INDEX($A$257:$A$317,MATCH('Glazing information'!$P118/'Glazing information'!$O118,'Window calculation'!$A$257:$A$317,1),1))),1)</f>
        <v>1</v>
      </c>
      <c r="AH271" s="420">
        <f>IFERROR(IF('Glazing information'!$P118/('Glazing information'!$O118+'Glazing information'!$N118)&gt;3,INDEX($A$257:$Q$317,MATCH(3,'Window calculation'!$A$257:$A$317,1),MATCH(AG$259,'Window calculation'!$A$257:$Q$257,0)),INDEX('Window calculation'!$A$257:$Q$317,MATCH('Glazing information'!$P118/('Glazing information'!$O118+'Glazing information'!$N118),'Window calculation'!$A$257:$A$317,1),MATCH(AG$259,'Window calculation'!$A$257:$Q$257,0))+(INDEX($A$257:$Q$317,MATCH(3-IFERROR('Glazing information'!$P118/('Glazing information'!$O118+'Glazing information'!$N118),0),$R$257:$R$317,-1),MATCH(AG$259,'Window calculation'!$A$257:$Q$257,0))-INDEX('Window calculation'!$A$257:$Q$317,MATCH('Glazing information'!$P118/('Glazing information'!$O118+'Glazing information'!$N118),'Window calculation'!$A$257:$A$317,1),MATCH(AG$259,'Window calculation'!$A$257:$Q$257,0)))*('Glazing information'!$P118/('Glazing information'!$O118+'Glazing information'!$N118)-INDEX($A$257:$A$317,MATCH('Glazing information'!$P118/('Glazing information'!$O118+'Glazing information'!$N118),'Window calculation'!$A$257:$A$317,1),1))/(INDEX(M267:M327,MATCH(3-IFERROR('Glazing information'!$P118/('Glazing information'!$O118+'Glazing information'!$N118),0),$R$257:$R$317,-1),1)-INDEX($A$257:$A$317,MATCH('Glazing information'!$P118/('Glazing information'!$O118+'Glazing information'!$N118),'Window calculation'!$A$257:$A$317,1),1))),1)</f>
        <v>1</v>
      </c>
      <c r="AI271" s="416" t="str">
        <f>IFERROR(('Window calculation'!AH271*('Glazing information'!$N118+'Glazing information'!$O118)-'Window calculation'!AG271*'Glazing information'!$O118)/'Glazing information'!$N118,"")</f>
        <v/>
      </c>
      <c r="AJ271" s="419">
        <f>IFERROR(IF('Glazing information'!$P139/'Glazing information'!$O139&gt;3,INDEX($A$257:$Q$317,MATCH(3,'Window calculation'!$A$257:$A$317,1),MATCH(AJ$259,'Window calculation'!$A$257:$Q$257,0)),INDEX('Window calculation'!$A$257:$Q$317,MATCH('Glazing information'!$P139/'Glazing information'!$O139,'Window calculation'!$A$257:$A$317,1),MATCH(AJ$259,'Window calculation'!$A$257:$Q$257,0))+(INDEX($A$257:$Q$317,MATCH(3-IFERROR('Glazing information'!$P139/'Glazing information'!$O139,0),$R$257:$R$317,-1),MATCH(AJ$259,'Window calculation'!$A$257:$Q$257,0))-INDEX('Window calculation'!$A$257:$Q$317,MATCH('Glazing information'!$P139/'Glazing information'!$O139,'Window calculation'!$A$257:$A$317,1),MATCH(AJ$259,'Window calculation'!$A$257:$Q$257,0)))*('Glazing information'!$P139/'Glazing information'!$O139-INDEX($A$257:$A$317,MATCH('Glazing information'!$P139/'Glazing information'!$O139,'Window calculation'!$A$257:$A$317,1),1))/(INDEX($A$257:$A$317,MATCH(3-IFERROR('Glazing information'!$P139/'Glazing information'!$O139,0),$R$257:$R$317,-1),1)-INDEX($A$257:$A$317,MATCH('Glazing information'!$P139/'Glazing information'!$O139,'Window calculation'!$A$257:$A$317,1),1))),1)</f>
        <v>1</v>
      </c>
      <c r="AK271" s="420">
        <f>IFERROR(IF('Glazing information'!$P139/('Glazing information'!$O139+'Glazing information'!$N139)&gt;3,INDEX($A$257:$Q$317,MATCH(3,'Window calculation'!$A$257:$A$317,1),MATCH(AJ$259,'Window calculation'!$A$257:$Q$257,0)),INDEX('Window calculation'!$A$257:$Q$317,MATCH('Glazing information'!$P139/('Glazing information'!$O139+'Glazing information'!$N139),'Window calculation'!$A$257:$A$317,1),MATCH(AJ$259,'Window calculation'!$A$257:$Q$257,0))+(INDEX($A$257:$Q$317,MATCH(3-IFERROR('Glazing information'!$P139/('Glazing information'!$O139+'Glazing information'!$N139),0),$R$257:$R$317,-1),MATCH(AJ$259,'Window calculation'!$A$257:$Q$257,0))-INDEX('Window calculation'!$A$257:$Q$317,MATCH('Glazing information'!$P139/('Glazing information'!$O139+'Glazing information'!$N139),'Window calculation'!$A$257:$A$317,1),MATCH(AJ$259,'Window calculation'!$A$257:$Q$257,0)))*('Glazing information'!$P139/('Glazing information'!$O139+'Glazing information'!$N139)-INDEX($A$257:$A$317,MATCH('Glazing information'!$P139/('Glazing information'!$O139+'Glazing information'!$N139),'Window calculation'!$A$257:$A$317,1),1))/(INDEX(P267:P327,MATCH(3-IFERROR('Glazing information'!$P139/('Glazing information'!$O139+'Glazing information'!$N139),0),$R$257:$R$317,-1),1)-INDEX($A$257:$A$317,MATCH('Glazing information'!$P139/('Glazing information'!$O139+'Glazing information'!$N139),'Window calculation'!$A$257:$A$317,1),1))),1)</f>
        <v>1</v>
      </c>
      <c r="AL271" s="416" t="str">
        <f>IFERROR(('Window calculation'!AK271*('Glazing information'!$N139+'Glazing information'!$O139)-'Window calculation'!AJ271*'Glazing information'!$O139)/'Glazing information'!$N139,"")</f>
        <v/>
      </c>
      <c r="AM271" s="419">
        <f>IFERROR(IF('Glazing information'!$P160/'Glazing information'!$O160&gt;3,INDEX($A$257:$Q$317,MATCH(3,'Window calculation'!$A$257:$A$317,1),MATCH(AM$259,'Window calculation'!$A$257:$Q$257,0)),INDEX('Window calculation'!$A$257:$Q$317,MATCH('Glazing information'!$P160/'Glazing information'!$O160,'Window calculation'!$A$257:$A$317,1),MATCH(AM$259,'Window calculation'!$A$257:$Q$257,0))+(INDEX($A$257:$Q$317,MATCH(3-IFERROR('Glazing information'!$P160/'Glazing information'!$O160,0),$R$257:$R$317,-1),MATCH(AM$259,'Window calculation'!$A$257:$Q$257,0))-INDEX('Window calculation'!$A$257:$Q$317,MATCH('Glazing information'!$P160/'Glazing information'!$O160,'Window calculation'!$A$257:$A$317,1),MATCH(AM$259,'Window calculation'!$A$257:$Q$257,0)))*('Glazing information'!$P160/'Glazing information'!$O160-INDEX($A$257:$A$317,MATCH('Glazing information'!$P160/'Glazing information'!$O160,'Window calculation'!$A$257:$A$317,1),1))/(INDEX($A$257:$A$317,MATCH(3-IFERROR('Glazing information'!$P160/'Glazing information'!$O160,0),$R$257:$R$317,-1),1)-INDEX($A$257:$A$317,MATCH('Glazing information'!$P160/'Glazing information'!$O160,'Window calculation'!$A$257:$A$317,1),1))),1)</f>
        <v>1</v>
      </c>
      <c r="AN271" s="420">
        <f>IFERROR(IF('Glazing information'!$P160/('Glazing information'!$O160+'Glazing information'!$N160)&gt;3,INDEX($A$257:$Q$317,MATCH(3,'Window calculation'!$A$257:$A$317,1),MATCH(AM$259,'Window calculation'!$A$257:$Q$257,0)),INDEX('Window calculation'!$A$257:$Q$317,MATCH('Glazing information'!$P160/('Glazing information'!$O160+'Glazing information'!$N160),'Window calculation'!$A$257:$A$317,1),MATCH(AM$259,'Window calculation'!$A$257:$Q$257,0))+(INDEX($A$257:$Q$317,MATCH(3-IFERROR('Glazing information'!$P160/('Glazing information'!$O160+'Glazing information'!$N160),0),$R$257:$R$317,-1),MATCH(AM$259,'Window calculation'!$A$257:$Q$257,0))-INDEX('Window calculation'!$A$257:$Q$317,MATCH('Glazing information'!$P160/('Glazing information'!$O160+'Glazing information'!$N160),'Window calculation'!$A$257:$A$317,1),MATCH(AM$259,'Window calculation'!$A$257:$Q$257,0)))*('Glazing information'!$P160/('Glazing information'!$O160+'Glazing information'!$N160)-INDEX($A$257:$A$317,MATCH('Glazing information'!$P160/('Glazing information'!$O160+'Glazing information'!$N160),'Window calculation'!$A$257:$A$317,1),1))/(INDEX(S267:S327,MATCH(3-IFERROR('Glazing information'!$P160/('Glazing information'!$O160+'Glazing information'!$N160),0),$R$257:$R$317,-1),1)-INDEX($A$257:$A$317,MATCH('Glazing information'!$P160/('Glazing information'!$O160+'Glazing information'!$N160),'Window calculation'!$A$257:$A$317,1),1))),1)</f>
        <v>1</v>
      </c>
      <c r="AO271" s="416" t="str">
        <f>IFERROR(('Window calculation'!AN271*('Glazing information'!$N160+'Glazing information'!$O160)-'Window calculation'!AM271*'Glazing information'!$O160)/'Glazing information'!$N160,"")</f>
        <v/>
      </c>
      <c r="AP271" s="419">
        <f>IFERROR(IF('Glazing information'!$P181/'Glazing information'!$O181&gt;3,INDEX($A$257:$Q$317,MATCH(3,'Window calculation'!$A$257:$A$317,1),MATCH(AP$259,'Window calculation'!$A$257:$Q$257,0)),INDEX('Window calculation'!$A$257:$Q$317,MATCH('Glazing information'!$P181/'Glazing information'!$O181,'Window calculation'!$A$257:$A$317,1),MATCH(AP$259,'Window calculation'!$A$257:$Q$257,0))+(INDEX($A$257:$Q$317,MATCH(3-IFERROR('Glazing information'!$P181/'Glazing information'!$O181,0),$R$257:$R$317,-1),MATCH(AP$259,'Window calculation'!$A$257:$Q$257,0))-INDEX('Window calculation'!$A$257:$Q$317,MATCH('Glazing information'!$P181/'Glazing information'!$O181,'Window calculation'!$A$257:$A$317,1),MATCH(AP$259,'Window calculation'!$A$257:$Q$257,0)))*('Glazing information'!$P181/'Glazing information'!$O181-INDEX($A$257:$A$317,MATCH('Glazing information'!$P181/'Glazing information'!$O181,'Window calculation'!$A$257:$A$317,1),1))/(INDEX($A$257:$A$317,MATCH(3-IFERROR('Glazing information'!$P181/'Glazing information'!$O181,0),$R$257:$R$317,-1),1)-INDEX($A$257:$A$317,MATCH('Glazing information'!$P181/'Glazing information'!$O181,'Window calculation'!$A$257:$A$317,1),1))),1)</f>
        <v>1</v>
      </c>
      <c r="AQ271" s="420">
        <f>IFERROR(IF('Glazing information'!$P181/('Glazing information'!$O181+'Glazing information'!$N181)&gt;3,INDEX($A$257:$Q$317,MATCH(3,'Window calculation'!$A$257:$A$317,1),MATCH(AP$259,'Window calculation'!$A$257:$Q$257,0)),INDEX('Window calculation'!$A$257:$Q$317,MATCH('Glazing information'!$P181/('Glazing information'!$O181+'Glazing information'!$N181),'Window calculation'!$A$257:$A$317,1),MATCH(AP$259,'Window calculation'!$A$257:$Q$257,0))+(INDEX($A$257:$Q$317,MATCH(3-IFERROR('Glazing information'!$P181/('Glazing information'!$O181+'Glazing information'!$N181),0),$R$257:$R$317,-1),MATCH(AP$259,'Window calculation'!$A$257:$Q$257,0))-INDEX('Window calculation'!$A$257:$Q$317,MATCH('Glazing information'!$P181/('Glazing information'!$O181+'Glazing information'!$N181),'Window calculation'!$A$257:$A$317,1),MATCH(AP$259,'Window calculation'!$A$257:$Q$257,0)))*('Glazing information'!$P181/('Glazing information'!$O181+'Glazing information'!$N181)-INDEX($A$257:$A$317,MATCH('Glazing information'!$P181/('Glazing information'!$O181+'Glazing information'!$N181),'Window calculation'!$A$257:$A$317,1),1))/(INDEX(V267:V327,MATCH(3-IFERROR('Glazing information'!$P181/('Glazing information'!$O181+'Glazing information'!$N181),0),$R$257:$R$317,-1),1)-INDEX($A$257:$A$317,MATCH('Glazing information'!$P181/('Glazing information'!$O181+'Glazing information'!$N181),'Window calculation'!$A$257:$A$317,1),1))),1)</f>
        <v>1</v>
      </c>
      <c r="AR271" s="416" t="str">
        <f>IFERROR(('Window calculation'!AQ271*('Glazing information'!$N181+'Glazing information'!$O181)-'Window calculation'!AP271*'Glazing information'!$O181)/'Glazing information'!$N181,"")</f>
        <v/>
      </c>
      <c r="AS271" s="57"/>
      <c r="AT271" s="57"/>
      <c r="AU271" s="57"/>
      <c r="AV271" s="57"/>
      <c r="AW271" s="57"/>
      <c r="AX271" s="57"/>
      <c r="AY271" s="57"/>
      <c r="AZ271" s="57"/>
      <c r="BA271" s="57"/>
      <c r="BB271" s="57"/>
      <c r="BC271" s="57"/>
      <c r="BD271" s="57"/>
      <c r="BE271" s="57"/>
      <c r="BF271" s="57"/>
      <c r="BG271" s="57"/>
      <c r="BH271" s="57"/>
      <c r="BI271" s="57"/>
      <c r="BJ271" s="57"/>
      <c r="BK271" s="57"/>
      <c r="BL271" s="57"/>
    </row>
    <row r="272" spans="1:64" x14ac:dyDescent="0.25">
      <c r="A272" s="67">
        <v>0.75</v>
      </c>
      <c r="B272" s="68" t="b">
        <f>IF('OTTV Calculation'!$E$6="Hanoi",'Beta Database'!D266,IF('OTTV Calculation'!$E$6="Da Nang",'Beta Database'!U266,IF('OTTV Calculation'!$E$6="Buon Ma Thuot",'Beta Database'!AL266,IF('OTTV Calculation'!$E$6="HCMC",'Beta Database'!BC266))))</f>
        <v>0</v>
      </c>
      <c r="C272" s="68" t="b">
        <f>IF('OTTV Calculation'!$E$6="Hanoi",'Beta Database'!E266,IF('OTTV Calculation'!$E$6="Da Nang",'Beta Database'!V266,IF('OTTV Calculation'!$E$6="Buon Ma Thuot",'Beta Database'!AM266,IF('OTTV Calculation'!$E$6="HCMC",'Beta Database'!BD266))))</f>
        <v>0</v>
      </c>
      <c r="D272" s="68" t="b">
        <f>IF('OTTV Calculation'!$E$6="Hanoi",'Beta Database'!F266,IF('OTTV Calculation'!$E$6="Da Nang",'Beta Database'!W266,IF('OTTV Calculation'!$E$6="Buon Ma Thuot",'Beta Database'!AN266,IF('OTTV Calculation'!$E$6="HCMC",'Beta Database'!BE266))))</f>
        <v>0</v>
      </c>
      <c r="E272" s="68" t="b">
        <f>IF('OTTV Calculation'!$E$6="Hanoi",'Beta Database'!G266,IF('OTTV Calculation'!$E$6="Da Nang",'Beta Database'!X266,IF('OTTV Calculation'!$E$6="Buon Ma Thuot",'Beta Database'!AO266,IF('OTTV Calculation'!$E$6="HCMC",'Beta Database'!BF266))))</f>
        <v>0</v>
      </c>
      <c r="F272" s="73" t="b">
        <f>IF('OTTV Calculation'!$E$6="Hanoi",'Beta Database'!H266,IF('OTTV Calculation'!$E$6="Da Nang",'Beta Database'!Y266,IF('OTTV Calculation'!$E$6="Buon Ma Thuot",'Beta Database'!AP266,IF('OTTV Calculation'!$E$6="HCMC",'Beta Database'!BG266))))</f>
        <v>0</v>
      </c>
      <c r="G272" s="68" t="b">
        <f>IF('OTTV Calculation'!$E$6="Hanoi",'Beta Database'!I266,IF('OTTV Calculation'!$E$6="Da Nang",'Beta Database'!Z266,IF('OTTV Calculation'!$E$6="Buon Ma Thuot",'Beta Database'!AQ266,IF('OTTV Calculation'!$E$6="HCMC",'Beta Database'!BH266))))</f>
        <v>0</v>
      </c>
      <c r="H272" s="68" t="b">
        <f>IF('OTTV Calculation'!$E$6="Hanoi",'Beta Database'!J266,IF('OTTV Calculation'!$E$6="Da Nang",'Beta Database'!AA266,IF('OTTV Calculation'!$E$6="Buon Ma Thuot",'Beta Database'!AR266,IF('OTTV Calculation'!$E$6="HCMC",'Beta Database'!BI266))))</f>
        <v>0</v>
      </c>
      <c r="I272" s="68" t="b">
        <f>IF('OTTV Calculation'!$E$6="Hanoi",'Beta Database'!K266,IF('OTTV Calculation'!$E$6="Da Nang",'Beta Database'!AB266,IF('OTTV Calculation'!$E$6="Buon Ma Thuot",'Beta Database'!AS266,IF('OTTV Calculation'!$E$6="HCMC",'Beta Database'!BJ266))))</f>
        <v>0</v>
      </c>
      <c r="J272" s="68" t="b">
        <f>IF('OTTV Calculation'!$E$6="Hanoi",'Beta Database'!L266,IF('OTTV Calculation'!$E$6="Da Nang",'Beta Database'!AC266,IF('OTTV Calculation'!$E$6="Buon Ma Thuot",'Beta Database'!AT266,IF('OTTV Calculation'!$E$6="HCMC",'Beta Database'!BK266))))</f>
        <v>0</v>
      </c>
      <c r="K272" s="68" t="b">
        <f>IF('OTTV Calculation'!$E$6="Hanoi",'Beta Database'!M266,IF('OTTV Calculation'!$E$6="Da Nang",'Beta Database'!AD266,IF('OTTV Calculation'!$E$6="Buon Ma Thuot",'Beta Database'!AU266,IF('OTTV Calculation'!$E$6="HCMC",'Beta Database'!BL266))))</f>
        <v>0</v>
      </c>
      <c r="L272" s="68" t="b">
        <f>IF('OTTV Calculation'!$E$6="Hanoi",'Beta Database'!N266,IF('OTTV Calculation'!$E$6="Da Nang",'Beta Database'!AE266,IF('OTTV Calculation'!$E$6="Buon Ma Thuot",'Beta Database'!AV266,IF('OTTV Calculation'!$E$6="HCMC",'Beta Database'!BM266))))</f>
        <v>0</v>
      </c>
      <c r="M272" s="68" t="b">
        <f>IF('OTTV Calculation'!$E$6="Hanoi",'Beta Database'!O266,IF('OTTV Calculation'!$E$6="Da Nang",'Beta Database'!AF266,IF('OTTV Calculation'!$E$6="Buon Ma Thuot",'Beta Database'!AW266,IF('OTTV Calculation'!$E$6="HCMC",'Beta Database'!BN266))))</f>
        <v>0</v>
      </c>
      <c r="N272" s="68" t="b">
        <f>IF('OTTV Calculation'!$E$6="Hanoi",'Beta Database'!P266,IF('OTTV Calculation'!$E$6="Da Nang",'Beta Database'!AG266,IF('OTTV Calculation'!$E$6="Buon Ma Thuot",'Beta Database'!AX266,IF('OTTV Calculation'!$E$6="HCMC",'Beta Database'!BO266))))</f>
        <v>0</v>
      </c>
      <c r="O272" s="68" t="b">
        <f>IF('OTTV Calculation'!$E$6="Hanoi",'Beta Database'!Q266,IF('OTTV Calculation'!$E$6="Da Nang",'Beta Database'!AH266,IF('OTTV Calculation'!$E$6="Buon Ma Thuot",'Beta Database'!AY266,IF('OTTV Calculation'!$E$6="HCMC",'Beta Database'!BP266))))</f>
        <v>0</v>
      </c>
      <c r="P272" s="68" t="b">
        <f>IF('OTTV Calculation'!$E$6="Hanoi",'Beta Database'!R266,IF('OTTV Calculation'!$E$6="Da Nang",'Beta Database'!AI266,IF('OTTV Calculation'!$E$6="Buon Ma Thuot",'Beta Database'!AZ266,IF('OTTV Calculation'!$E$6="HCMC",'Beta Database'!BQ266))))</f>
        <v>0</v>
      </c>
      <c r="Q272" s="68" t="b">
        <f>IF('OTTV Calculation'!$E$6="Hanoi",'Beta Database'!S266,IF('OTTV Calculation'!$E$6="Da Nang",'Beta Database'!AJ266,IF('OTTV Calculation'!$E$6="Buon Ma Thuot",'Beta Database'!BA266,IF('OTTV Calculation'!$E$6="HCMC",'Beta Database'!BR266))))</f>
        <v>0</v>
      </c>
      <c r="R272" s="57">
        <v>2.2999999999999998</v>
      </c>
      <c r="S272" s="57"/>
      <c r="T272" s="70" t="s">
        <v>219</v>
      </c>
      <c r="U272" s="419">
        <f>IFERROR(IF('Glazing information'!$P35/'Glazing information'!$O35&gt;3,INDEX($A$257:$Q$317,MATCH(3,'Window calculation'!$A$257:$A$317,1),MATCH(U$259,'Window calculation'!$A$257:$Q$257,0)),INDEX('Window calculation'!$A$257:$Q$317,MATCH('Glazing information'!$P35/'Glazing information'!$O35,'Window calculation'!$A$257:$A$317,1),MATCH(U$259,'Window calculation'!$A$257:$Q$257,0))+(INDEX($A$257:$Q$317,MATCH(3-IFERROR('Glazing information'!$P35/'Glazing information'!$O35,0),$R$257:$R$317,-1),MATCH(U$259,'Window calculation'!$A$257:$Q$257,0))-INDEX('Window calculation'!$A$257:$Q$317,MATCH('Glazing information'!$P35/'Glazing information'!$O35,'Window calculation'!$A$257:$A$317,1),MATCH(U$259,'Window calculation'!$A$257:$Q$257,0)))*('Glazing information'!$P35/'Glazing information'!$O35-INDEX($A$257:$A$317,MATCH('Glazing information'!$P35/'Glazing information'!$O35,'Window calculation'!$A$257:$A$317,1),1))/(INDEX($A$257:$A$317,MATCH(3-IFERROR('Glazing information'!$P35/'Glazing information'!$O35,0),$R$257:$R$317,-1),1)-INDEX($A$257:$A$317,MATCH('Glazing information'!$P35/'Glazing information'!$O35,'Window calculation'!$A$257:$A$317,1),1))),1)</f>
        <v>1</v>
      </c>
      <c r="V272" s="420">
        <f>IFERROR(IF('Glazing information'!$P35/('Glazing information'!$O35+'Glazing information'!$N35)&gt;3,INDEX($A$257:$Q$317,MATCH(3,'Window calculation'!$A$257:$A$317,1),MATCH(U$259,'Window calculation'!$A$257:$Q$257,0)),INDEX('Window calculation'!$A$257:$Q$317,MATCH('Glazing information'!$P35/('Glazing information'!$O35+'Glazing information'!$N35),'Window calculation'!$A$257:$A$317,1),MATCH(U$259,'Window calculation'!$A$257:$Q$257,0))+(INDEX($A$257:$Q$317,MATCH(3-IFERROR('Glazing information'!$P35/('Glazing information'!$O35+'Glazing information'!$N35),0),$R$257:$R$317,-1),MATCH(U$259,'Window calculation'!$A$257:$Q$257,0))-INDEX('Window calculation'!$A$257:$Q$317,MATCH('Glazing information'!$P35/('Glazing information'!$O35+'Glazing information'!$N35),'Window calculation'!$A$257:$A$317,1),MATCH(U$259,'Window calculation'!$A$257:$Q$257,0)))*('Glazing information'!$P35/('Glazing information'!$O35+'Glazing information'!$N35)-INDEX($A$257:$A$317,MATCH('Glazing information'!$P35/('Glazing information'!$O35+'Glazing information'!$N35),'Window calculation'!$A$257:$A$317,1),1))/(INDEX(A268:A328,MATCH(3-IFERROR('Glazing information'!$P35/('Glazing information'!$O35+'Glazing information'!$N35),0),$R$257:$R$317,-1),1)-INDEX($A$257:$A$317,MATCH('Glazing information'!$P35/('Glazing information'!$O35+'Glazing information'!$N35),'Window calculation'!$A$257:$A$317,1),1))),1)</f>
        <v>1</v>
      </c>
      <c r="W272" s="416" t="str">
        <f>IFERROR(('Window calculation'!V272*('Glazing information'!$N35+'Glazing information'!$O35)-'Window calculation'!U272*'Glazing information'!$O35)/'Glazing information'!$N35,"")</f>
        <v/>
      </c>
      <c r="X272" s="419">
        <f>IFERROR(IF('Glazing information'!$P56/'Glazing information'!$O56&gt;3,INDEX($A$257:$Q$317,MATCH(3,'Window calculation'!$A$257:$A$317,1),MATCH(X$259,'Window calculation'!$A$257:$Q$257,0)),INDEX('Window calculation'!$A$257:$Q$317,MATCH('Glazing information'!$P56/'Glazing information'!$O56,'Window calculation'!$A$257:$A$317,1),MATCH(X$259,'Window calculation'!$A$257:$Q$257,0))+(INDEX($A$257:$Q$317,MATCH(3-IFERROR('Glazing information'!$P56/'Glazing information'!$O56,0),$R$257:$R$317,-1),MATCH(X$259,'Window calculation'!$A$257:$Q$257,0))-INDEX('Window calculation'!$A$257:$Q$317,MATCH('Glazing information'!$P56/'Glazing information'!$O56,'Window calculation'!$A$257:$A$317,1),MATCH(X$259,'Window calculation'!$A$257:$Q$257,0)))*('Glazing information'!$P56/'Glazing information'!$O56-INDEX($A$257:$A$317,MATCH('Glazing information'!$P56/'Glazing information'!$O56,'Window calculation'!$A$257:$A$317,1),1))/(INDEX($A$257:$A$317,MATCH(3-IFERROR('Glazing information'!$P56/'Glazing information'!$O56,0),$R$257:$R$317,-1),1)-INDEX($A$257:$A$317,MATCH('Glazing information'!$P56/'Glazing information'!$O56,'Window calculation'!$A$257:$A$317,1),1))),1)</f>
        <v>1</v>
      </c>
      <c r="Y272" s="420">
        <f>IFERROR(IF('Glazing information'!$P56/('Glazing information'!$O56+'Glazing information'!$N56)&gt;3,INDEX($A$257:$Q$317,MATCH(3,'Window calculation'!$A$257:$A$317,1),MATCH(X$259,'Window calculation'!$A$257:$Q$257,0)),INDEX('Window calculation'!$A$257:$Q$317,MATCH('Glazing information'!$P56/('Glazing information'!$O56+'Glazing information'!$N56),'Window calculation'!$A$257:$A$317,1),MATCH(X$259,'Window calculation'!$A$257:$Q$257,0))+(INDEX($A$257:$Q$317,MATCH(3-IFERROR('Glazing information'!$P56/('Glazing information'!$O56+'Glazing information'!$N56),0),$R$257:$R$317,-1),MATCH(X$259,'Window calculation'!$A$257:$Q$257,0))-INDEX('Window calculation'!$A$257:$Q$317,MATCH('Glazing information'!$P56/('Glazing information'!$O56+'Glazing information'!$N56),'Window calculation'!$A$257:$A$317,1),MATCH(X$259,'Window calculation'!$A$257:$Q$257,0)))*('Glazing information'!$P56/('Glazing information'!$O56+'Glazing information'!$N56)-INDEX($A$257:$A$317,MATCH('Glazing information'!$P56/('Glazing information'!$O56+'Glazing information'!$N56),'Window calculation'!$A$257:$A$317,1),1))/(INDEX(D268:D328,MATCH(3-IFERROR('Glazing information'!$P56/('Glazing information'!$O56+'Glazing information'!$N56),0),$R$257:$R$317,-1),1)-INDEX($A$257:$A$317,MATCH('Glazing information'!$P56/('Glazing information'!$O56+'Glazing information'!$N56),'Window calculation'!$A$257:$A$317,1),1))),1)</f>
        <v>1</v>
      </c>
      <c r="Z272" s="416" t="str">
        <f>IFERROR(('Window calculation'!Y272*('Glazing information'!$N56+'Glazing information'!$O56)-'Window calculation'!X272*'Glazing information'!$O56)/'Glazing information'!$N56,"")</f>
        <v/>
      </c>
      <c r="AA272" s="419">
        <f>IFERROR(IF('Glazing information'!$P77/'Glazing information'!$O77&gt;3,INDEX($A$257:$Q$317,MATCH(3,'Window calculation'!$A$257:$A$317,1),MATCH(AA$259,'Window calculation'!$A$257:$Q$257,0)),INDEX('Window calculation'!$A$257:$Q$317,MATCH('Glazing information'!$P77/'Glazing information'!$O77,'Window calculation'!$A$257:$A$317,1),MATCH(AA$259,'Window calculation'!$A$257:$Q$257,0))+(INDEX($A$257:$Q$317,MATCH(3-IFERROR('Glazing information'!$P77/'Glazing information'!$O77,0),$R$257:$R$317,-1),MATCH(AA$259,'Window calculation'!$A$257:$Q$257,0))-INDEX('Window calculation'!$A$257:$Q$317,MATCH('Glazing information'!$P77/'Glazing information'!$O77,'Window calculation'!$A$257:$A$317,1),MATCH(AA$259,'Window calculation'!$A$257:$Q$257,0)))*('Glazing information'!$P77/'Glazing information'!$O77-INDEX($A$257:$A$317,MATCH('Glazing information'!$P77/'Glazing information'!$O77,'Window calculation'!$A$257:$A$317,1),1))/(INDEX($A$257:$A$317,MATCH(3-IFERROR('Glazing information'!$P77/'Glazing information'!$O77,0),$R$257:$R$317,-1),1)-INDEX($A$257:$A$317,MATCH('Glazing information'!$P77/'Glazing information'!$O77,'Window calculation'!$A$257:$A$317,1),1))),1)</f>
        <v>1</v>
      </c>
      <c r="AB272" s="420">
        <f>IFERROR(IF('Glazing information'!$P77/('Glazing information'!$O77+'Glazing information'!$N77)&gt;3,INDEX($A$257:$Q$317,MATCH(3,'Window calculation'!$A$257:$A$317,1),MATCH(AA$259,'Window calculation'!$A$257:$Q$257,0)),INDEX('Window calculation'!$A$257:$Q$317,MATCH('Glazing information'!$P77/('Glazing information'!$O77+'Glazing information'!$N77),'Window calculation'!$A$257:$A$317,1),MATCH(AA$259,'Window calculation'!$A$257:$Q$257,0))+(INDEX($A$257:$Q$317,MATCH(3-IFERROR('Glazing information'!$P77/('Glazing information'!$O77+'Glazing information'!$N77),0),$R$257:$R$317,-1),MATCH(AA$259,'Window calculation'!$A$257:$Q$257,0))-INDEX('Window calculation'!$A$257:$Q$317,MATCH('Glazing information'!$P77/('Glazing information'!$O77+'Glazing information'!$N77),'Window calculation'!$A$257:$A$317,1),MATCH(AA$259,'Window calculation'!$A$257:$Q$257,0)))*('Glazing information'!$P77/('Glazing information'!$O77+'Glazing information'!$N77)-INDEX($A$257:$A$317,MATCH('Glazing information'!$P77/('Glazing information'!$O77+'Glazing information'!$N77),'Window calculation'!$A$257:$A$317,1),1))/(INDEX(G268:G328,MATCH(3-IFERROR('Glazing information'!$P77/('Glazing information'!$O77+'Glazing information'!$N77),0),$R$257:$R$317,-1),1)-INDEX($A$257:$A$317,MATCH('Glazing information'!$P77/('Glazing information'!$O77+'Glazing information'!$N77),'Window calculation'!$A$257:$A$317,1),1))),1)</f>
        <v>1</v>
      </c>
      <c r="AC272" s="416" t="str">
        <f>IFERROR(('Window calculation'!AB272*('Glazing information'!$N77+'Glazing information'!$O77)-'Window calculation'!AA272*'Glazing information'!$O77)/'Glazing information'!$N77,"")</f>
        <v/>
      </c>
      <c r="AD272" s="419">
        <f>IFERROR(IF('Glazing information'!$P98/'Glazing information'!$O98&gt;3,INDEX($A$257:$Q$317,MATCH(3,'Window calculation'!$A$257:$A$317,1),MATCH(AD$259,'Window calculation'!$A$257:$Q$257,0)),INDEX('Window calculation'!$A$257:$Q$317,MATCH('Glazing information'!$P98/'Glazing information'!$O98,'Window calculation'!$A$257:$A$317,1),MATCH(AD$259,'Window calculation'!$A$257:$Q$257,0))+(INDEX($A$257:$Q$317,MATCH(3-IFERROR('Glazing information'!$P98/'Glazing information'!$O98,0),$R$257:$R$317,-1),MATCH(AD$259,'Window calculation'!$A$257:$Q$257,0))-INDEX('Window calculation'!$A$257:$Q$317,MATCH('Glazing information'!$P98/'Glazing information'!$O98,'Window calculation'!$A$257:$A$317,1),MATCH(AD$259,'Window calculation'!$A$257:$Q$257,0)))*('Glazing information'!$P98/'Glazing information'!$O98-INDEX($A$257:$A$317,MATCH('Glazing information'!$P98/'Glazing information'!$O98,'Window calculation'!$A$257:$A$317,1),1))/(INDEX($A$257:$A$317,MATCH(3-IFERROR('Glazing information'!$P98/'Glazing information'!$O98,0),$R$257:$R$317,-1),1)-INDEX($A$257:$A$317,MATCH('Glazing information'!$P98/'Glazing information'!$O98,'Window calculation'!$A$257:$A$317,1),1))),1)</f>
        <v>1</v>
      </c>
      <c r="AE272" s="420">
        <f>IFERROR(IF('Glazing information'!$P98/('Glazing information'!$O98+'Glazing information'!$N98)&gt;3,INDEX($A$257:$Q$317,MATCH(3,'Window calculation'!$A$257:$A$317,1),MATCH(AD$259,'Window calculation'!$A$257:$Q$257,0)),INDEX('Window calculation'!$A$257:$Q$317,MATCH('Glazing information'!$P98/('Glazing information'!$O98+'Glazing information'!$N98),'Window calculation'!$A$257:$A$317,1),MATCH(AD$259,'Window calculation'!$A$257:$Q$257,0))+(INDEX($A$257:$Q$317,MATCH(3-IFERROR('Glazing information'!$P98/('Glazing information'!$O98+'Glazing information'!$N98),0),$R$257:$R$317,-1),MATCH(AD$259,'Window calculation'!$A$257:$Q$257,0))-INDEX('Window calculation'!$A$257:$Q$317,MATCH('Glazing information'!$P98/('Glazing information'!$O98+'Glazing information'!$N98),'Window calculation'!$A$257:$A$317,1),MATCH(AD$259,'Window calculation'!$A$257:$Q$257,0)))*('Glazing information'!$P98/('Glazing information'!$O98+'Glazing information'!$N98)-INDEX($A$257:$A$317,MATCH('Glazing information'!$P98/('Glazing information'!$O98+'Glazing information'!$N98),'Window calculation'!$A$257:$A$317,1),1))/(INDEX(J268:J328,MATCH(3-IFERROR('Glazing information'!$P98/('Glazing information'!$O98+'Glazing information'!$N98),0),$R$257:$R$317,-1),1)-INDEX($A$257:$A$317,MATCH('Glazing information'!$P98/('Glazing information'!$O98+'Glazing information'!$N98),'Window calculation'!$A$257:$A$317,1),1))),1)</f>
        <v>1</v>
      </c>
      <c r="AF272" s="416" t="str">
        <f>IFERROR(('Window calculation'!AE272*('Glazing information'!$N98+'Glazing information'!$O98)-'Window calculation'!AD272*'Glazing information'!$O98)/'Glazing information'!$N98,"")</f>
        <v/>
      </c>
      <c r="AG272" s="419">
        <f>IFERROR(IF('Glazing information'!$P119/'Glazing information'!$O119&gt;3,INDEX($A$257:$Q$317,MATCH(3,'Window calculation'!$A$257:$A$317,1),MATCH(AG$259,'Window calculation'!$A$257:$Q$257,0)),INDEX('Window calculation'!$A$257:$Q$317,MATCH('Glazing information'!$P119/'Glazing information'!$O119,'Window calculation'!$A$257:$A$317,1),MATCH(AG$259,'Window calculation'!$A$257:$Q$257,0))+(INDEX($A$257:$Q$317,MATCH(3-IFERROR('Glazing information'!$P119/'Glazing information'!$O119,0),$R$257:$R$317,-1),MATCH(AG$259,'Window calculation'!$A$257:$Q$257,0))-INDEX('Window calculation'!$A$257:$Q$317,MATCH('Glazing information'!$P119/'Glazing information'!$O119,'Window calculation'!$A$257:$A$317,1),MATCH(AG$259,'Window calculation'!$A$257:$Q$257,0)))*('Glazing information'!$P119/'Glazing information'!$O119-INDEX($A$257:$A$317,MATCH('Glazing information'!$P119/'Glazing information'!$O119,'Window calculation'!$A$257:$A$317,1),1))/(INDEX($A$257:$A$317,MATCH(3-IFERROR('Glazing information'!$P119/'Glazing information'!$O119,0),$R$257:$R$317,-1),1)-INDEX($A$257:$A$317,MATCH('Glazing information'!$P119/'Glazing information'!$O119,'Window calculation'!$A$257:$A$317,1),1))),1)</f>
        <v>1</v>
      </c>
      <c r="AH272" s="420">
        <f>IFERROR(IF('Glazing information'!$P119/('Glazing information'!$O119+'Glazing information'!$N119)&gt;3,INDEX($A$257:$Q$317,MATCH(3,'Window calculation'!$A$257:$A$317,1),MATCH(AG$259,'Window calculation'!$A$257:$Q$257,0)),INDEX('Window calculation'!$A$257:$Q$317,MATCH('Glazing information'!$P119/('Glazing information'!$O119+'Glazing information'!$N119),'Window calculation'!$A$257:$A$317,1),MATCH(AG$259,'Window calculation'!$A$257:$Q$257,0))+(INDEX($A$257:$Q$317,MATCH(3-IFERROR('Glazing information'!$P119/('Glazing information'!$O119+'Glazing information'!$N119),0),$R$257:$R$317,-1),MATCH(AG$259,'Window calculation'!$A$257:$Q$257,0))-INDEX('Window calculation'!$A$257:$Q$317,MATCH('Glazing information'!$P119/('Glazing information'!$O119+'Glazing information'!$N119),'Window calculation'!$A$257:$A$317,1),MATCH(AG$259,'Window calculation'!$A$257:$Q$257,0)))*('Glazing information'!$P119/('Glazing information'!$O119+'Glazing information'!$N119)-INDEX($A$257:$A$317,MATCH('Glazing information'!$P119/('Glazing information'!$O119+'Glazing information'!$N119),'Window calculation'!$A$257:$A$317,1),1))/(INDEX(M268:M328,MATCH(3-IFERROR('Glazing information'!$P119/('Glazing information'!$O119+'Glazing information'!$N119),0),$R$257:$R$317,-1),1)-INDEX($A$257:$A$317,MATCH('Glazing information'!$P119/('Glazing information'!$O119+'Glazing information'!$N119),'Window calculation'!$A$257:$A$317,1),1))),1)</f>
        <v>1</v>
      </c>
      <c r="AI272" s="416" t="str">
        <f>IFERROR(('Window calculation'!AH272*('Glazing information'!$N119+'Glazing information'!$O119)-'Window calculation'!AG272*'Glazing information'!$O119)/'Glazing information'!$N119,"")</f>
        <v/>
      </c>
      <c r="AJ272" s="419">
        <f>IFERROR(IF('Glazing information'!$P140/'Glazing information'!$O140&gt;3,INDEX($A$257:$Q$317,MATCH(3,'Window calculation'!$A$257:$A$317,1),MATCH(AJ$259,'Window calculation'!$A$257:$Q$257,0)),INDEX('Window calculation'!$A$257:$Q$317,MATCH('Glazing information'!$P140/'Glazing information'!$O140,'Window calculation'!$A$257:$A$317,1),MATCH(AJ$259,'Window calculation'!$A$257:$Q$257,0))+(INDEX($A$257:$Q$317,MATCH(3-IFERROR('Glazing information'!$P140/'Glazing information'!$O140,0),$R$257:$R$317,-1),MATCH(AJ$259,'Window calculation'!$A$257:$Q$257,0))-INDEX('Window calculation'!$A$257:$Q$317,MATCH('Glazing information'!$P140/'Glazing information'!$O140,'Window calculation'!$A$257:$A$317,1),MATCH(AJ$259,'Window calculation'!$A$257:$Q$257,0)))*('Glazing information'!$P140/'Glazing information'!$O140-INDEX($A$257:$A$317,MATCH('Glazing information'!$P140/'Glazing information'!$O140,'Window calculation'!$A$257:$A$317,1),1))/(INDEX($A$257:$A$317,MATCH(3-IFERROR('Glazing information'!$P140/'Glazing information'!$O140,0),$R$257:$R$317,-1),1)-INDEX($A$257:$A$317,MATCH('Glazing information'!$P140/'Glazing information'!$O140,'Window calculation'!$A$257:$A$317,1),1))),1)</f>
        <v>1</v>
      </c>
      <c r="AK272" s="420">
        <f>IFERROR(IF('Glazing information'!$P140/('Glazing information'!$O140+'Glazing information'!$N140)&gt;3,INDEX($A$257:$Q$317,MATCH(3,'Window calculation'!$A$257:$A$317,1),MATCH(AJ$259,'Window calculation'!$A$257:$Q$257,0)),INDEX('Window calculation'!$A$257:$Q$317,MATCH('Glazing information'!$P140/('Glazing information'!$O140+'Glazing information'!$N140),'Window calculation'!$A$257:$A$317,1),MATCH(AJ$259,'Window calculation'!$A$257:$Q$257,0))+(INDEX($A$257:$Q$317,MATCH(3-IFERROR('Glazing information'!$P140/('Glazing information'!$O140+'Glazing information'!$N140),0),$R$257:$R$317,-1),MATCH(AJ$259,'Window calculation'!$A$257:$Q$257,0))-INDEX('Window calculation'!$A$257:$Q$317,MATCH('Glazing information'!$P140/('Glazing information'!$O140+'Glazing information'!$N140),'Window calculation'!$A$257:$A$317,1),MATCH(AJ$259,'Window calculation'!$A$257:$Q$257,0)))*('Glazing information'!$P140/('Glazing information'!$O140+'Glazing information'!$N140)-INDEX($A$257:$A$317,MATCH('Glazing information'!$P140/('Glazing information'!$O140+'Glazing information'!$N140),'Window calculation'!$A$257:$A$317,1),1))/(INDEX(P268:P328,MATCH(3-IFERROR('Glazing information'!$P140/('Glazing information'!$O140+'Glazing information'!$N140),0),$R$257:$R$317,-1),1)-INDEX($A$257:$A$317,MATCH('Glazing information'!$P140/('Glazing information'!$O140+'Glazing information'!$N140),'Window calculation'!$A$257:$A$317,1),1))),1)</f>
        <v>1</v>
      </c>
      <c r="AL272" s="416" t="str">
        <f>IFERROR(('Window calculation'!AK272*('Glazing information'!$N140+'Glazing information'!$O140)-'Window calculation'!AJ272*'Glazing information'!$O140)/'Glazing information'!$N140,"")</f>
        <v/>
      </c>
      <c r="AM272" s="419">
        <f>IFERROR(IF('Glazing information'!$P161/'Glazing information'!$O161&gt;3,INDEX($A$257:$Q$317,MATCH(3,'Window calculation'!$A$257:$A$317,1),MATCH(AM$259,'Window calculation'!$A$257:$Q$257,0)),INDEX('Window calculation'!$A$257:$Q$317,MATCH('Glazing information'!$P161/'Glazing information'!$O161,'Window calculation'!$A$257:$A$317,1),MATCH(AM$259,'Window calculation'!$A$257:$Q$257,0))+(INDEX($A$257:$Q$317,MATCH(3-IFERROR('Glazing information'!$P161/'Glazing information'!$O161,0),$R$257:$R$317,-1),MATCH(AM$259,'Window calculation'!$A$257:$Q$257,0))-INDEX('Window calculation'!$A$257:$Q$317,MATCH('Glazing information'!$P161/'Glazing information'!$O161,'Window calculation'!$A$257:$A$317,1),MATCH(AM$259,'Window calculation'!$A$257:$Q$257,0)))*('Glazing information'!$P161/'Glazing information'!$O161-INDEX($A$257:$A$317,MATCH('Glazing information'!$P161/'Glazing information'!$O161,'Window calculation'!$A$257:$A$317,1),1))/(INDEX($A$257:$A$317,MATCH(3-IFERROR('Glazing information'!$P161/'Glazing information'!$O161,0),$R$257:$R$317,-1),1)-INDEX($A$257:$A$317,MATCH('Glazing information'!$P161/'Glazing information'!$O161,'Window calculation'!$A$257:$A$317,1),1))),1)</f>
        <v>1</v>
      </c>
      <c r="AN272" s="420">
        <f>IFERROR(IF('Glazing information'!$P161/('Glazing information'!$O161+'Glazing information'!$N161)&gt;3,INDEX($A$257:$Q$317,MATCH(3,'Window calculation'!$A$257:$A$317,1),MATCH(AM$259,'Window calculation'!$A$257:$Q$257,0)),INDEX('Window calculation'!$A$257:$Q$317,MATCH('Glazing information'!$P161/('Glazing information'!$O161+'Glazing information'!$N161),'Window calculation'!$A$257:$A$317,1),MATCH(AM$259,'Window calculation'!$A$257:$Q$257,0))+(INDEX($A$257:$Q$317,MATCH(3-IFERROR('Glazing information'!$P161/('Glazing information'!$O161+'Glazing information'!$N161),0),$R$257:$R$317,-1),MATCH(AM$259,'Window calculation'!$A$257:$Q$257,0))-INDEX('Window calculation'!$A$257:$Q$317,MATCH('Glazing information'!$P161/('Glazing information'!$O161+'Glazing information'!$N161),'Window calculation'!$A$257:$A$317,1),MATCH(AM$259,'Window calculation'!$A$257:$Q$257,0)))*('Glazing information'!$P161/('Glazing information'!$O161+'Glazing information'!$N161)-INDEX($A$257:$A$317,MATCH('Glazing information'!$P161/('Glazing information'!$O161+'Glazing information'!$N161),'Window calculation'!$A$257:$A$317,1),1))/(INDEX(S268:S328,MATCH(3-IFERROR('Glazing information'!$P161/('Glazing information'!$O161+'Glazing information'!$N161),0),$R$257:$R$317,-1),1)-INDEX($A$257:$A$317,MATCH('Glazing information'!$P161/('Glazing information'!$O161+'Glazing information'!$N161),'Window calculation'!$A$257:$A$317,1),1))),1)</f>
        <v>1</v>
      </c>
      <c r="AO272" s="416" t="str">
        <f>IFERROR(('Window calculation'!AN272*('Glazing information'!$N161+'Glazing information'!$O161)-'Window calculation'!AM272*'Glazing information'!$O161)/'Glazing information'!$N161,"")</f>
        <v/>
      </c>
      <c r="AP272" s="419">
        <f>IFERROR(IF('Glazing information'!$P182/'Glazing information'!$O182&gt;3,INDEX($A$257:$Q$317,MATCH(3,'Window calculation'!$A$257:$A$317,1),MATCH(AP$259,'Window calculation'!$A$257:$Q$257,0)),INDEX('Window calculation'!$A$257:$Q$317,MATCH('Glazing information'!$P182/'Glazing information'!$O182,'Window calculation'!$A$257:$A$317,1),MATCH(AP$259,'Window calculation'!$A$257:$Q$257,0))+(INDEX($A$257:$Q$317,MATCH(3-IFERROR('Glazing information'!$P182/'Glazing information'!$O182,0),$R$257:$R$317,-1),MATCH(AP$259,'Window calculation'!$A$257:$Q$257,0))-INDEX('Window calculation'!$A$257:$Q$317,MATCH('Glazing information'!$P182/'Glazing information'!$O182,'Window calculation'!$A$257:$A$317,1),MATCH(AP$259,'Window calculation'!$A$257:$Q$257,0)))*('Glazing information'!$P182/'Glazing information'!$O182-INDEX($A$257:$A$317,MATCH('Glazing information'!$P182/'Glazing information'!$O182,'Window calculation'!$A$257:$A$317,1),1))/(INDEX($A$257:$A$317,MATCH(3-IFERROR('Glazing information'!$P182/'Glazing information'!$O182,0),$R$257:$R$317,-1),1)-INDEX($A$257:$A$317,MATCH('Glazing information'!$P182/'Glazing information'!$O182,'Window calculation'!$A$257:$A$317,1),1))),1)</f>
        <v>1</v>
      </c>
      <c r="AQ272" s="420">
        <f>IFERROR(IF('Glazing information'!$P182/('Glazing information'!$O182+'Glazing information'!$N182)&gt;3,INDEX($A$257:$Q$317,MATCH(3,'Window calculation'!$A$257:$A$317,1),MATCH(AP$259,'Window calculation'!$A$257:$Q$257,0)),INDEX('Window calculation'!$A$257:$Q$317,MATCH('Glazing information'!$P182/('Glazing information'!$O182+'Glazing information'!$N182),'Window calculation'!$A$257:$A$317,1),MATCH(AP$259,'Window calculation'!$A$257:$Q$257,0))+(INDEX($A$257:$Q$317,MATCH(3-IFERROR('Glazing information'!$P182/('Glazing information'!$O182+'Glazing information'!$N182),0),$R$257:$R$317,-1),MATCH(AP$259,'Window calculation'!$A$257:$Q$257,0))-INDEX('Window calculation'!$A$257:$Q$317,MATCH('Glazing information'!$P182/('Glazing information'!$O182+'Glazing information'!$N182),'Window calculation'!$A$257:$A$317,1),MATCH(AP$259,'Window calculation'!$A$257:$Q$257,0)))*('Glazing information'!$P182/('Glazing information'!$O182+'Glazing information'!$N182)-INDEX($A$257:$A$317,MATCH('Glazing information'!$P182/('Glazing information'!$O182+'Glazing information'!$N182),'Window calculation'!$A$257:$A$317,1),1))/(INDEX(V268:V328,MATCH(3-IFERROR('Glazing information'!$P182/('Glazing information'!$O182+'Glazing information'!$N182),0),$R$257:$R$317,-1),1)-INDEX($A$257:$A$317,MATCH('Glazing information'!$P182/('Glazing information'!$O182+'Glazing information'!$N182),'Window calculation'!$A$257:$A$317,1),1))),1)</f>
        <v>1</v>
      </c>
      <c r="AR272" s="416" t="str">
        <f>IFERROR(('Window calculation'!AQ272*('Glazing information'!$N182+'Glazing information'!$O182)-'Window calculation'!AP272*'Glazing information'!$O182)/'Glazing information'!$N182,"")</f>
        <v/>
      </c>
      <c r="AS272" s="57"/>
      <c r="AT272" s="57"/>
      <c r="AU272" s="57"/>
      <c r="AV272" s="57"/>
      <c r="AW272" s="57"/>
      <c r="AX272" s="57"/>
      <c r="AY272" s="57"/>
      <c r="AZ272" s="57"/>
      <c r="BA272" s="57"/>
      <c r="BB272" s="57"/>
      <c r="BC272" s="57"/>
      <c r="BD272" s="57"/>
      <c r="BE272" s="57"/>
      <c r="BF272" s="57"/>
      <c r="BG272" s="57"/>
      <c r="BH272" s="57"/>
      <c r="BI272" s="57"/>
      <c r="BJ272" s="57"/>
      <c r="BK272" s="57"/>
      <c r="BL272" s="57"/>
    </row>
    <row r="273" spans="1:64" x14ac:dyDescent="0.25">
      <c r="A273" s="67">
        <v>0.8</v>
      </c>
      <c r="B273" s="68" t="b">
        <f>IF('OTTV Calculation'!$E$6="Hanoi",'Beta Database'!D267,IF('OTTV Calculation'!$E$6="Da Nang",'Beta Database'!U267,IF('OTTV Calculation'!$E$6="Buon Ma Thuot",'Beta Database'!AL267,IF('OTTV Calculation'!$E$6="HCMC",'Beta Database'!BC267))))</f>
        <v>0</v>
      </c>
      <c r="C273" s="68" t="b">
        <f>IF('OTTV Calculation'!$E$6="Hanoi",'Beta Database'!E267,IF('OTTV Calculation'!$E$6="Da Nang",'Beta Database'!V267,IF('OTTV Calculation'!$E$6="Buon Ma Thuot",'Beta Database'!AM267,IF('OTTV Calculation'!$E$6="HCMC",'Beta Database'!BD267))))</f>
        <v>0</v>
      </c>
      <c r="D273" s="68" t="b">
        <f>IF('OTTV Calculation'!$E$6="Hanoi",'Beta Database'!F267,IF('OTTV Calculation'!$E$6="Da Nang",'Beta Database'!W267,IF('OTTV Calculation'!$E$6="Buon Ma Thuot",'Beta Database'!AN267,IF('OTTV Calculation'!$E$6="HCMC",'Beta Database'!BE267))))</f>
        <v>0</v>
      </c>
      <c r="E273" s="68" t="b">
        <f>IF('OTTV Calculation'!$E$6="Hanoi",'Beta Database'!G267,IF('OTTV Calculation'!$E$6="Da Nang",'Beta Database'!X267,IF('OTTV Calculation'!$E$6="Buon Ma Thuot",'Beta Database'!AO267,IF('OTTV Calculation'!$E$6="HCMC",'Beta Database'!BF267))))</f>
        <v>0</v>
      </c>
      <c r="F273" s="73" t="b">
        <f>IF('OTTV Calculation'!$E$6="Hanoi",'Beta Database'!H267,IF('OTTV Calculation'!$E$6="Da Nang",'Beta Database'!Y267,IF('OTTV Calculation'!$E$6="Buon Ma Thuot",'Beta Database'!AP267,IF('OTTV Calculation'!$E$6="HCMC",'Beta Database'!BG267))))</f>
        <v>0</v>
      </c>
      <c r="G273" s="68" t="b">
        <f>IF('OTTV Calculation'!$E$6="Hanoi",'Beta Database'!I267,IF('OTTV Calculation'!$E$6="Da Nang",'Beta Database'!Z267,IF('OTTV Calculation'!$E$6="Buon Ma Thuot",'Beta Database'!AQ267,IF('OTTV Calculation'!$E$6="HCMC",'Beta Database'!BH267))))</f>
        <v>0</v>
      </c>
      <c r="H273" s="68" t="b">
        <f>IF('OTTV Calculation'!$E$6="Hanoi",'Beta Database'!J267,IF('OTTV Calculation'!$E$6="Da Nang",'Beta Database'!AA267,IF('OTTV Calculation'!$E$6="Buon Ma Thuot",'Beta Database'!AR267,IF('OTTV Calculation'!$E$6="HCMC",'Beta Database'!BI267))))</f>
        <v>0</v>
      </c>
      <c r="I273" s="68" t="b">
        <f>IF('OTTV Calculation'!$E$6="Hanoi",'Beta Database'!K267,IF('OTTV Calculation'!$E$6="Da Nang",'Beta Database'!AB267,IF('OTTV Calculation'!$E$6="Buon Ma Thuot",'Beta Database'!AS267,IF('OTTV Calculation'!$E$6="HCMC",'Beta Database'!BJ267))))</f>
        <v>0</v>
      </c>
      <c r="J273" s="68" t="b">
        <f>IF('OTTV Calculation'!$E$6="Hanoi",'Beta Database'!L267,IF('OTTV Calculation'!$E$6="Da Nang",'Beta Database'!AC267,IF('OTTV Calculation'!$E$6="Buon Ma Thuot",'Beta Database'!AT267,IF('OTTV Calculation'!$E$6="HCMC",'Beta Database'!BK267))))</f>
        <v>0</v>
      </c>
      <c r="K273" s="68" t="b">
        <f>IF('OTTV Calculation'!$E$6="Hanoi",'Beta Database'!M267,IF('OTTV Calculation'!$E$6="Da Nang",'Beta Database'!AD267,IF('OTTV Calculation'!$E$6="Buon Ma Thuot",'Beta Database'!AU267,IF('OTTV Calculation'!$E$6="HCMC",'Beta Database'!BL267))))</f>
        <v>0</v>
      </c>
      <c r="L273" s="68" t="b">
        <f>IF('OTTV Calculation'!$E$6="Hanoi",'Beta Database'!N267,IF('OTTV Calculation'!$E$6="Da Nang",'Beta Database'!AE267,IF('OTTV Calculation'!$E$6="Buon Ma Thuot",'Beta Database'!AV267,IF('OTTV Calculation'!$E$6="HCMC",'Beta Database'!BM267))))</f>
        <v>0</v>
      </c>
      <c r="M273" s="68" t="b">
        <f>IF('OTTV Calculation'!$E$6="Hanoi",'Beta Database'!O267,IF('OTTV Calculation'!$E$6="Da Nang",'Beta Database'!AF267,IF('OTTV Calculation'!$E$6="Buon Ma Thuot",'Beta Database'!AW267,IF('OTTV Calculation'!$E$6="HCMC",'Beta Database'!BN267))))</f>
        <v>0</v>
      </c>
      <c r="N273" s="68" t="b">
        <f>IF('OTTV Calculation'!$E$6="Hanoi",'Beta Database'!P267,IF('OTTV Calculation'!$E$6="Da Nang",'Beta Database'!AG267,IF('OTTV Calculation'!$E$6="Buon Ma Thuot",'Beta Database'!AX267,IF('OTTV Calculation'!$E$6="HCMC",'Beta Database'!BO267))))</f>
        <v>0</v>
      </c>
      <c r="O273" s="68" t="b">
        <f>IF('OTTV Calculation'!$E$6="Hanoi",'Beta Database'!Q267,IF('OTTV Calculation'!$E$6="Da Nang",'Beta Database'!AH267,IF('OTTV Calculation'!$E$6="Buon Ma Thuot",'Beta Database'!AY267,IF('OTTV Calculation'!$E$6="HCMC",'Beta Database'!BP267))))</f>
        <v>0</v>
      </c>
      <c r="P273" s="68" t="b">
        <f>IF('OTTV Calculation'!$E$6="Hanoi",'Beta Database'!R267,IF('OTTV Calculation'!$E$6="Da Nang",'Beta Database'!AI267,IF('OTTV Calculation'!$E$6="Buon Ma Thuot",'Beta Database'!AZ267,IF('OTTV Calculation'!$E$6="HCMC",'Beta Database'!BQ267))))</f>
        <v>0</v>
      </c>
      <c r="Q273" s="68" t="b">
        <f>IF('OTTV Calculation'!$E$6="Hanoi",'Beta Database'!S267,IF('OTTV Calculation'!$E$6="Da Nang",'Beta Database'!AJ267,IF('OTTV Calculation'!$E$6="Buon Ma Thuot",'Beta Database'!BA267,IF('OTTV Calculation'!$E$6="HCMC",'Beta Database'!BR267))))</f>
        <v>0</v>
      </c>
      <c r="R273" s="57">
        <v>2.25</v>
      </c>
      <c r="S273" s="57"/>
      <c r="T273" s="70" t="s">
        <v>220</v>
      </c>
      <c r="U273" s="419">
        <f>IFERROR(IF('Glazing information'!$P36/'Glazing information'!$O36&gt;3,INDEX($A$257:$Q$317,MATCH(3,'Window calculation'!$A$257:$A$317,1),MATCH(U$259,'Window calculation'!$A$257:$Q$257,0)),INDEX('Window calculation'!$A$257:$Q$317,MATCH('Glazing information'!$P36/'Glazing information'!$O36,'Window calculation'!$A$257:$A$317,1),MATCH(U$259,'Window calculation'!$A$257:$Q$257,0))+(INDEX($A$257:$Q$317,MATCH(3-IFERROR('Glazing information'!$P36/'Glazing information'!$O36,0),$R$257:$R$317,-1),MATCH(U$259,'Window calculation'!$A$257:$Q$257,0))-INDEX('Window calculation'!$A$257:$Q$317,MATCH('Glazing information'!$P36/'Glazing information'!$O36,'Window calculation'!$A$257:$A$317,1),MATCH(U$259,'Window calculation'!$A$257:$Q$257,0)))*('Glazing information'!$P36/'Glazing information'!$O36-INDEX($A$257:$A$317,MATCH('Glazing information'!$P36/'Glazing information'!$O36,'Window calculation'!$A$257:$A$317,1),1))/(INDEX($A$257:$A$317,MATCH(3-IFERROR('Glazing information'!$P36/'Glazing information'!$O36,0),$R$257:$R$317,-1),1)-INDEX($A$257:$A$317,MATCH('Glazing information'!$P36/'Glazing information'!$O36,'Window calculation'!$A$257:$A$317,1),1))),1)</f>
        <v>1</v>
      </c>
      <c r="V273" s="420">
        <f>IFERROR(IF('Glazing information'!$P36/('Glazing information'!$O36+'Glazing information'!$N36)&gt;3,INDEX($A$257:$Q$317,MATCH(3,'Window calculation'!$A$257:$A$317,1),MATCH(U$259,'Window calculation'!$A$257:$Q$257,0)),INDEX('Window calculation'!$A$257:$Q$317,MATCH('Glazing information'!$P36/('Glazing information'!$O36+'Glazing information'!$N36),'Window calculation'!$A$257:$A$317,1),MATCH(U$259,'Window calculation'!$A$257:$Q$257,0))+(INDEX($A$257:$Q$317,MATCH(3-IFERROR('Glazing information'!$P36/('Glazing information'!$O36+'Glazing information'!$N36),0),$R$257:$R$317,-1),MATCH(U$259,'Window calculation'!$A$257:$Q$257,0))-INDEX('Window calculation'!$A$257:$Q$317,MATCH('Glazing information'!$P36/('Glazing information'!$O36+'Glazing information'!$N36),'Window calculation'!$A$257:$A$317,1),MATCH(U$259,'Window calculation'!$A$257:$Q$257,0)))*('Glazing information'!$P36/('Glazing information'!$O36+'Glazing information'!$N36)-INDEX($A$257:$A$317,MATCH('Glazing information'!$P36/('Glazing information'!$O36+'Glazing information'!$N36),'Window calculation'!$A$257:$A$317,1),1))/(INDEX(A269:A329,MATCH(3-IFERROR('Glazing information'!$P36/('Glazing information'!$O36+'Glazing information'!$N36),0),$R$257:$R$317,-1),1)-INDEX($A$257:$A$317,MATCH('Glazing information'!$P36/('Glazing information'!$O36+'Glazing information'!$N36),'Window calculation'!$A$257:$A$317,1),1))),1)</f>
        <v>1</v>
      </c>
      <c r="W273" s="416" t="str">
        <f>IFERROR(('Window calculation'!V273*('Glazing information'!$N36+'Glazing information'!$O36)-'Window calculation'!U273*'Glazing information'!$O36)/'Glazing information'!$N36,"")</f>
        <v/>
      </c>
      <c r="X273" s="419">
        <f>IFERROR(IF('Glazing information'!$P57/'Glazing information'!$O57&gt;3,INDEX($A$257:$Q$317,MATCH(3,'Window calculation'!$A$257:$A$317,1),MATCH(X$259,'Window calculation'!$A$257:$Q$257,0)),INDEX('Window calculation'!$A$257:$Q$317,MATCH('Glazing information'!$P57/'Glazing information'!$O57,'Window calculation'!$A$257:$A$317,1),MATCH(X$259,'Window calculation'!$A$257:$Q$257,0))+(INDEX($A$257:$Q$317,MATCH(3-IFERROR('Glazing information'!$P57/'Glazing information'!$O57,0),$R$257:$R$317,-1),MATCH(X$259,'Window calculation'!$A$257:$Q$257,0))-INDEX('Window calculation'!$A$257:$Q$317,MATCH('Glazing information'!$P57/'Glazing information'!$O57,'Window calculation'!$A$257:$A$317,1),MATCH(X$259,'Window calculation'!$A$257:$Q$257,0)))*('Glazing information'!$P57/'Glazing information'!$O57-INDEX($A$257:$A$317,MATCH('Glazing information'!$P57/'Glazing information'!$O57,'Window calculation'!$A$257:$A$317,1),1))/(INDEX($A$257:$A$317,MATCH(3-IFERROR('Glazing information'!$P57/'Glazing information'!$O57,0),$R$257:$R$317,-1),1)-INDEX($A$257:$A$317,MATCH('Glazing information'!$P57/'Glazing information'!$O57,'Window calculation'!$A$257:$A$317,1),1))),1)</f>
        <v>1</v>
      </c>
      <c r="Y273" s="420">
        <f>IFERROR(IF('Glazing information'!$P57/('Glazing information'!$O57+'Glazing information'!$N57)&gt;3,INDEX($A$257:$Q$317,MATCH(3,'Window calculation'!$A$257:$A$317,1),MATCH(X$259,'Window calculation'!$A$257:$Q$257,0)),INDEX('Window calculation'!$A$257:$Q$317,MATCH('Glazing information'!$P57/('Glazing information'!$O57+'Glazing information'!$N57),'Window calculation'!$A$257:$A$317,1),MATCH(X$259,'Window calculation'!$A$257:$Q$257,0))+(INDEX($A$257:$Q$317,MATCH(3-IFERROR('Glazing information'!$P57/('Glazing information'!$O57+'Glazing information'!$N57),0),$R$257:$R$317,-1),MATCH(X$259,'Window calculation'!$A$257:$Q$257,0))-INDEX('Window calculation'!$A$257:$Q$317,MATCH('Glazing information'!$P57/('Glazing information'!$O57+'Glazing information'!$N57),'Window calculation'!$A$257:$A$317,1),MATCH(X$259,'Window calculation'!$A$257:$Q$257,0)))*('Glazing information'!$P57/('Glazing information'!$O57+'Glazing information'!$N57)-INDEX($A$257:$A$317,MATCH('Glazing information'!$P57/('Glazing information'!$O57+'Glazing information'!$N57),'Window calculation'!$A$257:$A$317,1),1))/(INDEX(D269:D329,MATCH(3-IFERROR('Glazing information'!$P57/('Glazing information'!$O57+'Glazing information'!$N57),0),$R$257:$R$317,-1),1)-INDEX($A$257:$A$317,MATCH('Glazing information'!$P57/('Glazing information'!$O57+'Glazing information'!$N57),'Window calculation'!$A$257:$A$317,1),1))),1)</f>
        <v>1</v>
      </c>
      <c r="Z273" s="416" t="str">
        <f>IFERROR(('Window calculation'!Y273*('Glazing information'!$N57+'Glazing information'!$O57)-'Window calculation'!X273*'Glazing information'!$O57)/'Glazing information'!$N57,"")</f>
        <v/>
      </c>
      <c r="AA273" s="419">
        <f>IFERROR(IF('Glazing information'!$P78/'Glazing information'!$O78&gt;3,INDEX($A$257:$Q$317,MATCH(3,'Window calculation'!$A$257:$A$317,1),MATCH(AA$259,'Window calculation'!$A$257:$Q$257,0)),INDEX('Window calculation'!$A$257:$Q$317,MATCH('Glazing information'!$P78/'Glazing information'!$O78,'Window calculation'!$A$257:$A$317,1),MATCH(AA$259,'Window calculation'!$A$257:$Q$257,0))+(INDEX($A$257:$Q$317,MATCH(3-IFERROR('Glazing information'!$P78/'Glazing information'!$O78,0),$R$257:$R$317,-1),MATCH(AA$259,'Window calculation'!$A$257:$Q$257,0))-INDEX('Window calculation'!$A$257:$Q$317,MATCH('Glazing information'!$P78/'Glazing information'!$O78,'Window calculation'!$A$257:$A$317,1),MATCH(AA$259,'Window calculation'!$A$257:$Q$257,0)))*('Glazing information'!$P78/'Glazing information'!$O78-INDEX($A$257:$A$317,MATCH('Glazing information'!$P78/'Glazing information'!$O78,'Window calculation'!$A$257:$A$317,1),1))/(INDEX($A$257:$A$317,MATCH(3-IFERROR('Glazing information'!$P78/'Glazing information'!$O78,0),$R$257:$R$317,-1),1)-INDEX($A$257:$A$317,MATCH('Glazing information'!$P78/'Glazing information'!$O78,'Window calculation'!$A$257:$A$317,1),1))),1)</f>
        <v>1</v>
      </c>
      <c r="AB273" s="420">
        <f>IFERROR(IF('Glazing information'!$P78/('Glazing information'!$O78+'Glazing information'!$N78)&gt;3,INDEX($A$257:$Q$317,MATCH(3,'Window calculation'!$A$257:$A$317,1),MATCH(AA$259,'Window calculation'!$A$257:$Q$257,0)),INDEX('Window calculation'!$A$257:$Q$317,MATCH('Glazing information'!$P78/('Glazing information'!$O78+'Glazing information'!$N78),'Window calculation'!$A$257:$A$317,1),MATCH(AA$259,'Window calculation'!$A$257:$Q$257,0))+(INDEX($A$257:$Q$317,MATCH(3-IFERROR('Glazing information'!$P78/('Glazing information'!$O78+'Glazing information'!$N78),0),$R$257:$R$317,-1),MATCH(AA$259,'Window calculation'!$A$257:$Q$257,0))-INDEX('Window calculation'!$A$257:$Q$317,MATCH('Glazing information'!$P78/('Glazing information'!$O78+'Glazing information'!$N78),'Window calculation'!$A$257:$A$317,1),MATCH(AA$259,'Window calculation'!$A$257:$Q$257,0)))*('Glazing information'!$P78/('Glazing information'!$O78+'Glazing information'!$N78)-INDEX($A$257:$A$317,MATCH('Glazing information'!$P78/('Glazing information'!$O78+'Glazing information'!$N78),'Window calculation'!$A$257:$A$317,1),1))/(INDEX(G269:G329,MATCH(3-IFERROR('Glazing information'!$P78/('Glazing information'!$O78+'Glazing information'!$N78),0),$R$257:$R$317,-1),1)-INDEX($A$257:$A$317,MATCH('Glazing information'!$P78/('Glazing information'!$O78+'Glazing information'!$N78),'Window calculation'!$A$257:$A$317,1),1))),1)</f>
        <v>1</v>
      </c>
      <c r="AC273" s="416" t="str">
        <f>IFERROR(('Window calculation'!AB273*('Glazing information'!$N78+'Glazing information'!$O78)-'Window calculation'!AA273*'Glazing information'!$O78)/'Glazing information'!$N78,"")</f>
        <v/>
      </c>
      <c r="AD273" s="419">
        <f>IFERROR(IF('Glazing information'!$P99/'Glazing information'!$O99&gt;3,INDEX($A$257:$Q$317,MATCH(3,'Window calculation'!$A$257:$A$317,1),MATCH(AD$259,'Window calculation'!$A$257:$Q$257,0)),INDEX('Window calculation'!$A$257:$Q$317,MATCH('Glazing information'!$P99/'Glazing information'!$O99,'Window calculation'!$A$257:$A$317,1),MATCH(AD$259,'Window calculation'!$A$257:$Q$257,0))+(INDEX($A$257:$Q$317,MATCH(3-IFERROR('Glazing information'!$P99/'Glazing information'!$O99,0),$R$257:$R$317,-1),MATCH(AD$259,'Window calculation'!$A$257:$Q$257,0))-INDEX('Window calculation'!$A$257:$Q$317,MATCH('Glazing information'!$P99/'Glazing information'!$O99,'Window calculation'!$A$257:$A$317,1),MATCH(AD$259,'Window calculation'!$A$257:$Q$257,0)))*('Glazing information'!$P99/'Glazing information'!$O99-INDEX($A$257:$A$317,MATCH('Glazing information'!$P99/'Glazing information'!$O99,'Window calculation'!$A$257:$A$317,1),1))/(INDEX($A$257:$A$317,MATCH(3-IFERROR('Glazing information'!$P99/'Glazing information'!$O99,0),$R$257:$R$317,-1),1)-INDEX($A$257:$A$317,MATCH('Glazing information'!$P99/'Glazing information'!$O99,'Window calculation'!$A$257:$A$317,1),1))),1)</f>
        <v>1</v>
      </c>
      <c r="AE273" s="420">
        <f>IFERROR(IF('Glazing information'!$P99/('Glazing information'!$O99+'Glazing information'!$N99)&gt;3,INDEX($A$257:$Q$317,MATCH(3,'Window calculation'!$A$257:$A$317,1),MATCH(AD$259,'Window calculation'!$A$257:$Q$257,0)),INDEX('Window calculation'!$A$257:$Q$317,MATCH('Glazing information'!$P99/('Glazing information'!$O99+'Glazing information'!$N99),'Window calculation'!$A$257:$A$317,1),MATCH(AD$259,'Window calculation'!$A$257:$Q$257,0))+(INDEX($A$257:$Q$317,MATCH(3-IFERROR('Glazing information'!$P99/('Glazing information'!$O99+'Glazing information'!$N99),0),$R$257:$R$317,-1),MATCH(AD$259,'Window calculation'!$A$257:$Q$257,0))-INDEX('Window calculation'!$A$257:$Q$317,MATCH('Glazing information'!$P99/('Glazing information'!$O99+'Glazing information'!$N99),'Window calculation'!$A$257:$A$317,1),MATCH(AD$259,'Window calculation'!$A$257:$Q$257,0)))*('Glazing information'!$P99/('Glazing information'!$O99+'Glazing information'!$N99)-INDEX($A$257:$A$317,MATCH('Glazing information'!$P99/('Glazing information'!$O99+'Glazing information'!$N99),'Window calculation'!$A$257:$A$317,1),1))/(INDEX(J269:J329,MATCH(3-IFERROR('Glazing information'!$P99/('Glazing information'!$O99+'Glazing information'!$N99),0),$R$257:$R$317,-1),1)-INDEX($A$257:$A$317,MATCH('Glazing information'!$P99/('Glazing information'!$O99+'Glazing information'!$N99),'Window calculation'!$A$257:$A$317,1),1))),1)</f>
        <v>1</v>
      </c>
      <c r="AF273" s="416" t="str">
        <f>IFERROR(('Window calculation'!AE273*('Glazing information'!$N99+'Glazing information'!$O99)-'Window calculation'!AD273*'Glazing information'!$O99)/'Glazing information'!$N99,"")</f>
        <v/>
      </c>
      <c r="AG273" s="419">
        <f>IFERROR(IF('Glazing information'!$P120/'Glazing information'!$O120&gt;3,INDEX($A$257:$Q$317,MATCH(3,'Window calculation'!$A$257:$A$317,1),MATCH(AG$259,'Window calculation'!$A$257:$Q$257,0)),INDEX('Window calculation'!$A$257:$Q$317,MATCH('Glazing information'!$P120/'Glazing information'!$O120,'Window calculation'!$A$257:$A$317,1),MATCH(AG$259,'Window calculation'!$A$257:$Q$257,0))+(INDEX($A$257:$Q$317,MATCH(3-IFERROR('Glazing information'!$P120/'Glazing information'!$O120,0),$R$257:$R$317,-1),MATCH(AG$259,'Window calculation'!$A$257:$Q$257,0))-INDEX('Window calculation'!$A$257:$Q$317,MATCH('Glazing information'!$P120/'Glazing information'!$O120,'Window calculation'!$A$257:$A$317,1),MATCH(AG$259,'Window calculation'!$A$257:$Q$257,0)))*('Glazing information'!$P120/'Glazing information'!$O120-INDEX($A$257:$A$317,MATCH('Glazing information'!$P120/'Glazing information'!$O120,'Window calculation'!$A$257:$A$317,1),1))/(INDEX($A$257:$A$317,MATCH(3-IFERROR('Glazing information'!$P120/'Glazing information'!$O120,0),$R$257:$R$317,-1),1)-INDEX($A$257:$A$317,MATCH('Glazing information'!$P120/'Glazing information'!$O120,'Window calculation'!$A$257:$A$317,1),1))),1)</f>
        <v>1</v>
      </c>
      <c r="AH273" s="420">
        <f>IFERROR(IF('Glazing information'!$P120/('Glazing information'!$O120+'Glazing information'!$N120)&gt;3,INDEX($A$257:$Q$317,MATCH(3,'Window calculation'!$A$257:$A$317,1),MATCH(AG$259,'Window calculation'!$A$257:$Q$257,0)),INDEX('Window calculation'!$A$257:$Q$317,MATCH('Glazing information'!$P120/('Glazing information'!$O120+'Glazing information'!$N120),'Window calculation'!$A$257:$A$317,1),MATCH(AG$259,'Window calculation'!$A$257:$Q$257,0))+(INDEX($A$257:$Q$317,MATCH(3-IFERROR('Glazing information'!$P120/('Glazing information'!$O120+'Glazing information'!$N120),0),$R$257:$R$317,-1),MATCH(AG$259,'Window calculation'!$A$257:$Q$257,0))-INDEX('Window calculation'!$A$257:$Q$317,MATCH('Glazing information'!$P120/('Glazing information'!$O120+'Glazing information'!$N120),'Window calculation'!$A$257:$A$317,1),MATCH(AG$259,'Window calculation'!$A$257:$Q$257,0)))*('Glazing information'!$P120/('Glazing information'!$O120+'Glazing information'!$N120)-INDEX($A$257:$A$317,MATCH('Glazing information'!$P120/('Glazing information'!$O120+'Glazing information'!$N120),'Window calculation'!$A$257:$A$317,1),1))/(INDEX(M269:M329,MATCH(3-IFERROR('Glazing information'!$P120/('Glazing information'!$O120+'Glazing information'!$N120),0),$R$257:$R$317,-1),1)-INDEX($A$257:$A$317,MATCH('Glazing information'!$P120/('Glazing information'!$O120+'Glazing information'!$N120),'Window calculation'!$A$257:$A$317,1),1))),1)</f>
        <v>1</v>
      </c>
      <c r="AI273" s="416" t="str">
        <f>IFERROR(('Window calculation'!AH273*('Glazing information'!$N120+'Glazing information'!$O120)-'Window calculation'!AG273*'Glazing information'!$O120)/'Glazing information'!$N120,"")</f>
        <v/>
      </c>
      <c r="AJ273" s="419">
        <f>IFERROR(IF('Glazing information'!$P141/'Glazing information'!$O141&gt;3,INDEX($A$257:$Q$317,MATCH(3,'Window calculation'!$A$257:$A$317,1),MATCH(AJ$259,'Window calculation'!$A$257:$Q$257,0)),INDEX('Window calculation'!$A$257:$Q$317,MATCH('Glazing information'!$P141/'Glazing information'!$O141,'Window calculation'!$A$257:$A$317,1),MATCH(AJ$259,'Window calculation'!$A$257:$Q$257,0))+(INDEX($A$257:$Q$317,MATCH(3-IFERROR('Glazing information'!$P141/'Glazing information'!$O141,0),$R$257:$R$317,-1),MATCH(AJ$259,'Window calculation'!$A$257:$Q$257,0))-INDEX('Window calculation'!$A$257:$Q$317,MATCH('Glazing information'!$P141/'Glazing information'!$O141,'Window calculation'!$A$257:$A$317,1),MATCH(AJ$259,'Window calculation'!$A$257:$Q$257,0)))*('Glazing information'!$P141/'Glazing information'!$O141-INDEX($A$257:$A$317,MATCH('Glazing information'!$P141/'Glazing information'!$O141,'Window calculation'!$A$257:$A$317,1),1))/(INDEX($A$257:$A$317,MATCH(3-IFERROR('Glazing information'!$P141/'Glazing information'!$O141,0),$R$257:$R$317,-1),1)-INDEX($A$257:$A$317,MATCH('Glazing information'!$P141/'Glazing information'!$O141,'Window calculation'!$A$257:$A$317,1),1))),1)</f>
        <v>1</v>
      </c>
      <c r="AK273" s="420">
        <f>IFERROR(IF('Glazing information'!$P141/('Glazing information'!$O141+'Glazing information'!$N141)&gt;3,INDEX($A$257:$Q$317,MATCH(3,'Window calculation'!$A$257:$A$317,1),MATCH(AJ$259,'Window calculation'!$A$257:$Q$257,0)),INDEX('Window calculation'!$A$257:$Q$317,MATCH('Glazing information'!$P141/('Glazing information'!$O141+'Glazing information'!$N141),'Window calculation'!$A$257:$A$317,1),MATCH(AJ$259,'Window calculation'!$A$257:$Q$257,0))+(INDEX($A$257:$Q$317,MATCH(3-IFERROR('Glazing information'!$P141/('Glazing information'!$O141+'Glazing information'!$N141),0),$R$257:$R$317,-1),MATCH(AJ$259,'Window calculation'!$A$257:$Q$257,0))-INDEX('Window calculation'!$A$257:$Q$317,MATCH('Glazing information'!$P141/('Glazing information'!$O141+'Glazing information'!$N141),'Window calculation'!$A$257:$A$317,1),MATCH(AJ$259,'Window calculation'!$A$257:$Q$257,0)))*('Glazing information'!$P141/('Glazing information'!$O141+'Glazing information'!$N141)-INDEX($A$257:$A$317,MATCH('Glazing information'!$P141/('Glazing information'!$O141+'Glazing information'!$N141),'Window calculation'!$A$257:$A$317,1),1))/(INDEX(P269:P329,MATCH(3-IFERROR('Glazing information'!$P141/('Glazing information'!$O141+'Glazing information'!$N141),0),$R$257:$R$317,-1),1)-INDEX($A$257:$A$317,MATCH('Glazing information'!$P141/('Glazing information'!$O141+'Glazing information'!$N141),'Window calculation'!$A$257:$A$317,1),1))),1)</f>
        <v>1</v>
      </c>
      <c r="AL273" s="416" t="str">
        <f>IFERROR(('Window calculation'!AK273*('Glazing information'!$N141+'Glazing information'!$O141)-'Window calculation'!AJ273*'Glazing information'!$O141)/'Glazing information'!$N141,"")</f>
        <v/>
      </c>
      <c r="AM273" s="419">
        <f>IFERROR(IF('Glazing information'!$P162/'Glazing information'!$O162&gt;3,INDEX($A$257:$Q$317,MATCH(3,'Window calculation'!$A$257:$A$317,1),MATCH(AM$259,'Window calculation'!$A$257:$Q$257,0)),INDEX('Window calculation'!$A$257:$Q$317,MATCH('Glazing information'!$P162/'Glazing information'!$O162,'Window calculation'!$A$257:$A$317,1),MATCH(AM$259,'Window calculation'!$A$257:$Q$257,0))+(INDEX($A$257:$Q$317,MATCH(3-IFERROR('Glazing information'!$P162/'Glazing information'!$O162,0),$R$257:$R$317,-1),MATCH(AM$259,'Window calculation'!$A$257:$Q$257,0))-INDEX('Window calculation'!$A$257:$Q$317,MATCH('Glazing information'!$P162/'Glazing information'!$O162,'Window calculation'!$A$257:$A$317,1),MATCH(AM$259,'Window calculation'!$A$257:$Q$257,0)))*('Glazing information'!$P162/'Glazing information'!$O162-INDEX($A$257:$A$317,MATCH('Glazing information'!$P162/'Glazing information'!$O162,'Window calculation'!$A$257:$A$317,1),1))/(INDEX($A$257:$A$317,MATCH(3-IFERROR('Glazing information'!$P162/'Glazing information'!$O162,0),$R$257:$R$317,-1),1)-INDEX($A$257:$A$317,MATCH('Glazing information'!$P162/'Glazing information'!$O162,'Window calculation'!$A$257:$A$317,1),1))),1)</f>
        <v>1</v>
      </c>
      <c r="AN273" s="420">
        <f>IFERROR(IF('Glazing information'!$P162/('Glazing information'!$O162+'Glazing information'!$N162)&gt;3,INDEX($A$257:$Q$317,MATCH(3,'Window calculation'!$A$257:$A$317,1),MATCH(AM$259,'Window calculation'!$A$257:$Q$257,0)),INDEX('Window calculation'!$A$257:$Q$317,MATCH('Glazing information'!$P162/('Glazing information'!$O162+'Glazing information'!$N162),'Window calculation'!$A$257:$A$317,1),MATCH(AM$259,'Window calculation'!$A$257:$Q$257,0))+(INDEX($A$257:$Q$317,MATCH(3-IFERROR('Glazing information'!$P162/('Glazing information'!$O162+'Glazing information'!$N162),0),$R$257:$R$317,-1),MATCH(AM$259,'Window calculation'!$A$257:$Q$257,0))-INDEX('Window calculation'!$A$257:$Q$317,MATCH('Glazing information'!$P162/('Glazing information'!$O162+'Glazing information'!$N162),'Window calculation'!$A$257:$A$317,1),MATCH(AM$259,'Window calculation'!$A$257:$Q$257,0)))*('Glazing information'!$P162/('Glazing information'!$O162+'Glazing information'!$N162)-INDEX($A$257:$A$317,MATCH('Glazing information'!$P162/('Glazing information'!$O162+'Glazing information'!$N162),'Window calculation'!$A$257:$A$317,1),1))/(INDEX(S269:S329,MATCH(3-IFERROR('Glazing information'!$P162/('Glazing information'!$O162+'Glazing information'!$N162),0),$R$257:$R$317,-1),1)-INDEX($A$257:$A$317,MATCH('Glazing information'!$P162/('Glazing information'!$O162+'Glazing information'!$N162),'Window calculation'!$A$257:$A$317,1),1))),1)</f>
        <v>1</v>
      </c>
      <c r="AO273" s="416" t="str">
        <f>IFERROR(('Window calculation'!AN273*('Glazing information'!$N162+'Glazing information'!$O162)-'Window calculation'!AM273*'Glazing information'!$O162)/'Glazing information'!$N162,"")</f>
        <v/>
      </c>
      <c r="AP273" s="419">
        <f>IFERROR(IF('Glazing information'!$P183/'Glazing information'!$O183&gt;3,INDEX($A$257:$Q$317,MATCH(3,'Window calculation'!$A$257:$A$317,1),MATCH(AP$259,'Window calculation'!$A$257:$Q$257,0)),INDEX('Window calculation'!$A$257:$Q$317,MATCH('Glazing information'!$P183/'Glazing information'!$O183,'Window calculation'!$A$257:$A$317,1),MATCH(AP$259,'Window calculation'!$A$257:$Q$257,0))+(INDEX($A$257:$Q$317,MATCH(3-IFERROR('Glazing information'!$P183/'Glazing information'!$O183,0),$R$257:$R$317,-1),MATCH(AP$259,'Window calculation'!$A$257:$Q$257,0))-INDEX('Window calculation'!$A$257:$Q$317,MATCH('Glazing information'!$P183/'Glazing information'!$O183,'Window calculation'!$A$257:$A$317,1),MATCH(AP$259,'Window calculation'!$A$257:$Q$257,0)))*('Glazing information'!$P183/'Glazing information'!$O183-INDEX($A$257:$A$317,MATCH('Glazing information'!$P183/'Glazing information'!$O183,'Window calculation'!$A$257:$A$317,1),1))/(INDEX($A$257:$A$317,MATCH(3-IFERROR('Glazing information'!$P183/'Glazing information'!$O183,0),$R$257:$R$317,-1),1)-INDEX($A$257:$A$317,MATCH('Glazing information'!$P183/'Glazing information'!$O183,'Window calculation'!$A$257:$A$317,1),1))),1)</f>
        <v>1</v>
      </c>
      <c r="AQ273" s="420">
        <f>IFERROR(IF('Glazing information'!$P183/('Glazing information'!$O183+'Glazing information'!$N183)&gt;3,INDEX($A$257:$Q$317,MATCH(3,'Window calculation'!$A$257:$A$317,1),MATCH(AP$259,'Window calculation'!$A$257:$Q$257,0)),INDEX('Window calculation'!$A$257:$Q$317,MATCH('Glazing information'!$P183/('Glazing information'!$O183+'Glazing information'!$N183),'Window calculation'!$A$257:$A$317,1),MATCH(AP$259,'Window calculation'!$A$257:$Q$257,0))+(INDEX($A$257:$Q$317,MATCH(3-IFERROR('Glazing information'!$P183/('Glazing information'!$O183+'Glazing information'!$N183),0),$R$257:$R$317,-1),MATCH(AP$259,'Window calculation'!$A$257:$Q$257,0))-INDEX('Window calculation'!$A$257:$Q$317,MATCH('Glazing information'!$P183/('Glazing information'!$O183+'Glazing information'!$N183),'Window calculation'!$A$257:$A$317,1),MATCH(AP$259,'Window calculation'!$A$257:$Q$257,0)))*('Glazing information'!$P183/('Glazing information'!$O183+'Glazing information'!$N183)-INDEX($A$257:$A$317,MATCH('Glazing information'!$P183/('Glazing information'!$O183+'Glazing information'!$N183),'Window calculation'!$A$257:$A$317,1),1))/(INDEX(V269:V329,MATCH(3-IFERROR('Glazing information'!$P183/('Glazing information'!$O183+'Glazing information'!$N183),0),$R$257:$R$317,-1),1)-INDEX($A$257:$A$317,MATCH('Glazing information'!$P183/('Glazing information'!$O183+'Glazing information'!$N183),'Window calculation'!$A$257:$A$317,1),1))),1)</f>
        <v>1</v>
      </c>
      <c r="AR273" s="416" t="str">
        <f>IFERROR(('Window calculation'!AQ273*('Glazing information'!$N183+'Glazing information'!$O183)-'Window calculation'!AP273*'Glazing information'!$O183)/'Glazing information'!$N183,"")</f>
        <v/>
      </c>
      <c r="AS273" s="57"/>
      <c r="AT273" s="57"/>
      <c r="AU273" s="57"/>
      <c r="AV273" s="57"/>
      <c r="AW273" s="57"/>
      <c r="AX273" s="57"/>
      <c r="AY273" s="57"/>
      <c r="AZ273" s="57"/>
      <c r="BA273" s="57"/>
      <c r="BB273" s="57"/>
      <c r="BC273" s="57"/>
      <c r="BD273" s="57"/>
      <c r="BE273" s="57"/>
      <c r="BF273" s="57"/>
      <c r="BG273" s="57"/>
      <c r="BH273" s="57"/>
      <c r="BI273" s="57"/>
      <c r="BJ273" s="57"/>
      <c r="BK273" s="57"/>
      <c r="BL273" s="57"/>
    </row>
    <row r="274" spans="1:64" x14ac:dyDescent="0.25">
      <c r="A274" s="67">
        <v>0.85</v>
      </c>
      <c r="B274" s="68" t="b">
        <f>IF('OTTV Calculation'!$E$6="Hanoi",'Beta Database'!D268,IF('OTTV Calculation'!$E$6="Da Nang",'Beta Database'!U268,IF('OTTV Calculation'!$E$6="Buon Ma Thuot",'Beta Database'!AL268,IF('OTTV Calculation'!$E$6="HCMC",'Beta Database'!BC268))))</f>
        <v>0</v>
      </c>
      <c r="C274" s="68" t="b">
        <f>IF('OTTV Calculation'!$E$6="Hanoi",'Beta Database'!E268,IF('OTTV Calculation'!$E$6="Da Nang",'Beta Database'!V268,IF('OTTV Calculation'!$E$6="Buon Ma Thuot",'Beta Database'!AM268,IF('OTTV Calculation'!$E$6="HCMC",'Beta Database'!BD268))))</f>
        <v>0</v>
      </c>
      <c r="D274" s="68" t="b">
        <f>IF('OTTV Calculation'!$E$6="Hanoi",'Beta Database'!F268,IF('OTTV Calculation'!$E$6="Da Nang",'Beta Database'!W268,IF('OTTV Calculation'!$E$6="Buon Ma Thuot",'Beta Database'!AN268,IF('OTTV Calculation'!$E$6="HCMC",'Beta Database'!BE268))))</f>
        <v>0</v>
      </c>
      <c r="E274" s="68" t="b">
        <f>IF('OTTV Calculation'!$E$6="Hanoi",'Beta Database'!G268,IF('OTTV Calculation'!$E$6="Da Nang",'Beta Database'!X268,IF('OTTV Calculation'!$E$6="Buon Ma Thuot",'Beta Database'!AO268,IF('OTTV Calculation'!$E$6="HCMC",'Beta Database'!BF268))))</f>
        <v>0</v>
      </c>
      <c r="F274" s="73" t="b">
        <f>IF('OTTV Calculation'!$E$6="Hanoi",'Beta Database'!H268,IF('OTTV Calculation'!$E$6="Da Nang",'Beta Database'!Y268,IF('OTTV Calculation'!$E$6="Buon Ma Thuot",'Beta Database'!AP268,IF('OTTV Calculation'!$E$6="HCMC",'Beta Database'!BG268))))</f>
        <v>0</v>
      </c>
      <c r="G274" s="68" t="b">
        <f>IF('OTTV Calculation'!$E$6="Hanoi",'Beta Database'!I268,IF('OTTV Calculation'!$E$6="Da Nang",'Beta Database'!Z268,IF('OTTV Calculation'!$E$6="Buon Ma Thuot",'Beta Database'!AQ268,IF('OTTV Calculation'!$E$6="HCMC",'Beta Database'!BH268))))</f>
        <v>0</v>
      </c>
      <c r="H274" s="68" t="b">
        <f>IF('OTTV Calculation'!$E$6="Hanoi",'Beta Database'!J268,IF('OTTV Calculation'!$E$6="Da Nang",'Beta Database'!AA268,IF('OTTV Calculation'!$E$6="Buon Ma Thuot",'Beta Database'!AR268,IF('OTTV Calculation'!$E$6="HCMC",'Beta Database'!BI268))))</f>
        <v>0</v>
      </c>
      <c r="I274" s="68" t="b">
        <f>IF('OTTV Calculation'!$E$6="Hanoi",'Beta Database'!K268,IF('OTTV Calculation'!$E$6="Da Nang",'Beta Database'!AB268,IF('OTTV Calculation'!$E$6="Buon Ma Thuot",'Beta Database'!AS268,IF('OTTV Calculation'!$E$6="HCMC",'Beta Database'!BJ268))))</f>
        <v>0</v>
      </c>
      <c r="J274" s="68" t="b">
        <f>IF('OTTV Calculation'!$E$6="Hanoi",'Beta Database'!L268,IF('OTTV Calculation'!$E$6="Da Nang",'Beta Database'!AC268,IF('OTTV Calculation'!$E$6="Buon Ma Thuot",'Beta Database'!AT268,IF('OTTV Calculation'!$E$6="HCMC",'Beta Database'!BK268))))</f>
        <v>0</v>
      </c>
      <c r="K274" s="68" t="b">
        <f>IF('OTTV Calculation'!$E$6="Hanoi",'Beta Database'!M268,IF('OTTV Calculation'!$E$6="Da Nang",'Beta Database'!AD268,IF('OTTV Calculation'!$E$6="Buon Ma Thuot",'Beta Database'!AU268,IF('OTTV Calculation'!$E$6="HCMC",'Beta Database'!BL268))))</f>
        <v>0</v>
      </c>
      <c r="L274" s="68" t="b">
        <f>IF('OTTV Calculation'!$E$6="Hanoi",'Beta Database'!N268,IF('OTTV Calculation'!$E$6="Da Nang",'Beta Database'!AE268,IF('OTTV Calculation'!$E$6="Buon Ma Thuot",'Beta Database'!AV268,IF('OTTV Calculation'!$E$6="HCMC",'Beta Database'!BM268))))</f>
        <v>0</v>
      </c>
      <c r="M274" s="68" t="b">
        <f>IF('OTTV Calculation'!$E$6="Hanoi",'Beta Database'!O268,IF('OTTV Calculation'!$E$6="Da Nang",'Beta Database'!AF268,IF('OTTV Calculation'!$E$6="Buon Ma Thuot",'Beta Database'!AW268,IF('OTTV Calculation'!$E$6="HCMC",'Beta Database'!BN268))))</f>
        <v>0</v>
      </c>
      <c r="N274" s="68" t="b">
        <f>IF('OTTV Calculation'!$E$6="Hanoi",'Beta Database'!P268,IF('OTTV Calculation'!$E$6="Da Nang",'Beta Database'!AG268,IF('OTTV Calculation'!$E$6="Buon Ma Thuot",'Beta Database'!AX268,IF('OTTV Calculation'!$E$6="HCMC",'Beta Database'!BO268))))</f>
        <v>0</v>
      </c>
      <c r="O274" s="68" t="b">
        <f>IF('OTTV Calculation'!$E$6="Hanoi",'Beta Database'!Q268,IF('OTTV Calculation'!$E$6="Da Nang",'Beta Database'!AH268,IF('OTTV Calculation'!$E$6="Buon Ma Thuot",'Beta Database'!AY268,IF('OTTV Calculation'!$E$6="HCMC",'Beta Database'!BP268))))</f>
        <v>0</v>
      </c>
      <c r="P274" s="68" t="b">
        <f>IF('OTTV Calculation'!$E$6="Hanoi",'Beta Database'!R268,IF('OTTV Calculation'!$E$6="Da Nang",'Beta Database'!AI268,IF('OTTV Calculation'!$E$6="Buon Ma Thuot",'Beta Database'!AZ268,IF('OTTV Calculation'!$E$6="HCMC",'Beta Database'!BQ268))))</f>
        <v>0</v>
      </c>
      <c r="Q274" s="68" t="b">
        <f>IF('OTTV Calculation'!$E$6="Hanoi",'Beta Database'!S268,IF('OTTV Calculation'!$E$6="Da Nang",'Beta Database'!AJ268,IF('OTTV Calculation'!$E$6="Buon Ma Thuot",'Beta Database'!BA268,IF('OTTV Calculation'!$E$6="HCMC",'Beta Database'!BR268))))</f>
        <v>0</v>
      </c>
      <c r="R274" s="57">
        <v>2.2000000000000002</v>
      </c>
      <c r="S274" s="57"/>
      <c r="T274" s="70" t="s">
        <v>221</v>
      </c>
      <c r="U274" s="419">
        <f>IFERROR(IF('Glazing information'!$P37/'Glazing information'!$O37&gt;3,INDEX($A$257:$Q$317,MATCH(3,'Window calculation'!$A$257:$A$317,1),MATCH(U$259,'Window calculation'!$A$257:$Q$257,0)),INDEX('Window calculation'!$A$257:$Q$317,MATCH('Glazing information'!$P37/'Glazing information'!$O37,'Window calculation'!$A$257:$A$317,1),MATCH(U$259,'Window calculation'!$A$257:$Q$257,0))+(INDEX($A$257:$Q$317,MATCH(3-IFERROR('Glazing information'!$P37/'Glazing information'!$O37,0),$R$257:$R$317,-1),MATCH(U$259,'Window calculation'!$A$257:$Q$257,0))-INDEX('Window calculation'!$A$257:$Q$317,MATCH('Glazing information'!$P37/'Glazing information'!$O37,'Window calculation'!$A$257:$A$317,1),MATCH(U$259,'Window calculation'!$A$257:$Q$257,0)))*('Glazing information'!$P37/'Glazing information'!$O37-INDEX($A$257:$A$317,MATCH('Glazing information'!$P37/'Glazing information'!$O37,'Window calculation'!$A$257:$A$317,1),1))/(INDEX($A$257:$A$317,MATCH(3-IFERROR('Glazing information'!$P37/'Glazing information'!$O37,0),$R$257:$R$317,-1),1)-INDEX($A$257:$A$317,MATCH('Glazing information'!$P37/'Glazing information'!$O37,'Window calculation'!$A$257:$A$317,1),1))),1)</f>
        <v>1</v>
      </c>
      <c r="V274" s="420">
        <f>IFERROR(IF('Glazing information'!$P37/('Glazing information'!$O37+'Glazing information'!$N37)&gt;3,INDEX($A$257:$Q$317,MATCH(3,'Window calculation'!$A$257:$A$317,1),MATCH(U$259,'Window calculation'!$A$257:$Q$257,0)),INDEX('Window calculation'!$A$257:$Q$317,MATCH('Glazing information'!$P37/('Glazing information'!$O37+'Glazing information'!$N37),'Window calculation'!$A$257:$A$317,1),MATCH(U$259,'Window calculation'!$A$257:$Q$257,0))+(INDEX($A$257:$Q$317,MATCH(3-IFERROR('Glazing information'!$P37/('Glazing information'!$O37+'Glazing information'!$N37),0),$R$257:$R$317,-1),MATCH(U$259,'Window calculation'!$A$257:$Q$257,0))-INDEX('Window calculation'!$A$257:$Q$317,MATCH('Glazing information'!$P37/('Glazing information'!$O37+'Glazing information'!$N37),'Window calculation'!$A$257:$A$317,1),MATCH(U$259,'Window calculation'!$A$257:$Q$257,0)))*('Glazing information'!$P37/('Glazing information'!$O37+'Glazing information'!$N37)-INDEX($A$257:$A$317,MATCH('Glazing information'!$P37/('Glazing information'!$O37+'Glazing information'!$N37),'Window calculation'!$A$257:$A$317,1),1))/(INDEX(A270:A330,MATCH(3-IFERROR('Glazing information'!$P37/('Glazing information'!$O37+'Glazing information'!$N37),0),$R$257:$R$317,-1),1)-INDEX($A$257:$A$317,MATCH('Glazing information'!$P37/('Glazing information'!$O37+'Glazing information'!$N37),'Window calculation'!$A$257:$A$317,1),1))),1)</f>
        <v>1</v>
      </c>
      <c r="W274" s="416" t="str">
        <f>IFERROR(('Window calculation'!V274*('Glazing information'!$N37+'Glazing information'!$O37)-'Window calculation'!U274*'Glazing information'!$O37)/'Glazing information'!$N37,"")</f>
        <v/>
      </c>
      <c r="X274" s="419">
        <f>IFERROR(IF('Glazing information'!$P58/'Glazing information'!$O58&gt;3,INDEX($A$257:$Q$317,MATCH(3,'Window calculation'!$A$257:$A$317,1),MATCH(X$259,'Window calculation'!$A$257:$Q$257,0)),INDEX('Window calculation'!$A$257:$Q$317,MATCH('Glazing information'!$P58/'Glazing information'!$O58,'Window calculation'!$A$257:$A$317,1),MATCH(X$259,'Window calculation'!$A$257:$Q$257,0))+(INDEX($A$257:$Q$317,MATCH(3-IFERROR('Glazing information'!$P58/'Glazing information'!$O58,0),$R$257:$R$317,-1),MATCH(X$259,'Window calculation'!$A$257:$Q$257,0))-INDEX('Window calculation'!$A$257:$Q$317,MATCH('Glazing information'!$P58/'Glazing information'!$O58,'Window calculation'!$A$257:$A$317,1),MATCH(X$259,'Window calculation'!$A$257:$Q$257,0)))*('Glazing information'!$P58/'Glazing information'!$O58-INDEX($A$257:$A$317,MATCH('Glazing information'!$P58/'Glazing information'!$O58,'Window calculation'!$A$257:$A$317,1),1))/(INDEX($A$257:$A$317,MATCH(3-IFERROR('Glazing information'!$P58/'Glazing information'!$O58,0),$R$257:$R$317,-1),1)-INDEX($A$257:$A$317,MATCH('Glazing information'!$P58/'Glazing information'!$O58,'Window calculation'!$A$257:$A$317,1),1))),1)</f>
        <v>1</v>
      </c>
      <c r="Y274" s="420">
        <f>IFERROR(IF('Glazing information'!$P58/('Glazing information'!$O58+'Glazing information'!$N58)&gt;3,INDEX($A$257:$Q$317,MATCH(3,'Window calculation'!$A$257:$A$317,1),MATCH(X$259,'Window calculation'!$A$257:$Q$257,0)),INDEX('Window calculation'!$A$257:$Q$317,MATCH('Glazing information'!$P58/('Glazing information'!$O58+'Glazing information'!$N58),'Window calculation'!$A$257:$A$317,1),MATCH(X$259,'Window calculation'!$A$257:$Q$257,0))+(INDEX($A$257:$Q$317,MATCH(3-IFERROR('Glazing information'!$P58/('Glazing information'!$O58+'Glazing information'!$N58),0),$R$257:$R$317,-1),MATCH(X$259,'Window calculation'!$A$257:$Q$257,0))-INDEX('Window calculation'!$A$257:$Q$317,MATCH('Glazing information'!$P58/('Glazing information'!$O58+'Glazing information'!$N58),'Window calculation'!$A$257:$A$317,1),MATCH(X$259,'Window calculation'!$A$257:$Q$257,0)))*('Glazing information'!$P58/('Glazing information'!$O58+'Glazing information'!$N58)-INDEX($A$257:$A$317,MATCH('Glazing information'!$P58/('Glazing information'!$O58+'Glazing information'!$N58),'Window calculation'!$A$257:$A$317,1),1))/(INDEX(D270:D330,MATCH(3-IFERROR('Glazing information'!$P58/('Glazing information'!$O58+'Glazing information'!$N58),0),$R$257:$R$317,-1),1)-INDEX($A$257:$A$317,MATCH('Glazing information'!$P58/('Glazing information'!$O58+'Glazing information'!$N58),'Window calculation'!$A$257:$A$317,1),1))),1)</f>
        <v>1</v>
      </c>
      <c r="Z274" s="416" t="str">
        <f>IFERROR(('Window calculation'!Y274*('Glazing information'!$N58+'Glazing information'!$O58)-'Window calculation'!X274*'Glazing information'!$O58)/'Glazing information'!$N58,"")</f>
        <v/>
      </c>
      <c r="AA274" s="419">
        <f>IFERROR(IF('Glazing information'!$P79/'Glazing information'!$O79&gt;3,INDEX($A$257:$Q$317,MATCH(3,'Window calculation'!$A$257:$A$317,1),MATCH(AA$259,'Window calculation'!$A$257:$Q$257,0)),INDEX('Window calculation'!$A$257:$Q$317,MATCH('Glazing information'!$P79/'Glazing information'!$O79,'Window calculation'!$A$257:$A$317,1),MATCH(AA$259,'Window calculation'!$A$257:$Q$257,0))+(INDEX($A$257:$Q$317,MATCH(3-IFERROR('Glazing information'!$P79/'Glazing information'!$O79,0),$R$257:$R$317,-1),MATCH(AA$259,'Window calculation'!$A$257:$Q$257,0))-INDEX('Window calculation'!$A$257:$Q$317,MATCH('Glazing information'!$P79/'Glazing information'!$O79,'Window calculation'!$A$257:$A$317,1),MATCH(AA$259,'Window calculation'!$A$257:$Q$257,0)))*('Glazing information'!$P79/'Glazing information'!$O79-INDEX($A$257:$A$317,MATCH('Glazing information'!$P79/'Glazing information'!$O79,'Window calculation'!$A$257:$A$317,1),1))/(INDEX($A$257:$A$317,MATCH(3-IFERROR('Glazing information'!$P79/'Glazing information'!$O79,0),$R$257:$R$317,-1),1)-INDEX($A$257:$A$317,MATCH('Glazing information'!$P79/'Glazing information'!$O79,'Window calculation'!$A$257:$A$317,1),1))),1)</f>
        <v>1</v>
      </c>
      <c r="AB274" s="420">
        <f>IFERROR(IF('Glazing information'!$P79/('Glazing information'!$O79+'Glazing information'!$N79)&gt;3,INDEX($A$257:$Q$317,MATCH(3,'Window calculation'!$A$257:$A$317,1),MATCH(AA$259,'Window calculation'!$A$257:$Q$257,0)),INDEX('Window calculation'!$A$257:$Q$317,MATCH('Glazing information'!$P79/('Glazing information'!$O79+'Glazing information'!$N79),'Window calculation'!$A$257:$A$317,1),MATCH(AA$259,'Window calculation'!$A$257:$Q$257,0))+(INDEX($A$257:$Q$317,MATCH(3-IFERROR('Glazing information'!$P79/('Glazing information'!$O79+'Glazing information'!$N79),0),$R$257:$R$317,-1),MATCH(AA$259,'Window calculation'!$A$257:$Q$257,0))-INDEX('Window calculation'!$A$257:$Q$317,MATCH('Glazing information'!$P79/('Glazing information'!$O79+'Glazing information'!$N79),'Window calculation'!$A$257:$A$317,1),MATCH(AA$259,'Window calculation'!$A$257:$Q$257,0)))*('Glazing information'!$P79/('Glazing information'!$O79+'Glazing information'!$N79)-INDEX($A$257:$A$317,MATCH('Glazing information'!$P79/('Glazing information'!$O79+'Glazing information'!$N79),'Window calculation'!$A$257:$A$317,1),1))/(INDEX(G270:G330,MATCH(3-IFERROR('Glazing information'!$P79/('Glazing information'!$O79+'Glazing information'!$N79),0),$R$257:$R$317,-1),1)-INDEX($A$257:$A$317,MATCH('Glazing information'!$P79/('Glazing information'!$O79+'Glazing information'!$N79),'Window calculation'!$A$257:$A$317,1),1))),1)</f>
        <v>1</v>
      </c>
      <c r="AC274" s="416" t="str">
        <f>IFERROR(('Window calculation'!AB274*('Glazing information'!$N79+'Glazing information'!$O79)-'Window calculation'!AA274*'Glazing information'!$O79)/'Glazing information'!$N79,"")</f>
        <v/>
      </c>
      <c r="AD274" s="419">
        <f>IFERROR(IF('Glazing information'!$P100/'Glazing information'!$O100&gt;3,INDEX($A$257:$Q$317,MATCH(3,'Window calculation'!$A$257:$A$317,1),MATCH(AD$259,'Window calculation'!$A$257:$Q$257,0)),INDEX('Window calculation'!$A$257:$Q$317,MATCH('Glazing information'!$P100/'Glazing information'!$O100,'Window calculation'!$A$257:$A$317,1),MATCH(AD$259,'Window calculation'!$A$257:$Q$257,0))+(INDEX($A$257:$Q$317,MATCH(3-IFERROR('Glazing information'!$P100/'Glazing information'!$O100,0),$R$257:$R$317,-1),MATCH(AD$259,'Window calculation'!$A$257:$Q$257,0))-INDEX('Window calculation'!$A$257:$Q$317,MATCH('Glazing information'!$P100/'Glazing information'!$O100,'Window calculation'!$A$257:$A$317,1),MATCH(AD$259,'Window calculation'!$A$257:$Q$257,0)))*('Glazing information'!$P100/'Glazing information'!$O100-INDEX($A$257:$A$317,MATCH('Glazing information'!$P100/'Glazing information'!$O100,'Window calculation'!$A$257:$A$317,1),1))/(INDEX($A$257:$A$317,MATCH(3-IFERROR('Glazing information'!$P100/'Glazing information'!$O100,0),$R$257:$R$317,-1),1)-INDEX($A$257:$A$317,MATCH('Glazing information'!$P100/'Glazing information'!$O100,'Window calculation'!$A$257:$A$317,1),1))),1)</f>
        <v>1</v>
      </c>
      <c r="AE274" s="420">
        <f>IFERROR(IF('Glazing information'!$P100/('Glazing information'!$O100+'Glazing information'!$N100)&gt;3,INDEX($A$257:$Q$317,MATCH(3,'Window calculation'!$A$257:$A$317,1),MATCH(AD$259,'Window calculation'!$A$257:$Q$257,0)),INDEX('Window calculation'!$A$257:$Q$317,MATCH('Glazing information'!$P100/('Glazing information'!$O100+'Glazing information'!$N100),'Window calculation'!$A$257:$A$317,1),MATCH(AD$259,'Window calculation'!$A$257:$Q$257,0))+(INDEX($A$257:$Q$317,MATCH(3-IFERROR('Glazing information'!$P100/('Glazing information'!$O100+'Glazing information'!$N100),0),$R$257:$R$317,-1),MATCH(AD$259,'Window calculation'!$A$257:$Q$257,0))-INDEX('Window calculation'!$A$257:$Q$317,MATCH('Glazing information'!$P100/('Glazing information'!$O100+'Glazing information'!$N100),'Window calculation'!$A$257:$A$317,1),MATCH(AD$259,'Window calculation'!$A$257:$Q$257,0)))*('Glazing information'!$P100/('Glazing information'!$O100+'Glazing information'!$N100)-INDEX($A$257:$A$317,MATCH('Glazing information'!$P100/('Glazing information'!$O100+'Glazing information'!$N100),'Window calculation'!$A$257:$A$317,1),1))/(INDEX(J270:J330,MATCH(3-IFERROR('Glazing information'!$P100/('Glazing information'!$O100+'Glazing information'!$N100),0),$R$257:$R$317,-1),1)-INDEX($A$257:$A$317,MATCH('Glazing information'!$P100/('Glazing information'!$O100+'Glazing information'!$N100),'Window calculation'!$A$257:$A$317,1),1))),1)</f>
        <v>1</v>
      </c>
      <c r="AF274" s="416" t="str">
        <f>IFERROR(('Window calculation'!AE274*('Glazing information'!$N100+'Glazing information'!$O100)-'Window calculation'!AD274*'Glazing information'!$O100)/'Glazing information'!$N100,"")</f>
        <v/>
      </c>
      <c r="AG274" s="419">
        <f>IFERROR(IF('Glazing information'!$P121/'Glazing information'!$O121&gt;3,INDEX($A$257:$Q$317,MATCH(3,'Window calculation'!$A$257:$A$317,1),MATCH(AG$259,'Window calculation'!$A$257:$Q$257,0)),INDEX('Window calculation'!$A$257:$Q$317,MATCH('Glazing information'!$P121/'Glazing information'!$O121,'Window calculation'!$A$257:$A$317,1),MATCH(AG$259,'Window calculation'!$A$257:$Q$257,0))+(INDEX($A$257:$Q$317,MATCH(3-IFERROR('Glazing information'!$P121/'Glazing information'!$O121,0),$R$257:$R$317,-1),MATCH(AG$259,'Window calculation'!$A$257:$Q$257,0))-INDEX('Window calculation'!$A$257:$Q$317,MATCH('Glazing information'!$P121/'Glazing information'!$O121,'Window calculation'!$A$257:$A$317,1),MATCH(AG$259,'Window calculation'!$A$257:$Q$257,0)))*('Glazing information'!$P121/'Glazing information'!$O121-INDEX($A$257:$A$317,MATCH('Glazing information'!$P121/'Glazing information'!$O121,'Window calculation'!$A$257:$A$317,1),1))/(INDEX($A$257:$A$317,MATCH(3-IFERROR('Glazing information'!$P121/'Glazing information'!$O121,0),$R$257:$R$317,-1),1)-INDEX($A$257:$A$317,MATCH('Glazing information'!$P121/'Glazing information'!$O121,'Window calculation'!$A$257:$A$317,1),1))),1)</f>
        <v>1</v>
      </c>
      <c r="AH274" s="420">
        <f>IFERROR(IF('Glazing information'!$P121/('Glazing information'!$O121+'Glazing information'!$N121)&gt;3,INDEX($A$257:$Q$317,MATCH(3,'Window calculation'!$A$257:$A$317,1),MATCH(AG$259,'Window calculation'!$A$257:$Q$257,0)),INDEX('Window calculation'!$A$257:$Q$317,MATCH('Glazing information'!$P121/('Glazing information'!$O121+'Glazing information'!$N121),'Window calculation'!$A$257:$A$317,1),MATCH(AG$259,'Window calculation'!$A$257:$Q$257,0))+(INDEX($A$257:$Q$317,MATCH(3-IFERROR('Glazing information'!$P121/('Glazing information'!$O121+'Glazing information'!$N121),0),$R$257:$R$317,-1),MATCH(AG$259,'Window calculation'!$A$257:$Q$257,0))-INDEX('Window calculation'!$A$257:$Q$317,MATCH('Glazing information'!$P121/('Glazing information'!$O121+'Glazing information'!$N121),'Window calculation'!$A$257:$A$317,1),MATCH(AG$259,'Window calculation'!$A$257:$Q$257,0)))*('Glazing information'!$P121/('Glazing information'!$O121+'Glazing information'!$N121)-INDEX($A$257:$A$317,MATCH('Glazing information'!$P121/('Glazing information'!$O121+'Glazing information'!$N121),'Window calculation'!$A$257:$A$317,1),1))/(INDEX(M270:M330,MATCH(3-IFERROR('Glazing information'!$P121/('Glazing information'!$O121+'Glazing information'!$N121),0),$R$257:$R$317,-1),1)-INDEX($A$257:$A$317,MATCH('Glazing information'!$P121/('Glazing information'!$O121+'Glazing information'!$N121),'Window calculation'!$A$257:$A$317,1),1))),1)</f>
        <v>1</v>
      </c>
      <c r="AI274" s="416" t="str">
        <f>IFERROR(('Window calculation'!AH274*('Glazing information'!$N121+'Glazing information'!$O121)-'Window calculation'!AG274*'Glazing information'!$O121)/'Glazing information'!$N121,"")</f>
        <v/>
      </c>
      <c r="AJ274" s="419">
        <f>IFERROR(IF('Glazing information'!$P142/'Glazing information'!$O142&gt;3,INDEX($A$257:$Q$317,MATCH(3,'Window calculation'!$A$257:$A$317,1),MATCH(AJ$259,'Window calculation'!$A$257:$Q$257,0)),INDEX('Window calculation'!$A$257:$Q$317,MATCH('Glazing information'!$P142/'Glazing information'!$O142,'Window calculation'!$A$257:$A$317,1),MATCH(AJ$259,'Window calculation'!$A$257:$Q$257,0))+(INDEX($A$257:$Q$317,MATCH(3-IFERROR('Glazing information'!$P142/'Glazing information'!$O142,0),$R$257:$R$317,-1),MATCH(AJ$259,'Window calculation'!$A$257:$Q$257,0))-INDEX('Window calculation'!$A$257:$Q$317,MATCH('Glazing information'!$P142/'Glazing information'!$O142,'Window calculation'!$A$257:$A$317,1),MATCH(AJ$259,'Window calculation'!$A$257:$Q$257,0)))*('Glazing information'!$P142/'Glazing information'!$O142-INDEX($A$257:$A$317,MATCH('Glazing information'!$P142/'Glazing information'!$O142,'Window calculation'!$A$257:$A$317,1),1))/(INDEX($A$257:$A$317,MATCH(3-IFERROR('Glazing information'!$P142/'Glazing information'!$O142,0),$R$257:$R$317,-1),1)-INDEX($A$257:$A$317,MATCH('Glazing information'!$P142/'Glazing information'!$O142,'Window calculation'!$A$257:$A$317,1),1))),1)</f>
        <v>1</v>
      </c>
      <c r="AK274" s="420">
        <f>IFERROR(IF('Glazing information'!$P142/('Glazing information'!$O142+'Glazing information'!$N142)&gt;3,INDEX($A$257:$Q$317,MATCH(3,'Window calculation'!$A$257:$A$317,1),MATCH(AJ$259,'Window calculation'!$A$257:$Q$257,0)),INDEX('Window calculation'!$A$257:$Q$317,MATCH('Glazing information'!$P142/('Glazing information'!$O142+'Glazing information'!$N142),'Window calculation'!$A$257:$A$317,1),MATCH(AJ$259,'Window calculation'!$A$257:$Q$257,0))+(INDEX($A$257:$Q$317,MATCH(3-IFERROR('Glazing information'!$P142/('Glazing information'!$O142+'Glazing information'!$N142),0),$R$257:$R$317,-1),MATCH(AJ$259,'Window calculation'!$A$257:$Q$257,0))-INDEX('Window calculation'!$A$257:$Q$317,MATCH('Glazing information'!$P142/('Glazing information'!$O142+'Glazing information'!$N142),'Window calculation'!$A$257:$A$317,1),MATCH(AJ$259,'Window calculation'!$A$257:$Q$257,0)))*('Glazing information'!$P142/('Glazing information'!$O142+'Glazing information'!$N142)-INDEX($A$257:$A$317,MATCH('Glazing information'!$P142/('Glazing information'!$O142+'Glazing information'!$N142),'Window calculation'!$A$257:$A$317,1),1))/(INDEX(P270:P330,MATCH(3-IFERROR('Glazing information'!$P142/('Glazing information'!$O142+'Glazing information'!$N142),0),$R$257:$R$317,-1),1)-INDEX($A$257:$A$317,MATCH('Glazing information'!$P142/('Glazing information'!$O142+'Glazing information'!$N142),'Window calculation'!$A$257:$A$317,1),1))),1)</f>
        <v>1</v>
      </c>
      <c r="AL274" s="416" t="str">
        <f>IFERROR(('Window calculation'!AK274*('Glazing information'!$N142+'Glazing information'!$O142)-'Window calculation'!AJ274*'Glazing information'!$O142)/'Glazing information'!$N142,"")</f>
        <v/>
      </c>
      <c r="AM274" s="419">
        <f>IFERROR(IF('Glazing information'!$P163/'Glazing information'!$O163&gt;3,INDEX($A$257:$Q$317,MATCH(3,'Window calculation'!$A$257:$A$317,1),MATCH(AM$259,'Window calculation'!$A$257:$Q$257,0)),INDEX('Window calculation'!$A$257:$Q$317,MATCH('Glazing information'!$P163/'Glazing information'!$O163,'Window calculation'!$A$257:$A$317,1),MATCH(AM$259,'Window calculation'!$A$257:$Q$257,0))+(INDEX($A$257:$Q$317,MATCH(3-IFERROR('Glazing information'!$P163/'Glazing information'!$O163,0),$R$257:$R$317,-1),MATCH(AM$259,'Window calculation'!$A$257:$Q$257,0))-INDEX('Window calculation'!$A$257:$Q$317,MATCH('Glazing information'!$P163/'Glazing information'!$O163,'Window calculation'!$A$257:$A$317,1),MATCH(AM$259,'Window calculation'!$A$257:$Q$257,0)))*('Glazing information'!$P163/'Glazing information'!$O163-INDEX($A$257:$A$317,MATCH('Glazing information'!$P163/'Glazing information'!$O163,'Window calculation'!$A$257:$A$317,1),1))/(INDEX($A$257:$A$317,MATCH(3-IFERROR('Glazing information'!$P163/'Glazing information'!$O163,0),$R$257:$R$317,-1),1)-INDEX($A$257:$A$317,MATCH('Glazing information'!$P163/'Glazing information'!$O163,'Window calculation'!$A$257:$A$317,1),1))),1)</f>
        <v>1</v>
      </c>
      <c r="AN274" s="420">
        <f>IFERROR(IF('Glazing information'!$P163/('Glazing information'!$O163+'Glazing information'!$N163)&gt;3,INDEX($A$257:$Q$317,MATCH(3,'Window calculation'!$A$257:$A$317,1),MATCH(AM$259,'Window calculation'!$A$257:$Q$257,0)),INDEX('Window calculation'!$A$257:$Q$317,MATCH('Glazing information'!$P163/('Glazing information'!$O163+'Glazing information'!$N163),'Window calculation'!$A$257:$A$317,1),MATCH(AM$259,'Window calculation'!$A$257:$Q$257,0))+(INDEX($A$257:$Q$317,MATCH(3-IFERROR('Glazing information'!$P163/('Glazing information'!$O163+'Glazing information'!$N163),0),$R$257:$R$317,-1),MATCH(AM$259,'Window calculation'!$A$257:$Q$257,0))-INDEX('Window calculation'!$A$257:$Q$317,MATCH('Glazing information'!$P163/('Glazing information'!$O163+'Glazing information'!$N163),'Window calculation'!$A$257:$A$317,1),MATCH(AM$259,'Window calculation'!$A$257:$Q$257,0)))*('Glazing information'!$P163/('Glazing information'!$O163+'Glazing information'!$N163)-INDEX($A$257:$A$317,MATCH('Glazing information'!$P163/('Glazing information'!$O163+'Glazing information'!$N163),'Window calculation'!$A$257:$A$317,1),1))/(INDEX(S270:S330,MATCH(3-IFERROR('Glazing information'!$P163/('Glazing information'!$O163+'Glazing information'!$N163),0),$R$257:$R$317,-1),1)-INDEX($A$257:$A$317,MATCH('Glazing information'!$P163/('Glazing information'!$O163+'Glazing information'!$N163),'Window calculation'!$A$257:$A$317,1),1))),1)</f>
        <v>1</v>
      </c>
      <c r="AO274" s="416" t="str">
        <f>IFERROR(('Window calculation'!AN274*('Glazing information'!$N163+'Glazing information'!$O163)-'Window calculation'!AM274*'Glazing information'!$O163)/'Glazing information'!$N163,"")</f>
        <v/>
      </c>
      <c r="AP274" s="419">
        <f>IFERROR(IF('Glazing information'!$P184/'Glazing information'!$O184&gt;3,INDEX($A$257:$Q$317,MATCH(3,'Window calculation'!$A$257:$A$317,1),MATCH(AP$259,'Window calculation'!$A$257:$Q$257,0)),INDEX('Window calculation'!$A$257:$Q$317,MATCH('Glazing information'!$P184/'Glazing information'!$O184,'Window calculation'!$A$257:$A$317,1),MATCH(AP$259,'Window calculation'!$A$257:$Q$257,0))+(INDEX($A$257:$Q$317,MATCH(3-IFERROR('Glazing information'!$P184/'Glazing information'!$O184,0),$R$257:$R$317,-1),MATCH(AP$259,'Window calculation'!$A$257:$Q$257,0))-INDEX('Window calculation'!$A$257:$Q$317,MATCH('Glazing information'!$P184/'Glazing information'!$O184,'Window calculation'!$A$257:$A$317,1),MATCH(AP$259,'Window calculation'!$A$257:$Q$257,0)))*('Glazing information'!$P184/'Glazing information'!$O184-INDEX($A$257:$A$317,MATCH('Glazing information'!$P184/'Glazing information'!$O184,'Window calculation'!$A$257:$A$317,1),1))/(INDEX($A$257:$A$317,MATCH(3-IFERROR('Glazing information'!$P184/'Glazing information'!$O184,0),$R$257:$R$317,-1),1)-INDEX($A$257:$A$317,MATCH('Glazing information'!$P184/'Glazing information'!$O184,'Window calculation'!$A$257:$A$317,1),1))),1)</f>
        <v>1</v>
      </c>
      <c r="AQ274" s="420">
        <f>IFERROR(IF('Glazing information'!$P184/('Glazing information'!$O184+'Glazing information'!$N184)&gt;3,INDEX($A$257:$Q$317,MATCH(3,'Window calculation'!$A$257:$A$317,1),MATCH(AP$259,'Window calculation'!$A$257:$Q$257,0)),INDEX('Window calculation'!$A$257:$Q$317,MATCH('Glazing information'!$P184/('Glazing information'!$O184+'Glazing information'!$N184),'Window calculation'!$A$257:$A$317,1),MATCH(AP$259,'Window calculation'!$A$257:$Q$257,0))+(INDEX($A$257:$Q$317,MATCH(3-IFERROR('Glazing information'!$P184/('Glazing information'!$O184+'Glazing information'!$N184),0),$R$257:$R$317,-1),MATCH(AP$259,'Window calculation'!$A$257:$Q$257,0))-INDEX('Window calculation'!$A$257:$Q$317,MATCH('Glazing information'!$P184/('Glazing information'!$O184+'Glazing information'!$N184),'Window calculation'!$A$257:$A$317,1),MATCH(AP$259,'Window calculation'!$A$257:$Q$257,0)))*('Glazing information'!$P184/('Glazing information'!$O184+'Glazing information'!$N184)-INDEX($A$257:$A$317,MATCH('Glazing information'!$P184/('Glazing information'!$O184+'Glazing information'!$N184),'Window calculation'!$A$257:$A$317,1),1))/(INDEX(V270:V330,MATCH(3-IFERROR('Glazing information'!$P184/('Glazing information'!$O184+'Glazing information'!$N184),0),$R$257:$R$317,-1),1)-INDEX($A$257:$A$317,MATCH('Glazing information'!$P184/('Glazing information'!$O184+'Glazing information'!$N184),'Window calculation'!$A$257:$A$317,1),1))),1)</f>
        <v>1</v>
      </c>
      <c r="AR274" s="416" t="str">
        <f>IFERROR(('Window calculation'!AQ274*('Glazing information'!$N184+'Glazing information'!$O184)-'Window calculation'!AP274*'Glazing information'!$O184)/'Glazing information'!$N184,"")</f>
        <v/>
      </c>
      <c r="AS274" s="57"/>
      <c r="AT274" s="57"/>
      <c r="AU274" s="57"/>
      <c r="AV274" s="57"/>
      <c r="AW274" s="57"/>
      <c r="AX274" s="57"/>
      <c r="AY274" s="57"/>
      <c r="AZ274" s="57"/>
      <c r="BA274" s="57"/>
      <c r="BB274" s="57"/>
      <c r="BC274" s="57"/>
      <c r="BD274" s="57"/>
      <c r="BE274" s="57"/>
      <c r="BF274" s="57"/>
      <c r="BG274" s="57"/>
      <c r="BH274" s="57"/>
      <c r="BI274" s="57"/>
      <c r="BJ274" s="57"/>
      <c r="BK274" s="57"/>
      <c r="BL274" s="57"/>
    </row>
    <row r="275" spans="1:64" ht="15.75" thickBot="1" x14ac:dyDescent="0.3">
      <c r="A275" s="67">
        <v>0.9</v>
      </c>
      <c r="B275" s="68" t="b">
        <f>IF('OTTV Calculation'!$E$6="Hanoi",'Beta Database'!D269,IF('OTTV Calculation'!$E$6="Da Nang",'Beta Database'!U269,IF('OTTV Calculation'!$E$6="Buon Ma Thuot",'Beta Database'!AL269,IF('OTTV Calculation'!$E$6="HCMC",'Beta Database'!BC269))))</f>
        <v>0</v>
      </c>
      <c r="C275" s="68" t="b">
        <f>IF('OTTV Calculation'!$E$6="Hanoi",'Beta Database'!E269,IF('OTTV Calculation'!$E$6="Da Nang",'Beta Database'!V269,IF('OTTV Calculation'!$E$6="Buon Ma Thuot",'Beta Database'!AM269,IF('OTTV Calculation'!$E$6="HCMC",'Beta Database'!BD269))))</f>
        <v>0</v>
      </c>
      <c r="D275" s="68" t="b">
        <f>IF('OTTV Calculation'!$E$6="Hanoi",'Beta Database'!F269,IF('OTTV Calculation'!$E$6="Da Nang",'Beta Database'!W269,IF('OTTV Calculation'!$E$6="Buon Ma Thuot",'Beta Database'!AN269,IF('OTTV Calculation'!$E$6="HCMC",'Beta Database'!BE269))))</f>
        <v>0</v>
      </c>
      <c r="E275" s="68" t="b">
        <f>IF('OTTV Calculation'!$E$6="Hanoi",'Beta Database'!G269,IF('OTTV Calculation'!$E$6="Da Nang",'Beta Database'!X269,IF('OTTV Calculation'!$E$6="Buon Ma Thuot",'Beta Database'!AO269,IF('OTTV Calculation'!$E$6="HCMC",'Beta Database'!BF269))))</f>
        <v>0</v>
      </c>
      <c r="F275" s="73" t="b">
        <f>IF('OTTV Calculation'!$E$6="Hanoi",'Beta Database'!H269,IF('OTTV Calculation'!$E$6="Da Nang",'Beta Database'!Y269,IF('OTTV Calculation'!$E$6="Buon Ma Thuot",'Beta Database'!AP269,IF('OTTV Calculation'!$E$6="HCMC",'Beta Database'!BG269))))</f>
        <v>0</v>
      </c>
      <c r="G275" s="68" t="b">
        <f>IF('OTTV Calculation'!$E$6="Hanoi",'Beta Database'!I269,IF('OTTV Calculation'!$E$6="Da Nang",'Beta Database'!Z269,IF('OTTV Calculation'!$E$6="Buon Ma Thuot",'Beta Database'!AQ269,IF('OTTV Calculation'!$E$6="HCMC",'Beta Database'!BH269))))</f>
        <v>0</v>
      </c>
      <c r="H275" s="68" t="b">
        <f>IF('OTTV Calculation'!$E$6="Hanoi",'Beta Database'!J269,IF('OTTV Calculation'!$E$6="Da Nang",'Beta Database'!AA269,IF('OTTV Calculation'!$E$6="Buon Ma Thuot",'Beta Database'!AR269,IF('OTTV Calculation'!$E$6="HCMC",'Beta Database'!BI269))))</f>
        <v>0</v>
      </c>
      <c r="I275" s="68" t="b">
        <f>IF('OTTV Calculation'!$E$6="Hanoi",'Beta Database'!K269,IF('OTTV Calculation'!$E$6="Da Nang",'Beta Database'!AB269,IF('OTTV Calculation'!$E$6="Buon Ma Thuot",'Beta Database'!AS269,IF('OTTV Calculation'!$E$6="HCMC",'Beta Database'!BJ269))))</f>
        <v>0</v>
      </c>
      <c r="J275" s="68" t="b">
        <f>IF('OTTV Calculation'!$E$6="Hanoi",'Beta Database'!L269,IF('OTTV Calculation'!$E$6="Da Nang",'Beta Database'!AC269,IF('OTTV Calculation'!$E$6="Buon Ma Thuot",'Beta Database'!AT269,IF('OTTV Calculation'!$E$6="HCMC",'Beta Database'!BK269))))</f>
        <v>0</v>
      </c>
      <c r="K275" s="68" t="b">
        <f>IF('OTTV Calculation'!$E$6="Hanoi",'Beta Database'!M269,IF('OTTV Calculation'!$E$6="Da Nang",'Beta Database'!AD269,IF('OTTV Calculation'!$E$6="Buon Ma Thuot",'Beta Database'!AU269,IF('OTTV Calculation'!$E$6="HCMC",'Beta Database'!BL269))))</f>
        <v>0</v>
      </c>
      <c r="L275" s="68" t="b">
        <f>IF('OTTV Calculation'!$E$6="Hanoi",'Beta Database'!N269,IF('OTTV Calculation'!$E$6="Da Nang",'Beta Database'!AE269,IF('OTTV Calculation'!$E$6="Buon Ma Thuot",'Beta Database'!AV269,IF('OTTV Calculation'!$E$6="HCMC",'Beta Database'!BM269))))</f>
        <v>0</v>
      </c>
      <c r="M275" s="68" t="b">
        <f>IF('OTTV Calculation'!$E$6="Hanoi",'Beta Database'!O269,IF('OTTV Calculation'!$E$6="Da Nang",'Beta Database'!AF269,IF('OTTV Calculation'!$E$6="Buon Ma Thuot",'Beta Database'!AW269,IF('OTTV Calculation'!$E$6="HCMC",'Beta Database'!BN269))))</f>
        <v>0</v>
      </c>
      <c r="N275" s="68" t="b">
        <f>IF('OTTV Calculation'!$E$6="Hanoi",'Beta Database'!P269,IF('OTTV Calculation'!$E$6="Da Nang",'Beta Database'!AG269,IF('OTTV Calculation'!$E$6="Buon Ma Thuot",'Beta Database'!AX269,IF('OTTV Calculation'!$E$6="HCMC",'Beta Database'!BO269))))</f>
        <v>0</v>
      </c>
      <c r="O275" s="68" t="b">
        <f>IF('OTTV Calculation'!$E$6="Hanoi",'Beta Database'!Q269,IF('OTTV Calculation'!$E$6="Da Nang",'Beta Database'!AH269,IF('OTTV Calculation'!$E$6="Buon Ma Thuot",'Beta Database'!AY269,IF('OTTV Calculation'!$E$6="HCMC",'Beta Database'!BP269))))</f>
        <v>0</v>
      </c>
      <c r="P275" s="68" t="b">
        <f>IF('OTTV Calculation'!$E$6="Hanoi",'Beta Database'!R269,IF('OTTV Calculation'!$E$6="Da Nang",'Beta Database'!AI269,IF('OTTV Calculation'!$E$6="Buon Ma Thuot",'Beta Database'!AZ269,IF('OTTV Calculation'!$E$6="HCMC",'Beta Database'!BQ269))))</f>
        <v>0</v>
      </c>
      <c r="Q275" s="68" t="b">
        <f>IF('OTTV Calculation'!$E$6="Hanoi",'Beta Database'!S269,IF('OTTV Calculation'!$E$6="Da Nang",'Beta Database'!AJ269,IF('OTTV Calculation'!$E$6="Buon Ma Thuot",'Beta Database'!BA269,IF('OTTV Calculation'!$E$6="HCMC",'Beta Database'!BR269))))</f>
        <v>0</v>
      </c>
      <c r="R275" s="57">
        <v>2.15</v>
      </c>
      <c r="S275" s="57"/>
      <c r="T275" s="71" t="s">
        <v>222</v>
      </c>
      <c r="U275" s="419">
        <f>IFERROR(IF('Glazing information'!$P38/'Glazing information'!$O38&gt;3,INDEX($A$257:$Q$317,MATCH(3,'Window calculation'!$A$257:$A$317,1),MATCH(U$259,'Window calculation'!$A$257:$Q$257,0)),INDEX('Window calculation'!$A$257:$Q$317,MATCH('Glazing information'!$P38/'Glazing information'!$O38,'Window calculation'!$A$257:$A$317,1),MATCH(U$259,'Window calculation'!$A$257:$Q$257,0))+(INDEX($A$257:$Q$317,MATCH(3-IFERROR('Glazing information'!$P38/'Glazing information'!$O38,0),$R$257:$R$317,-1),MATCH(U$259,'Window calculation'!$A$257:$Q$257,0))-INDEX('Window calculation'!$A$257:$Q$317,MATCH('Glazing information'!$P38/'Glazing information'!$O38,'Window calculation'!$A$257:$A$317,1),MATCH(U$259,'Window calculation'!$A$257:$Q$257,0)))*('Glazing information'!$P38/'Glazing information'!$O38-INDEX($A$257:$A$317,MATCH('Glazing information'!$P38/'Glazing information'!$O38,'Window calculation'!$A$257:$A$317,1),1))/(INDEX($A$257:$A$317,MATCH(3-IFERROR('Glazing information'!$P38/'Glazing information'!$O38,0),$R$257:$R$317,-1),1)-INDEX($A$257:$A$317,MATCH('Glazing information'!$P38/'Glazing information'!$O38,'Window calculation'!$A$257:$A$317,1),1))),1)</f>
        <v>1</v>
      </c>
      <c r="V275" s="420">
        <f>IFERROR(IF('Glazing information'!$P38/('Glazing information'!$O38+'Glazing information'!$N38)&gt;3,INDEX($A$257:$Q$317,MATCH(3,'Window calculation'!$A$257:$A$317,1),MATCH(U$259,'Window calculation'!$A$257:$Q$257,0)),INDEX('Window calculation'!$A$257:$Q$317,MATCH('Glazing information'!$P38/('Glazing information'!$O38+'Glazing information'!$N38),'Window calculation'!$A$257:$A$317,1),MATCH(U$259,'Window calculation'!$A$257:$Q$257,0))+(INDEX($A$257:$Q$317,MATCH(3-IFERROR('Glazing information'!$P38/('Glazing information'!$O38+'Glazing information'!$N38),0),$R$257:$R$317,-1),MATCH(U$259,'Window calculation'!$A$257:$Q$257,0))-INDEX('Window calculation'!$A$257:$Q$317,MATCH('Glazing information'!$P38/('Glazing information'!$O38+'Glazing information'!$N38),'Window calculation'!$A$257:$A$317,1),MATCH(U$259,'Window calculation'!$A$257:$Q$257,0)))*('Glazing information'!$P38/('Glazing information'!$O38+'Glazing information'!$N38)-INDEX($A$257:$A$317,MATCH('Glazing information'!$P38/('Glazing information'!$O38+'Glazing information'!$N38),'Window calculation'!$A$257:$A$317,1),1))/(INDEX(A271:A331,MATCH(3-IFERROR('Glazing information'!$P38/('Glazing information'!$O38+'Glazing information'!$N38),0),$R$257:$R$317,-1),1)-INDEX($A$257:$A$317,MATCH('Glazing information'!$P38/('Glazing information'!$O38+'Glazing information'!$N38),'Window calculation'!$A$257:$A$317,1),1))),1)</f>
        <v>1</v>
      </c>
      <c r="W275" s="416" t="str">
        <f>IFERROR(('Window calculation'!V275*('Glazing information'!$N38+'Glazing information'!$O38)-'Window calculation'!U275*'Glazing information'!$O38)/'Glazing information'!$N38,"")</f>
        <v/>
      </c>
      <c r="X275" s="419">
        <f>IFERROR(IF('Glazing information'!$P59/'Glazing information'!$O59&gt;3,INDEX($A$257:$Q$317,MATCH(3,'Window calculation'!$A$257:$A$317,1),MATCH(X$259,'Window calculation'!$A$257:$Q$257,0)),INDEX('Window calculation'!$A$257:$Q$317,MATCH('Glazing information'!$P59/'Glazing information'!$O59,'Window calculation'!$A$257:$A$317,1),MATCH(X$259,'Window calculation'!$A$257:$Q$257,0))+(INDEX($A$257:$Q$317,MATCH(3-IFERROR('Glazing information'!$P59/'Glazing information'!$O59,0),$R$257:$R$317,-1),MATCH(X$259,'Window calculation'!$A$257:$Q$257,0))-INDEX('Window calculation'!$A$257:$Q$317,MATCH('Glazing information'!$P59/'Glazing information'!$O59,'Window calculation'!$A$257:$A$317,1),MATCH(X$259,'Window calculation'!$A$257:$Q$257,0)))*('Glazing information'!$P59/'Glazing information'!$O59-INDEX($A$257:$A$317,MATCH('Glazing information'!$P59/'Glazing information'!$O59,'Window calculation'!$A$257:$A$317,1),1))/(INDEX($A$257:$A$317,MATCH(3-IFERROR('Glazing information'!$P59/'Glazing information'!$O59,0),$R$257:$R$317,-1),1)-INDEX($A$257:$A$317,MATCH('Glazing information'!$P59/'Glazing information'!$O59,'Window calculation'!$A$257:$A$317,1),1))),1)</f>
        <v>1</v>
      </c>
      <c r="Y275" s="420">
        <f>IFERROR(IF('Glazing information'!$P59/('Glazing information'!$O59+'Glazing information'!$N59)&gt;3,INDEX($A$257:$Q$317,MATCH(3,'Window calculation'!$A$257:$A$317,1),MATCH(X$259,'Window calculation'!$A$257:$Q$257,0)),INDEX('Window calculation'!$A$257:$Q$317,MATCH('Glazing information'!$P59/('Glazing information'!$O59+'Glazing information'!$N59),'Window calculation'!$A$257:$A$317,1),MATCH(X$259,'Window calculation'!$A$257:$Q$257,0))+(INDEX($A$257:$Q$317,MATCH(3-IFERROR('Glazing information'!$P59/('Glazing information'!$O59+'Glazing information'!$N59),0),$R$257:$R$317,-1),MATCH(X$259,'Window calculation'!$A$257:$Q$257,0))-INDEX('Window calculation'!$A$257:$Q$317,MATCH('Glazing information'!$P59/('Glazing information'!$O59+'Glazing information'!$N59),'Window calculation'!$A$257:$A$317,1),MATCH(X$259,'Window calculation'!$A$257:$Q$257,0)))*('Glazing information'!$P59/('Glazing information'!$O59+'Glazing information'!$N59)-INDEX($A$257:$A$317,MATCH('Glazing information'!$P59/('Glazing information'!$O59+'Glazing information'!$N59),'Window calculation'!$A$257:$A$317,1),1))/(INDEX(D271:D331,MATCH(3-IFERROR('Glazing information'!$P59/('Glazing information'!$O59+'Glazing information'!$N59),0),$R$257:$R$317,-1),1)-INDEX($A$257:$A$317,MATCH('Glazing information'!$P59/('Glazing information'!$O59+'Glazing information'!$N59),'Window calculation'!$A$257:$A$317,1),1))),1)</f>
        <v>1</v>
      </c>
      <c r="Z275" s="416" t="str">
        <f>IFERROR(('Window calculation'!Y275*('Glazing information'!$N59+'Glazing information'!$O59)-'Window calculation'!X275*'Glazing information'!$O59)/'Glazing information'!$N59,"")</f>
        <v/>
      </c>
      <c r="AA275" s="419">
        <f>IFERROR(IF('Glazing information'!$P80/'Glazing information'!$O80&gt;3,INDEX($A$257:$Q$317,MATCH(3,'Window calculation'!$A$257:$A$317,1),MATCH(AA$259,'Window calculation'!$A$257:$Q$257,0)),INDEX('Window calculation'!$A$257:$Q$317,MATCH('Glazing information'!$P80/'Glazing information'!$O80,'Window calculation'!$A$257:$A$317,1),MATCH(AA$259,'Window calculation'!$A$257:$Q$257,0))+(INDEX($A$257:$Q$317,MATCH(3-IFERROR('Glazing information'!$P80/'Glazing information'!$O80,0),$R$257:$R$317,-1),MATCH(AA$259,'Window calculation'!$A$257:$Q$257,0))-INDEX('Window calculation'!$A$257:$Q$317,MATCH('Glazing information'!$P80/'Glazing information'!$O80,'Window calculation'!$A$257:$A$317,1),MATCH(AA$259,'Window calculation'!$A$257:$Q$257,0)))*('Glazing information'!$P80/'Glazing information'!$O80-INDEX($A$257:$A$317,MATCH('Glazing information'!$P80/'Glazing information'!$O80,'Window calculation'!$A$257:$A$317,1),1))/(INDEX($A$257:$A$317,MATCH(3-IFERROR('Glazing information'!$P80/'Glazing information'!$O80,0),$R$257:$R$317,-1),1)-INDEX($A$257:$A$317,MATCH('Glazing information'!$P80/'Glazing information'!$O80,'Window calculation'!$A$257:$A$317,1),1))),1)</f>
        <v>1</v>
      </c>
      <c r="AB275" s="420">
        <f>IFERROR(IF('Glazing information'!$P80/('Glazing information'!$O80+'Glazing information'!$N80)&gt;3,INDEX($A$257:$Q$317,MATCH(3,'Window calculation'!$A$257:$A$317,1),MATCH(AA$259,'Window calculation'!$A$257:$Q$257,0)),INDEX('Window calculation'!$A$257:$Q$317,MATCH('Glazing information'!$P80/('Glazing information'!$O80+'Glazing information'!$N80),'Window calculation'!$A$257:$A$317,1),MATCH(AA$259,'Window calculation'!$A$257:$Q$257,0))+(INDEX($A$257:$Q$317,MATCH(3-IFERROR('Glazing information'!$P80/('Glazing information'!$O80+'Glazing information'!$N80),0),$R$257:$R$317,-1),MATCH(AA$259,'Window calculation'!$A$257:$Q$257,0))-INDEX('Window calculation'!$A$257:$Q$317,MATCH('Glazing information'!$P80/('Glazing information'!$O80+'Glazing information'!$N80),'Window calculation'!$A$257:$A$317,1),MATCH(AA$259,'Window calculation'!$A$257:$Q$257,0)))*('Glazing information'!$P80/('Glazing information'!$O80+'Glazing information'!$N80)-INDEX($A$257:$A$317,MATCH('Glazing information'!$P80/('Glazing information'!$O80+'Glazing information'!$N80),'Window calculation'!$A$257:$A$317,1),1))/(INDEX(G271:G331,MATCH(3-IFERROR('Glazing information'!$P80/('Glazing information'!$O80+'Glazing information'!$N80),0),$R$257:$R$317,-1),1)-INDEX($A$257:$A$317,MATCH('Glazing information'!$P80/('Glazing information'!$O80+'Glazing information'!$N80),'Window calculation'!$A$257:$A$317,1),1))),1)</f>
        <v>1</v>
      </c>
      <c r="AC275" s="416" t="str">
        <f>IFERROR(('Window calculation'!AB275*('Glazing information'!$N80+'Glazing information'!$O80)-'Window calculation'!AA275*'Glazing information'!$O80)/'Glazing information'!$N80,"")</f>
        <v/>
      </c>
      <c r="AD275" s="419">
        <f>IFERROR(IF('Glazing information'!$P101/'Glazing information'!$O101&gt;3,INDEX($A$257:$Q$317,MATCH(3,'Window calculation'!$A$257:$A$317,1),MATCH(AD$259,'Window calculation'!$A$257:$Q$257,0)),INDEX('Window calculation'!$A$257:$Q$317,MATCH('Glazing information'!$P101/'Glazing information'!$O101,'Window calculation'!$A$257:$A$317,1),MATCH(AD$259,'Window calculation'!$A$257:$Q$257,0))+(INDEX($A$257:$Q$317,MATCH(3-IFERROR('Glazing information'!$P101/'Glazing information'!$O101,0),$R$257:$R$317,-1),MATCH(AD$259,'Window calculation'!$A$257:$Q$257,0))-INDEX('Window calculation'!$A$257:$Q$317,MATCH('Glazing information'!$P101/'Glazing information'!$O101,'Window calculation'!$A$257:$A$317,1),MATCH(AD$259,'Window calculation'!$A$257:$Q$257,0)))*('Glazing information'!$P101/'Glazing information'!$O101-INDEX($A$257:$A$317,MATCH('Glazing information'!$P101/'Glazing information'!$O101,'Window calculation'!$A$257:$A$317,1),1))/(INDEX($A$257:$A$317,MATCH(3-IFERROR('Glazing information'!$P101/'Glazing information'!$O101,0),$R$257:$R$317,-1),1)-INDEX($A$257:$A$317,MATCH('Glazing information'!$P101/'Glazing information'!$O101,'Window calculation'!$A$257:$A$317,1),1))),1)</f>
        <v>1</v>
      </c>
      <c r="AE275" s="420">
        <f>IFERROR(IF('Glazing information'!$P101/('Glazing information'!$O101+'Glazing information'!$N101)&gt;3,INDEX($A$257:$Q$317,MATCH(3,'Window calculation'!$A$257:$A$317,1),MATCH(AD$259,'Window calculation'!$A$257:$Q$257,0)),INDEX('Window calculation'!$A$257:$Q$317,MATCH('Glazing information'!$P101/('Glazing information'!$O101+'Glazing information'!$N101),'Window calculation'!$A$257:$A$317,1),MATCH(AD$259,'Window calculation'!$A$257:$Q$257,0))+(INDEX($A$257:$Q$317,MATCH(3-IFERROR('Glazing information'!$P101/('Glazing information'!$O101+'Glazing information'!$N101),0),$R$257:$R$317,-1),MATCH(AD$259,'Window calculation'!$A$257:$Q$257,0))-INDEX('Window calculation'!$A$257:$Q$317,MATCH('Glazing information'!$P101/('Glazing information'!$O101+'Glazing information'!$N101),'Window calculation'!$A$257:$A$317,1),MATCH(AD$259,'Window calculation'!$A$257:$Q$257,0)))*('Glazing information'!$P101/('Glazing information'!$O101+'Glazing information'!$N101)-INDEX($A$257:$A$317,MATCH('Glazing information'!$P101/('Glazing information'!$O101+'Glazing information'!$N101),'Window calculation'!$A$257:$A$317,1),1))/(INDEX(J271:J331,MATCH(3-IFERROR('Glazing information'!$P101/('Glazing information'!$O101+'Glazing information'!$N101),0),$R$257:$R$317,-1),1)-INDEX($A$257:$A$317,MATCH('Glazing information'!$P101/('Glazing information'!$O101+'Glazing information'!$N101),'Window calculation'!$A$257:$A$317,1),1))),1)</f>
        <v>1</v>
      </c>
      <c r="AF275" s="416" t="str">
        <f>IFERROR(('Window calculation'!AE275*('Glazing information'!$N101+'Glazing information'!$O101)-'Window calculation'!AD275*'Glazing information'!$O101)/'Glazing information'!$N101,"")</f>
        <v/>
      </c>
      <c r="AG275" s="419">
        <f>IFERROR(IF('Glazing information'!$P122/'Glazing information'!$O122&gt;3,INDEX($A$257:$Q$317,MATCH(3,'Window calculation'!$A$257:$A$317,1),MATCH(AG$259,'Window calculation'!$A$257:$Q$257,0)),INDEX('Window calculation'!$A$257:$Q$317,MATCH('Glazing information'!$P122/'Glazing information'!$O122,'Window calculation'!$A$257:$A$317,1),MATCH(AG$259,'Window calculation'!$A$257:$Q$257,0))+(INDEX($A$257:$Q$317,MATCH(3-IFERROR('Glazing information'!$P122/'Glazing information'!$O122,0),$R$257:$R$317,-1),MATCH(AG$259,'Window calculation'!$A$257:$Q$257,0))-INDEX('Window calculation'!$A$257:$Q$317,MATCH('Glazing information'!$P122/'Glazing information'!$O122,'Window calculation'!$A$257:$A$317,1),MATCH(AG$259,'Window calculation'!$A$257:$Q$257,0)))*('Glazing information'!$P122/'Glazing information'!$O122-INDEX($A$257:$A$317,MATCH('Glazing information'!$P122/'Glazing information'!$O122,'Window calculation'!$A$257:$A$317,1),1))/(INDEX($A$257:$A$317,MATCH(3-IFERROR('Glazing information'!$P122/'Glazing information'!$O122,0),$R$257:$R$317,-1),1)-INDEX($A$257:$A$317,MATCH('Glazing information'!$P122/'Glazing information'!$O122,'Window calculation'!$A$257:$A$317,1),1))),1)</f>
        <v>1</v>
      </c>
      <c r="AH275" s="420">
        <f>IFERROR(IF('Glazing information'!$P122/('Glazing information'!$O122+'Glazing information'!$N122)&gt;3,INDEX($A$257:$Q$317,MATCH(3,'Window calculation'!$A$257:$A$317,1),MATCH(AG$259,'Window calculation'!$A$257:$Q$257,0)),INDEX('Window calculation'!$A$257:$Q$317,MATCH('Glazing information'!$P122/('Glazing information'!$O122+'Glazing information'!$N122),'Window calculation'!$A$257:$A$317,1),MATCH(AG$259,'Window calculation'!$A$257:$Q$257,0))+(INDEX($A$257:$Q$317,MATCH(3-IFERROR('Glazing information'!$P122/('Glazing information'!$O122+'Glazing information'!$N122),0),$R$257:$R$317,-1),MATCH(AG$259,'Window calculation'!$A$257:$Q$257,0))-INDEX('Window calculation'!$A$257:$Q$317,MATCH('Glazing information'!$P122/('Glazing information'!$O122+'Glazing information'!$N122),'Window calculation'!$A$257:$A$317,1),MATCH(AG$259,'Window calculation'!$A$257:$Q$257,0)))*('Glazing information'!$P122/('Glazing information'!$O122+'Glazing information'!$N122)-INDEX($A$257:$A$317,MATCH('Glazing information'!$P122/('Glazing information'!$O122+'Glazing information'!$N122),'Window calculation'!$A$257:$A$317,1),1))/(INDEX(M271:M331,MATCH(3-IFERROR('Glazing information'!$P122/('Glazing information'!$O122+'Glazing information'!$N122),0),$R$257:$R$317,-1),1)-INDEX($A$257:$A$317,MATCH('Glazing information'!$P122/('Glazing information'!$O122+'Glazing information'!$N122),'Window calculation'!$A$257:$A$317,1),1))),1)</f>
        <v>1</v>
      </c>
      <c r="AI275" s="416" t="str">
        <f>IFERROR(('Window calculation'!AH275*('Glazing information'!$N122+'Glazing information'!$O122)-'Window calculation'!AG275*'Glazing information'!$O122)/'Glazing information'!$N122,"")</f>
        <v/>
      </c>
      <c r="AJ275" s="419">
        <f>IFERROR(IF('Glazing information'!$P143/'Glazing information'!$O143&gt;3,INDEX($A$257:$Q$317,MATCH(3,'Window calculation'!$A$257:$A$317,1),MATCH(AJ$259,'Window calculation'!$A$257:$Q$257,0)),INDEX('Window calculation'!$A$257:$Q$317,MATCH('Glazing information'!$P143/'Glazing information'!$O143,'Window calculation'!$A$257:$A$317,1),MATCH(AJ$259,'Window calculation'!$A$257:$Q$257,0))+(INDEX($A$257:$Q$317,MATCH(3-IFERROR('Glazing information'!$P143/'Glazing information'!$O143,0),$R$257:$R$317,-1),MATCH(AJ$259,'Window calculation'!$A$257:$Q$257,0))-INDEX('Window calculation'!$A$257:$Q$317,MATCH('Glazing information'!$P143/'Glazing information'!$O143,'Window calculation'!$A$257:$A$317,1),MATCH(AJ$259,'Window calculation'!$A$257:$Q$257,0)))*('Glazing information'!$P143/'Glazing information'!$O143-INDEX($A$257:$A$317,MATCH('Glazing information'!$P143/'Glazing information'!$O143,'Window calculation'!$A$257:$A$317,1),1))/(INDEX($A$257:$A$317,MATCH(3-IFERROR('Glazing information'!$P143/'Glazing information'!$O143,0),$R$257:$R$317,-1),1)-INDEX($A$257:$A$317,MATCH('Glazing information'!$P143/'Glazing information'!$O143,'Window calculation'!$A$257:$A$317,1),1))),1)</f>
        <v>1</v>
      </c>
      <c r="AK275" s="420">
        <f>IFERROR(IF('Glazing information'!$P143/('Glazing information'!$O143+'Glazing information'!$N143)&gt;3,INDEX($A$257:$Q$317,MATCH(3,'Window calculation'!$A$257:$A$317,1),MATCH(AJ$259,'Window calculation'!$A$257:$Q$257,0)),INDEX('Window calculation'!$A$257:$Q$317,MATCH('Glazing information'!$P143/('Glazing information'!$O143+'Glazing information'!$N143),'Window calculation'!$A$257:$A$317,1),MATCH(AJ$259,'Window calculation'!$A$257:$Q$257,0))+(INDEX($A$257:$Q$317,MATCH(3-IFERROR('Glazing information'!$P143/('Glazing information'!$O143+'Glazing information'!$N143),0),$R$257:$R$317,-1),MATCH(AJ$259,'Window calculation'!$A$257:$Q$257,0))-INDEX('Window calculation'!$A$257:$Q$317,MATCH('Glazing information'!$P143/('Glazing information'!$O143+'Glazing information'!$N143),'Window calculation'!$A$257:$A$317,1),MATCH(AJ$259,'Window calculation'!$A$257:$Q$257,0)))*('Glazing information'!$P143/('Glazing information'!$O143+'Glazing information'!$N143)-INDEX($A$257:$A$317,MATCH('Glazing information'!$P143/('Glazing information'!$O143+'Glazing information'!$N143),'Window calculation'!$A$257:$A$317,1),1))/(INDEX(P271:P331,MATCH(3-IFERROR('Glazing information'!$P143/('Glazing information'!$O143+'Glazing information'!$N143),0),$R$257:$R$317,-1),1)-INDEX($A$257:$A$317,MATCH('Glazing information'!$P143/('Glazing information'!$O143+'Glazing information'!$N143),'Window calculation'!$A$257:$A$317,1),1))),1)</f>
        <v>1</v>
      </c>
      <c r="AL275" s="416" t="str">
        <f>IFERROR(('Window calculation'!AK275*('Glazing information'!$N143+'Glazing information'!$O143)-'Window calculation'!AJ275*'Glazing information'!$O143)/'Glazing information'!$N143,"")</f>
        <v/>
      </c>
      <c r="AM275" s="419">
        <f>IFERROR(IF('Glazing information'!$P164/'Glazing information'!$O164&gt;3,INDEX($A$257:$Q$317,MATCH(3,'Window calculation'!$A$257:$A$317,1),MATCH(AM$259,'Window calculation'!$A$257:$Q$257,0)),INDEX('Window calculation'!$A$257:$Q$317,MATCH('Glazing information'!$P164/'Glazing information'!$O164,'Window calculation'!$A$257:$A$317,1),MATCH(AM$259,'Window calculation'!$A$257:$Q$257,0))+(INDEX($A$257:$Q$317,MATCH(3-IFERROR('Glazing information'!$P164/'Glazing information'!$O164,0),$R$257:$R$317,-1),MATCH(AM$259,'Window calculation'!$A$257:$Q$257,0))-INDEX('Window calculation'!$A$257:$Q$317,MATCH('Glazing information'!$P164/'Glazing information'!$O164,'Window calculation'!$A$257:$A$317,1),MATCH(AM$259,'Window calculation'!$A$257:$Q$257,0)))*('Glazing information'!$P164/'Glazing information'!$O164-INDEX($A$257:$A$317,MATCH('Glazing information'!$P164/'Glazing information'!$O164,'Window calculation'!$A$257:$A$317,1),1))/(INDEX($A$257:$A$317,MATCH(3-IFERROR('Glazing information'!$P164/'Glazing information'!$O164,0),$R$257:$R$317,-1),1)-INDEX($A$257:$A$317,MATCH('Glazing information'!$P164/'Glazing information'!$O164,'Window calculation'!$A$257:$A$317,1),1))),1)</f>
        <v>1</v>
      </c>
      <c r="AN275" s="420">
        <f>IFERROR(IF('Glazing information'!$P164/('Glazing information'!$O164+'Glazing information'!$N164)&gt;3,INDEX($A$257:$Q$317,MATCH(3,'Window calculation'!$A$257:$A$317,1),MATCH(AM$259,'Window calculation'!$A$257:$Q$257,0)),INDEX('Window calculation'!$A$257:$Q$317,MATCH('Glazing information'!$P164/('Glazing information'!$O164+'Glazing information'!$N164),'Window calculation'!$A$257:$A$317,1),MATCH(AM$259,'Window calculation'!$A$257:$Q$257,0))+(INDEX($A$257:$Q$317,MATCH(3-IFERROR('Glazing information'!$P164/('Glazing information'!$O164+'Glazing information'!$N164),0),$R$257:$R$317,-1),MATCH(AM$259,'Window calculation'!$A$257:$Q$257,0))-INDEX('Window calculation'!$A$257:$Q$317,MATCH('Glazing information'!$P164/('Glazing information'!$O164+'Glazing information'!$N164),'Window calculation'!$A$257:$A$317,1),MATCH(AM$259,'Window calculation'!$A$257:$Q$257,0)))*('Glazing information'!$P164/('Glazing information'!$O164+'Glazing information'!$N164)-INDEX($A$257:$A$317,MATCH('Glazing information'!$P164/('Glazing information'!$O164+'Glazing information'!$N164),'Window calculation'!$A$257:$A$317,1),1))/(INDEX(S271:S331,MATCH(3-IFERROR('Glazing information'!$P164/('Glazing information'!$O164+'Glazing information'!$N164),0),$R$257:$R$317,-1),1)-INDEX($A$257:$A$317,MATCH('Glazing information'!$P164/('Glazing information'!$O164+'Glazing information'!$N164),'Window calculation'!$A$257:$A$317,1),1))),1)</f>
        <v>1</v>
      </c>
      <c r="AO275" s="416" t="str">
        <f>IFERROR(('Window calculation'!AN275*('Glazing information'!$N164+'Glazing information'!$O164)-'Window calculation'!AM275*'Glazing information'!$O164)/'Glazing information'!$N164,"")</f>
        <v/>
      </c>
      <c r="AP275" s="419">
        <f>IFERROR(IF('Glazing information'!$P185/'Glazing information'!$O185&gt;3,INDEX($A$257:$Q$317,MATCH(3,'Window calculation'!$A$257:$A$317,1),MATCH(AP$259,'Window calculation'!$A$257:$Q$257,0)),INDEX('Window calculation'!$A$257:$Q$317,MATCH('Glazing information'!$P185/'Glazing information'!$O185,'Window calculation'!$A$257:$A$317,1),MATCH(AP$259,'Window calculation'!$A$257:$Q$257,0))+(INDEX($A$257:$Q$317,MATCH(3-IFERROR('Glazing information'!$P185/'Glazing information'!$O185,0),$R$257:$R$317,-1),MATCH(AP$259,'Window calculation'!$A$257:$Q$257,0))-INDEX('Window calculation'!$A$257:$Q$317,MATCH('Glazing information'!$P185/'Glazing information'!$O185,'Window calculation'!$A$257:$A$317,1),MATCH(AP$259,'Window calculation'!$A$257:$Q$257,0)))*('Glazing information'!$P185/'Glazing information'!$O185-INDEX($A$257:$A$317,MATCH('Glazing information'!$P185/'Glazing information'!$O185,'Window calculation'!$A$257:$A$317,1),1))/(INDEX($A$257:$A$317,MATCH(3-IFERROR('Glazing information'!$P185/'Glazing information'!$O185,0),$R$257:$R$317,-1),1)-INDEX($A$257:$A$317,MATCH('Glazing information'!$P185/'Glazing information'!$O185,'Window calculation'!$A$257:$A$317,1),1))),1)</f>
        <v>1</v>
      </c>
      <c r="AQ275" s="420">
        <f>IFERROR(IF('Glazing information'!$P185/('Glazing information'!$O185+'Glazing information'!$N185)&gt;3,INDEX($A$257:$Q$317,MATCH(3,'Window calculation'!$A$257:$A$317,1),MATCH(AP$259,'Window calculation'!$A$257:$Q$257,0)),INDEX('Window calculation'!$A$257:$Q$317,MATCH('Glazing information'!$P185/('Glazing information'!$O185+'Glazing information'!$N185),'Window calculation'!$A$257:$A$317,1),MATCH(AP$259,'Window calculation'!$A$257:$Q$257,0))+(INDEX($A$257:$Q$317,MATCH(3-IFERROR('Glazing information'!$P185/('Glazing information'!$O185+'Glazing information'!$N185),0),$R$257:$R$317,-1),MATCH(AP$259,'Window calculation'!$A$257:$Q$257,0))-INDEX('Window calculation'!$A$257:$Q$317,MATCH('Glazing information'!$P185/('Glazing information'!$O185+'Glazing information'!$N185),'Window calculation'!$A$257:$A$317,1),MATCH(AP$259,'Window calculation'!$A$257:$Q$257,0)))*('Glazing information'!$P185/('Glazing information'!$O185+'Glazing information'!$N185)-INDEX($A$257:$A$317,MATCH('Glazing information'!$P185/('Glazing information'!$O185+'Glazing information'!$N185),'Window calculation'!$A$257:$A$317,1),1))/(INDEX(V271:V331,MATCH(3-IFERROR('Glazing information'!$P185/('Glazing information'!$O185+'Glazing information'!$N185),0),$R$257:$R$317,-1),1)-INDEX($A$257:$A$317,MATCH('Glazing information'!$P185/('Glazing information'!$O185+'Glazing information'!$N185),'Window calculation'!$A$257:$A$317,1),1))),1)</f>
        <v>1</v>
      </c>
      <c r="AR275" s="416" t="str">
        <f>IFERROR(('Window calculation'!AQ275*('Glazing information'!$N185+'Glazing information'!$O185)-'Window calculation'!AP275*'Glazing information'!$O185)/'Glazing information'!$N185,"")</f>
        <v/>
      </c>
      <c r="AS275" s="57"/>
      <c r="AT275" s="57"/>
      <c r="AU275" s="57"/>
      <c r="AV275" s="57"/>
      <c r="AW275" s="57"/>
      <c r="AX275" s="57"/>
      <c r="AY275" s="57"/>
      <c r="AZ275" s="57"/>
      <c r="BA275" s="57"/>
      <c r="BB275" s="57"/>
      <c r="BC275" s="57"/>
      <c r="BD275" s="57"/>
      <c r="BE275" s="57"/>
      <c r="BF275" s="57"/>
      <c r="BG275" s="57"/>
      <c r="BH275" s="57"/>
      <c r="BI275" s="57"/>
      <c r="BJ275" s="57"/>
      <c r="BK275" s="57"/>
      <c r="BL275" s="57"/>
    </row>
    <row r="276" spans="1:64" x14ac:dyDescent="0.25">
      <c r="A276" s="67">
        <v>0.95</v>
      </c>
      <c r="B276" s="68" t="b">
        <f>IF('OTTV Calculation'!$E$6="Hanoi",'Beta Database'!D270,IF('OTTV Calculation'!$E$6="Da Nang",'Beta Database'!U270,IF('OTTV Calculation'!$E$6="Buon Ma Thuot",'Beta Database'!AL270,IF('OTTV Calculation'!$E$6="HCMC",'Beta Database'!BC270))))</f>
        <v>0</v>
      </c>
      <c r="C276" s="68" t="b">
        <f>IF('OTTV Calculation'!$E$6="Hanoi",'Beta Database'!E270,IF('OTTV Calculation'!$E$6="Da Nang",'Beta Database'!V270,IF('OTTV Calculation'!$E$6="Buon Ma Thuot",'Beta Database'!AM270,IF('OTTV Calculation'!$E$6="HCMC",'Beta Database'!BD270))))</f>
        <v>0</v>
      </c>
      <c r="D276" s="68" t="b">
        <f>IF('OTTV Calculation'!$E$6="Hanoi",'Beta Database'!F270,IF('OTTV Calculation'!$E$6="Da Nang",'Beta Database'!W270,IF('OTTV Calculation'!$E$6="Buon Ma Thuot",'Beta Database'!AN270,IF('OTTV Calculation'!$E$6="HCMC",'Beta Database'!BE270))))</f>
        <v>0</v>
      </c>
      <c r="E276" s="68" t="b">
        <f>IF('OTTV Calculation'!$E$6="Hanoi",'Beta Database'!G270,IF('OTTV Calculation'!$E$6="Da Nang",'Beta Database'!X270,IF('OTTV Calculation'!$E$6="Buon Ma Thuot",'Beta Database'!AO270,IF('OTTV Calculation'!$E$6="HCMC",'Beta Database'!BF270))))</f>
        <v>0</v>
      </c>
      <c r="F276" s="73" t="b">
        <f>IF('OTTV Calculation'!$E$6="Hanoi",'Beta Database'!H270,IF('OTTV Calculation'!$E$6="Da Nang",'Beta Database'!Y270,IF('OTTV Calculation'!$E$6="Buon Ma Thuot",'Beta Database'!AP270,IF('OTTV Calculation'!$E$6="HCMC",'Beta Database'!BG270))))</f>
        <v>0</v>
      </c>
      <c r="G276" s="68" t="b">
        <f>IF('OTTV Calculation'!$E$6="Hanoi",'Beta Database'!I270,IF('OTTV Calculation'!$E$6="Da Nang",'Beta Database'!Z270,IF('OTTV Calculation'!$E$6="Buon Ma Thuot",'Beta Database'!AQ270,IF('OTTV Calculation'!$E$6="HCMC",'Beta Database'!BH270))))</f>
        <v>0</v>
      </c>
      <c r="H276" s="68" t="b">
        <f>IF('OTTV Calculation'!$E$6="Hanoi",'Beta Database'!J270,IF('OTTV Calculation'!$E$6="Da Nang",'Beta Database'!AA270,IF('OTTV Calculation'!$E$6="Buon Ma Thuot",'Beta Database'!AR270,IF('OTTV Calculation'!$E$6="HCMC",'Beta Database'!BI270))))</f>
        <v>0</v>
      </c>
      <c r="I276" s="68" t="b">
        <f>IF('OTTV Calculation'!$E$6="Hanoi",'Beta Database'!K270,IF('OTTV Calculation'!$E$6="Da Nang",'Beta Database'!AB270,IF('OTTV Calculation'!$E$6="Buon Ma Thuot",'Beta Database'!AS270,IF('OTTV Calculation'!$E$6="HCMC",'Beta Database'!BJ270))))</f>
        <v>0</v>
      </c>
      <c r="J276" s="68" t="b">
        <f>IF('OTTV Calculation'!$E$6="Hanoi",'Beta Database'!L270,IF('OTTV Calculation'!$E$6="Da Nang",'Beta Database'!AC270,IF('OTTV Calculation'!$E$6="Buon Ma Thuot",'Beta Database'!AT270,IF('OTTV Calculation'!$E$6="HCMC",'Beta Database'!BK270))))</f>
        <v>0</v>
      </c>
      <c r="K276" s="68" t="b">
        <f>IF('OTTV Calculation'!$E$6="Hanoi",'Beta Database'!M270,IF('OTTV Calculation'!$E$6="Da Nang",'Beta Database'!AD270,IF('OTTV Calculation'!$E$6="Buon Ma Thuot",'Beta Database'!AU270,IF('OTTV Calculation'!$E$6="HCMC",'Beta Database'!BL270))))</f>
        <v>0</v>
      </c>
      <c r="L276" s="68" t="b">
        <f>IF('OTTV Calculation'!$E$6="Hanoi",'Beta Database'!N270,IF('OTTV Calculation'!$E$6="Da Nang",'Beta Database'!AE270,IF('OTTV Calculation'!$E$6="Buon Ma Thuot",'Beta Database'!AV270,IF('OTTV Calculation'!$E$6="HCMC",'Beta Database'!BM270))))</f>
        <v>0</v>
      </c>
      <c r="M276" s="68" t="b">
        <f>IF('OTTV Calculation'!$E$6="Hanoi",'Beta Database'!O270,IF('OTTV Calculation'!$E$6="Da Nang",'Beta Database'!AF270,IF('OTTV Calculation'!$E$6="Buon Ma Thuot",'Beta Database'!AW270,IF('OTTV Calculation'!$E$6="HCMC",'Beta Database'!BN270))))</f>
        <v>0</v>
      </c>
      <c r="N276" s="68" t="b">
        <f>IF('OTTV Calculation'!$E$6="Hanoi",'Beta Database'!P270,IF('OTTV Calculation'!$E$6="Da Nang",'Beta Database'!AG270,IF('OTTV Calculation'!$E$6="Buon Ma Thuot",'Beta Database'!AX270,IF('OTTV Calculation'!$E$6="HCMC",'Beta Database'!BO270))))</f>
        <v>0</v>
      </c>
      <c r="O276" s="68" t="b">
        <f>IF('OTTV Calculation'!$E$6="Hanoi",'Beta Database'!Q270,IF('OTTV Calculation'!$E$6="Da Nang",'Beta Database'!AH270,IF('OTTV Calculation'!$E$6="Buon Ma Thuot",'Beta Database'!AY270,IF('OTTV Calculation'!$E$6="HCMC",'Beta Database'!BP270))))</f>
        <v>0</v>
      </c>
      <c r="P276" s="68" t="b">
        <f>IF('OTTV Calculation'!$E$6="Hanoi",'Beta Database'!R270,IF('OTTV Calculation'!$E$6="Da Nang",'Beta Database'!AI270,IF('OTTV Calculation'!$E$6="Buon Ma Thuot",'Beta Database'!AZ270,IF('OTTV Calculation'!$E$6="HCMC",'Beta Database'!BQ270))))</f>
        <v>0</v>
      </c>
      <c r="Q276" s="68" t="b">
        <f>IF('OTTV Calculation'!$E$6="Hanoi",'Beta Database'!S270,IF('OTTV Calculation'!$E$6="Da Nang",'Beta Database'!AJ270,IF('OTTV Calculation'!$E$6="Buon Ma Thuot",'Beta Database'!BA270,IF('OTTV Calculation'!$E$6="HCMC",'Beta Database'!BR270))))</f>
        <v>0</v>
      </c>
      <c r="R276" s="57">
        <v>2.1</v>
      </c>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row>
    <row r="277" spans="1:64" x14ac:dyDescent="0.25">
      <c r="A277" s="67">
        <v>1</v>
      </c>
      <c r="B277" s="68" t="b">
        <f>IF('OTTV Calculation'!$E$6="Hanoi",'Beta Database'!D271,IF('OTTV Calculation'!$E$6="Da Nang",'Beta Database'!U271,IF('OTTV Calculation'!$E$6="Buon Ma Thuot",'Beta Database'!AL271,IF('OTTV Calculation'!$E$6="HCMC",'Beta Database'!BC271))))</f>
        <v>0</v>
      </c>
      <c r="C277" s="68" t="b">
        <f>IF('OTTV Calculation'!$E$6="Hanoi",'Beta Database'!E271,IF('OTTV Calculation'!$E$6="Da Nang",'Beta Database'!V271,IF('OTTV Calculation'!$E$6="Buon Ma Thuot",'Beta Database'!AM271,IF('OTTV Calculation'!$E$6="HCMC",'Beta Database'!BD271))))</f>
        <v>0</v>
      </c>
      <c r="D277" s="68" t="b">
        <f>IF('OTTV Calculation'!$E$6="Hanoi",'Beta Database'!F271,IF('OTTV Calculation'!$E$6="Da Nang",'Beta Database'!W271,IF('OTTV Calculation'!$E$6="Buon Ma Thuot",'Beta Database'!AN271,IF('OTTV Calculation'!$E$6="HCMC",'Beta Database'!BE271))))</f>
        <v>0</v>
      </c>
      <c r="E277" s="68" t="b">
        <f>IF('OTTV Calculation'!$E$6="Hanoi",'Beta Database'!G271,IF('OTTV Calculation'!$E$6="Da Nang",'Beta Database'!X271,IF('OTTV Calculation'!$E$6="Buon Ma Thuot",'Beta Database'!AO271,IF('OTTV Calculation'!$E$6="HCMC",'Beta Database'!BF271))))</f>
        <v>0</v>
      </c>
      <c r="F277" s="73" t="b">
        <f>IF('OTTV Calculation'!$E$6="Hanoi",'Beta Database'!H271,IF('OTTV Calculation'!$E$6="Da Nang",'Beta Database'!Y271,IF('OTTV Calculation'!$E$6="Buon Ma Thuot",'Beta Database'!AP271,IF('OTTV Calculation'!$E$6="HCMC",'Beta Database'!BG271))))</f>
        <v>0</v>
      </c>
      <c r="G277" s="68" t="b">
        <f>IF('OTTV Calculation'!$E$6="Hanoi",'Beta Database'!I271,IF('OTTV Calculation'!$E$6="Da Nang",'Beta Database'!Z271,IF('OTTV Calculation'!$E$6="Buon Ma Thuot",'Beta Database'!AQ271,IF('OTTV Calculation'!$E$6="HCMC",'Beta Database'!BH271))))</f>
        <v>0</v>
      </c>
      <c r="H277" s="68" t="b">
        <f>IF('OTTV Calculation'!$E$6="Hanoi",'Beta Database'!J271,IF('OTTV Calculation'!$E$6="Da Nang",'Beta Database'!AA271,IF('OTTV Calculation'!$E$6="Buon Ma Thuot",'Beta Database'!AR271,IF('OTTV Calculation'!$E$6="HCMC",'Beta Database'!BI271))))</f>
        <v>0</v>
      </c>
      <c r="I277" s="68" t="b">
        <f>IF('OTTV Calculation'!$E$6="Hanoi",'Beta Database'!K271,IF('OTTV Calculation'!$E$6="Da Nang",'Beta Database'!AB271,IF('OTTV Calculation'!$E$6="Buon Ma Thuot",'Beta Database'!AS271,IF('OTTV Calculation'!$E$6="HCMC",'Beta Database'!BJ271))))</f>
        <v>0</v>
      </c>
      <c r="J277" s="68" t="b">
        <f>IF('OTTV Calculation'!$E$6="Hanoi",'Beta Database'!L271,IF('OTTV Calculation'!$E$6="Da Nang",'Beta Database'!AC271,IF('OTTV Calculation'!$E$6="Buon Ma Thuot",'Beta Database'!AT271,IF('OTTV Calculation'!$E$6="HCMC",'Beta Database'!BK271))))</f>
        <v>0</v>
      </c>
      <c r="K277" s="68" t="b">
        <f>IF('OTTV Calculation'!$E$6="Hanoi",'Beta Database'!M271,IF('OTTV Calculation'!$E$6="Da Nang",'Beta Database'!AD271,IF('OTTV Calculation'!$E$6="Buon Ma Thuot",'Beta Database'!AU271,IF('OTTV Calculation'!$E$6="HCMC",'Beta Database'!BL271))))</f>
        <v>0</v>
      </c>
      <c r="L277" s="68" t="b">
        <f>IF('OTTV Calculation'!$E$6="Hanoi",'Beta Database'!N271,IF('OTTV Calculation'!$E$6="Da Nang",'Beta Database'!AE271,IF('OTTV Calculation'!$E$6="Buon Ma Thuot",'Beta Database'!AV271,IF('OTTV Calculation'!$E$6="HCMC",'Beta Database'!BM271))))</f>
        <v>0</v>
      </c>
      <c r="M277" s="68" t="b">
        <f>IF('OTTV Calculation'!$E$6="Hanoi",'Beta Database'!O271,IF('OTTV Calculation'!$E$6="Da Nang",'Beta Database'!AF271,IF('OTTV Calculation'!$E$6="Buon Ma Thuot",'Beta Database'!AW271,IF('OTTV Calculation'!$E$6="HCMC",'Beta Database'!BN271))))</f>
        <v>0</v>
      </c>
      <c r="N277" s="68" t="b">
        <f>IF('OTTV Calculation'!$E$6="Hanoi",'Beta Database'!P271,IF('OTTV Calculation'!$E$6="Da Nang",'Beta Database'!AG271,IF('OTTV Calculation'!$E$6="Buon Ma Thuot",'Beta Database'!AX271,IF('OTTV Calculation'!$E$6="HCMC",'Beta Database'!BO271))))</f>
        <v>0</v>
      </c>
      <c r="O277" s="68" t="b">
        <f>IF('OTTV Calculation'!$E$6="Hanoi",'Beta Database'!Q271,IF('OTTV Calculation'!$E$6="Da Nang",'Beta Database'!AH271,IF('OTTV Calculation'!$E$6="Buon Ma Thuot",'Beta Database'!AY271,IF('OTTV Calculation'!$E$6="HCMC",'Beta Database'!BP271))))</f>
        <v>0</v>
      </c>
      <c r="P277" s="68" t="b">
        <f>IF('OTTV Calculation'!$E$6="Hanoi",'Beta Database'!R271,IF('OTTV Calculation'!$E$6="Da Nang",'Beta Database'!AI271,IF('OTTV Calculation'!$E$6="Buon Ma Thuot",'Beta Database'!AZ271,IF('OTTV Calculation'!$E$6="HCMC",'Beta Database'!BQ271))))</f>
        <v>0</v>
      </c>
      <c r="Q277" s="68" t="b">
        <f>IF('OTTV Calculation'!$E$6="Hanoi",'Beta Database'!S271,IF('OTTV Calculation'!$E$6="Da Nang",'Beta Database'!AJ271,IF('OTTV Calculation'!$E$6="Buon Ma Thuot",'Beta Database'!BA271,IF('OTTV Calculation'!$E$6="HCMC",'Beta Database'!BR271))))</f>
        <v>0</v>
      </c>
      <c r="R277" s="57">
        <v>2.0499999999999998</v>
      </c>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row>
    <row r="278" spans="1:64" x14ac:dyDescent="0.25">
      <c r="A278" s="67">
        <v>1.05</v>
      </c>
      <c r="B278" s="68" t="b">
        <f>IF('OTTV Calculation'!$E$6="Hanoi",'Beta Database'!D272,IF('OTTV Calculation'!$E$6="Da Nang",'Beta Database'!U272,IF('OTTV Calculation'!$E$6="Buon Ma Thuot",'Beta Database'!AL272,IF('OTTV Calculation'!$E$6="HCMC",'Beta Database'!BC272))))</f>
        <v>0</v>
      </c>
      <c r="C278" s="68" t="b">
        <f>IF('OTTV Calculation'!$E$6="Hanoi",'Beta Database'!E272,IF('OTTV Calculation'!$E$6="Da Nang",'Beta Database'!V272,IF('OTTV Calculation'!$E$6="Buon Ma Thuot",'Beta Database'!AM272,IF('OTTV Calculation'!$E$6="HCMC",'Beta Database'!BD272))))</f>
        <v>0</v>
      </c>
      <c r="D278" s="68" t="b">
        <f>IF('OTTV Calculation'!$E$6="Hanoi",'Beta Database'!F272,IF('OTTV Calculation'!$E$6="Da Nang",'Beta Database'!W272,IF('OTTV Calculation'!$E$6="Buon Ma Thuot",'Beta Database'!AN272,IF('OTTV Calculation'!$E$6="HCMC",'Beta Database'!BE272))))</f>
        <v>0</v>
      </c>
      <c r="E278" s="68" t="b">
        <f>IF('OTTV Calculation'!$E$6="Hanoi",'Beta Database'!G272,IF('OTTV Calculation'!$E$6="Da Nang",'Beta Database'!X272,IF('OTTV Calculation'!$E$6="Buon Ma Thuot",'Beta Database'!AO272,IF('OTTV Calculation'!$E$6="HCMC",'Beta Database'!BF272))))</f>
        <v>0</v>
      </c>
      <c r="F278" s="73" t="b">
        <f>IF('OTTV Calculation'!$E$6="Hanoi",'Beta Database'!H272,IF('OTTV Calculation'!$E$6="Da Nang",'Beta Database'!Y272,IF('OTTV Calculation'!$E$6="Buon Ma Thuot",'Beta Database'!AP272,IF('OTTV Calculation'!$E$6="HCMC",'Beta Database'!BG272))))</f>
        <v>0</v>
      </c>
      <c r="G278" s="68" t="b">
        <f>IF('OTTV Calculation'!$E$6="Hanoi",'Beta Database'!I272,IF('OTTV Calculation'!$E$6="Da Nang",'Beta Database'!Z272,IF('OTTV Calculation'!$E$6="Buon Ma Thuot",'Beta Database'!AQ272,IF('OTTV Calculation'!$E$6="HCMC",'Beta Database'!BH272))))</f>
        <v>0</v>
      </c>
      <c r="H278" s="68" t="b">
        <f>IF('OTTV Calculation'!$E$6="Hanoi",'Beta Database'!J272,IF('OTTV Calculation'!$E$6="Da Nang",'Beta Database'!AA272,IF('OTTV Calculation'!$E$6="Buon Ma Thuot",'Beta Database'!AR272,IF('OTTV Calculation'!$E$6="HCMC",'Beta Database'!BI272))))</f>
        <v>0</v>
      </c>
      <c r="I278" s="68" t="b">
        <f>IF('OTTV Calculation'!$E$6="Hanoi",'Beta Database'!K272,IF('OTTV Calculation'!$E$6="Da Nang",'Beta Database'!AB272,IF('OTTV Calculation'!$E$6="Buon Ma Thuot",'Beta Database'!AS272,IF('OTTV Calculation'!$E$6="HCMC",'Beta Database'!BJ272))))</f>
        <v>0</v>
      </c>
      <c r="J278" s="68" t="b">
        <f>IF('OTTV Calculation'!$E$6="Hanoi",'Beta Database'!L272,IF('OTTV Calculation'!$E$6="Da Nang",'Beta Database'!AC272,IF('OTTV Calculation'!$E$6="Buon Ma Thuot",'Beta Database'!AT272,IF('OTTV Calculation'!$E$6="HCMC",'Beta Database'!BK272))))</f>
        <v>0</v>
      </c>
      <c r="K278" s="68" t="b">
        <f>IF('OTTV Calculation'!$E$6="Hanoi",'Beta Database'!M272,IF('OTTV Calculation'!$E$6="Da Nang",'Beta Database'!AD272,IF('OTTV Calculation'!$E$6="Buon Ma Thuot",'Beta Database'!AU272,IF('OTTV Calculation'!$E$6="HCMC",'Beta Database'!BL272))))</f>
        <v>0</v>
      </c>
      <c r="L278" s="68" t="b">
        <f>IF('OTTV Calculation'!$E$6="Hanoi",'Beta Database'!N272,IF('OTTV Calculation'!$E$6="Da Nang",'Beta Database'!AE272,IF('OTTV Calculation'!$E$6="Buon Ma Thuot",'Beta Database'!AV272,IF('OTTV Calculation'!$E$6="HCMC",'Beta Database'!BM272))))</f>
        <v>0</v>
      </c>
      <c r="M278" s="68" t="b">
        <f>IF('OTTV Calculation'!$E$6="Hanoi",'Beta Database'!O272,IF('OTTV Calculation'!$E$6="Da Nang",'Beta Database'!AF272,IF('OTTV Calculation'!$E$6="Buon Ma Thuot",'Beta Database'!AW272,IF('OTTV Calculation'!$E$6="HCMC",'Beta Database'!BN272))))</f>
        <v>0</v>
      </c>
      <c r="N278" s="68" t="b">
        <f>IF('OTTV Calculation'!$E$6="Hanoi",'Beta Database'!P272,IF('OTTV Calculation'!$E$6="Da Nang",'Beta Database'!AG272,IF('OTTV Calculation'!$E$6="Buon Ma Thuot",'Beta Database'!AX272,IF('OTTV Calculation'!$E$6="HCMC",'Beta Database'!BO272))))</f>
        <v>0</v>
      </c>
      <c r="O278" s="68" t="b">
        <f>IF('OTTV Calculation'!$E$6="Hanoi",'Beta Database'!Q272,IF('OTTV Calculation'!$E$6="Da Nang",'Beta Database'!AH272,IF('OTTV Calculation'!$E$6="Buon Ma Thuot",'Beta Database'!AY272,IF('OTTV Calculation'!$E$6="HCMC",'Beta Database'!BP272))))</f>
        <v>0</v>
      </c>
      <c r="P278" s="68" t="b">
        <f>IF('OTTV Calculation'!$E$6="Hanoi",'Beta Database'!R272,IF('OTTV Calculation'!$E$6="Da Nang",'Beta Database'!AI272,IF('OTTV Calculation'!$E$6="Buon Ma Thuot",'Beta Database'!AZ272,IF('OTTV Calculation'!$E$6="HCMC",'Beta Database'!BQ272))))</f>
        <v>0</v>
      </c>
      <c r="Q278" s="68" t="b">
        <f>IF('OTTV Calculation'!$E$6="Hanoi",'Beta Database'!S272,IF('OTTV Calculation'!$E$6="Da Nang",'Beta Database'!AJ272,IF('OTTV Calculation'!$E$6="Buon Ma Thuot",'Beta Database'!BA272,IF('OTTV Calculation'!$E$6="HCMC",'Beta Database'!BR272))))</f>
        <v>0</v>
      </c>
      <c r="R278" s="57">
        <v>2</v>
      </c>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row>
    <row r="279" spans="1:64" x14ac:dyDescent="0.25">
      <c r="A279" s="67">
        <v>1.1000000000000001</v>
      </c>
      <c r="B279" s="68" t="b">
        <f>IF('OTTV Calculation'!$E$6="Hanoi",'Beta Database'!D273,IF('OTTV Calculation'!$E$6="Da Nang",'Beta Database'!U273,IF('OTTV Calculation'!$E$6="Buon Ma Thuot",'Beta Database'!AL273,IF('OTTV Calculation'!$E$6="HCMC",'Beta Database'!BC273))))</f>
        <v>0</v>
      </c>
      <c r="C279" s="68" t="b">
        <f>IF('OTTV Calculation'!$E$6="Hanoi",'Beta Database'!E273,IF('OTTV Calculation'!$E$6="Da Nang",'Beta Database'!V273,IF('OTTV Calculation'!$E$6="Buon Ma Thuot",'Beta Database'!AM273,IF('OTTV Calculation'!$E$6="HCMC",'Beta Database'!BD273))))</f>
        <v>0</v>
      </c>
      <c r="D279" s="68" t="b">
        <f>IF('OTTV Calculation'!$E$6="Hanoi",'Beta Database'!F273,IF('OTTV Calculation'!$E$6="Da Nang",'Beta Database'!W273,IF('OTTV Calculation'!$E$6="Buon Ma Thuot",'Beta Database'!AN273,IF('OTTV Calculation'!$E$6="HCMC",'Beta Database'!BE273))))</f>
        <v>0</v>
      </c>
      <c r="E279" s="68" t="b">
        <f>IF('OTTV Calculation'!$E$6="Hanoi",'Beta Database'!G273,IF('OTTV Calculation'!$E$6="Da Nang",'Beta Database'!X273,IF('OTTV Calculation'!$E$6="Buon Ma Thuot",'Beta Database'!AO273,IF('OTTV Calculation'!$E$6="HCMC",'Beta Database'!BF273))))</f>
        <v>0</v>
      </c>
      <c r="F279" s="73" t="b">
        <f>IF('OTTV Calculation'!$E$6="Hanoi",'Beta Database'!H273,IF('OTTV Calculation'!$E$6="Da Nang",'Beta Database'!Y273,IF('OTTV Calculation'!$E$6="Buon Ma Thuot",'Beta Database'!AP273,IF('OTTV Calculation'!$E$6="HCMC",'Beta Database'!BG273))))</f>
        <v>0</v>
      </c>
      <c r="G279" s="68" t="b">
        <f>IF('OTTV Calculation'!$E$6="Hanoi",'Beta Database'!I273,IF('OTTV Calculation'!$E$6="Da Nang",'Beta Database'!Z273,IF('OTTV Calculation'!$E$6="Buon Ma Thuot",'Beta Database'!AQ273,IF('OTTV Calculation'!$E$6="HCMC",'Beta Database'!BH273))))</f>
        <v>0</v>
      </c>
      <c r="H279" s="68" t="b">
        <f>IF('OTTV Calculation'!$E$6="Hanoi",'Beta Database'!J273,IF('OTTV Calculation'!$E$6="Da Nang",'Beta Database'!AA273,IF('OTTV Calculation'!$E$6="Buon Ma Thuot",'Beta Database'!AR273,IF('OTTV Calculation'!$E$6="HCMC",'Beta Database'!BI273))))</f>
        <v>0</v>
      </c>
      <c r="I279" s="68" t="b">
        <f>IF('OTTV Calculation'!$E$6="Hanoi",'Beta Database'!K273,IF('OTTV Calculation'!$E$6="Da Nang",'Beta Database'!AB273,IF('OTTV Calculation'!$E$6="Buon Ma Thuot",'Beta Database'!AS273,IF('OTTV Calculation'!$E$6="HCMC",'Beta Database'!BJ273))))</f>
        <v>0</v>
      </c>
      <c r="J279" s="68" t="b">
        <f>IF('OTTV Calculation'!$E$6="Hanoi",'Beta Database'!L273,IF('OTTV Calculation'!$E$6="Da Nang",'Beta Database'!AC273,IF('OTTV Calculation'!$E$6="Buon Ma Thuot",'Beta Database'!AT273,IF('OTTV Calculation'!$E$6="HCMC",'Beta Database'!BK273))))</f>
        <v>0</v>
      </c>
      <c r="K279" s="68" t="b">
        <f>IF('OTTV Calculation'!$E$6="Hanoi",'Beta Database'!M273,IF('OTTV Calculation'!$E$6="Da Nang",'Beta Database'!AD273,IF('OTTV Calculation'!$E$6="Buon Ma Thuot",'Beta Database'!AU273,IF('OTTV Calculation'!$E$6="HCMC",'Beta Database'!BL273))))</f>
        <v>0</v>
      </c>
      <c r="L279" s="68" t="b">
        <f>IF('OTTV Calculation'!$E$6="Hanoi",'Beta Database'!N273,IF('OTTV Calculation'!$E$6="Da Nang",'Beta Database'!AE273,IF('OTTV Calculation'!$E$6="Buon Ma Thuot",'Beta Database'!AV273,IF('OTTV Calculation'!$E$6="HCMC",'Beta Database'!BM273))))</f>
        <v>0</v>
      </c>
      <c r="M279" s="68" t="b">
        <f>IF('OTTV Calculation'!$E$6="Hanoi",'Beta Database'!O273,IF('OTTV Calculation'!$E$6="Da Nang",'Beta Database'!AF273,IF('OTTV Calculation'!$E$6="Buon Ma Thuot",'Beta Database'!AW273,IF('OTTV Calculation'!$E$6="HCMC",'Beta Database'!BN273))))</f>
        <v>0</v>
      </c>
      <c r="N279" s="68" t="b">
        <f>IF('OTTV Calculation'!$E$6="Hanoi",'Beta Database'!P273,IF('OTTV Calculation'!$E$6="Da Nang",'Beta Database'!AG273,IF('OTTV Calculation'!$E$6="Buon Ma Thuot",'Beta Database'!AX273,IF('OTTV Calculation'!$E$6="HCMC",'Beta Database'!BO273))))</f>
        <v>0</v>
      </c>
      <c r="O279" s="68" t="b">
        <f>IF('OTTV Calculation'!$E$6="Hanoi",'Beta Database'!Q273,IF('OTTV Calculation'!$E$6="Da Nang",'Beta Database'!AH273,IF('OTTV Calculation'!$E$6="Buon Ma Thuot",'Beta Database'!AY273,IF('OTTV Calculation'!$E$6="HCMC",'Beta Database'!BP273))))</f>
        <v>0</v>
      </c>
      <c r="P279" s="68" t="b">
        <f>IF('OTTV Calculation'!$E$6="Hanoi",'Beta Database'!R273,IF('OTTV Calculation'!$E$6="Da Nang",'Beta Database'!AI273,IF('OTTV Calculation'!$E$6="Buon Ma Thuot",'Beta Database'!AZ273,IF('OTTV Calculation'!$E$6="HCMC",'Beta Database'!BQ273))))</f>
        <v>0</v>
      </c>
      <c r="Q279" s="68" t="b">
        <f>IF('OTTV Calculation'!$E$6="Hanoi",'Beta Database'!S273,IF('OTTV Calculation'!$E$6="Da Nang",'Beta Database'!AJ273,IF('OTTV Calculation'!$E$6="Buon Ma Thuot",'Beta Database'!BA273,IF('OTTV Calculation'!$E$6="HCMC",'Beta Database'!BR273))))</f>
        <v>0</v>
      </c>
      <c r="R279" s="57">
        <v>1.95</v>
      </c>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row>
    <row r="280" spans="1:64" x14ac:dyDescent="0.25">
      <c r="A280" s="67">
        <v>1.1499999999999999</v>
      </c>
      <c r="B280" s="68" t="b">
        <f>IF('OTTV Calculation'!$E$6="Hanoi",'Beta Database'!D274,IF('OTTV Calculation'!$E$6="Da Nang",'Beta Database'!U274,IF('OTTV Calculation'!$E$6="Buon Ma Thuot",'Beta Database'!AL274,IF('OTTV Calculation'!$E$6="HCMC",'Beta Database'!BC274))))</f>
        <v>0</v>
      </c>
      <c r="C280" s="68" t="b">
        <f>IF('OTTV Calculation'!$E$6="Hanoi",'Beta Database'!E274,IF('OTTV Calculation'!$E$6="Da Nang",'Beta Database'!V274,IF('OTTV Calculation'!$E$6="Buon Ma Thuot",'Beta Database'!AM274,IF('OTTV Calculation'!$E$6="HCMC",'Beta Database'!BD274))))</f>
        <v>0</v>
      </c>
      <c r="D280" s="68" t="b">
        <f>IF('OTTV Calculation'!$E$6="Hanoi",'Beta Database'!F274,IF('OTTV Calculation'!$E$6="Da Nang",'Beta Database'!W274,IF('OTTV Calculation'!$E$6="Buon Ma Thuot",'Beta Database'!AN274,IF('OTTV Calculation'!$E$6="HCMC",'Beta Database'!BE274))))</f>
        <v>0</v>
      </c>
      <c r="E280" s="68" t="b">
        <f>IF('OTTV Calculation'!$E$6="Hanoi",'Beta Database'!G274,IF('OTTV Calculation'!$E$6="Da Nang",'Beta Database'!X274,IF('OTTV Calculation'!$E$6="Buon Ma Thuot",'Beta Database'!AO274,IF('OTTV Calculation'!$E$6="HCMC",'Beta Database'!BF274))))</f>
        <v>0</v>
      </c>
      <c r="F280" s="73" t="b">
        <f>IF('OTTV Calculation'!$E$6="Hanoi",'Beta Database'!H274,IF('OTTV Calculation'!$E$6="Da Nang",'Beta Database'!Y274,IF('OTTV Calculation'!$E$6="Buon Ma Thuot",'Beta Database'!AP274,IF('OTTV Calculation'!$E$6="HCMC",'Beta Database'!BG274))))</f>
        <v>0</v>
      </c>
      <c r="G280" s="68" t="b">
        <f>IF('OTTV Calculation'!$E$6="Hanoi",'Beta Database'!I274,IF('OTTV Calculation'!$E$6="Da Nang",'Beta Database'!Z274,IF('OTTV Calculation'!$E$6="Buon Ma Thuot",'Beta Database'!AQ274,IF('OTTV Calculation'!$E$6="HCMC",'Beta Database'!BH274))))</f>
        <v>0</v>
      </c>
      <c r="H280" s="68" t="b">
        <f>IF('OTTV Calculation'!$E$6="Hanoi",'Beta Database'!J274,IF('OTTV Calculation'!$E$6="Da Nang",'Beta Database'!AA274,IF('OTTV Calculation'!$E$6="Buon Ma Thuot",'Beta Database'!AR274,IF('OTTV Calculation'!$E$6="HCMC",'Beta Database'!BI274))))</f>
        <v>0</v>
      </c>
      <c r="I280" s="68" t="b">
        <f>IF('OTTV Calculation'!$E$6="Hanoi",'Beta Database'!K274,IF('OTTV Calculation'!$E$6="Da Nang",'Beta Database'!AB274,IF('OTTV Calculation'!$E$6="Buon Ma Thuot",'Beta Database'!AS274,IF('OTTV Calculation'!$E$6="HCMC",'Beta Database'!BJ274))))</f>
        <v>0</v>
      </c>
      <c r="J280" s="68" t="b">
        <f>IF('OTTV Calculation'!$E$6="Hanoi",'Beta Database'!L274,IF('OTTV Calculation'!$E$6="Da Nang",'Beta Database'!AC274,IF('OTTV Calculation'!$E$6="Buon Ma Thuot",'Beta Database'!AT274,IF('OTTV Calculation'!$E$6="HCMC",'Beta Database'!BK274))))</f>
        <v>0</v>
      </c>
      <c r="K280" s="68" t="b">
        <f>IF('OTTV Calculation'!$E$6="Hanoi",'Beta Database'!M274,IF('OTTV Calculation'!$E$6="Da Nang",'Beta Database'!AD274,IF('OTTV Calculation'!$E$6="Buon Ma Thuot",'Beta Database'!AU274,IF('OTTV Calculation'!$E$6="HCMC",'Beta Database'!BL274))))</f>
        <v>0</v>
      </c>
      <c r="L280" s="68" t="b">
        <f>IF('OTTV Calculation'!$E$6="Hanoi",'Beta Database'!N274,IF('OTTV Calculation'!$E$6="Da Nang",'Beta Database'!AE274,IF('OTTV Calculation'!$E$6="Buon Ma Thuot",'Beta Database'!AV274,IF('OTTV Calculation'!$E$6="HCMC",'Beta Database'!BM274))))</f>
        <v>0</v>
      </c>
      <c r="M280" s="68" t="b">
        <f>IF('OTTV Calculation'!$E$6="Hanoi",'Beta Database'!O274,IF('OTTV Calculation'!$E$6="Da Nang",'Beta Database'!AF274,IF('OTTV Calculation'!$E$6="Buon Ma Thuot",'Beta Database'!AW274,IF('OTTV Calculation'!$E$6="HCMC",'Beta Database'!BN274))))</f>
        <v>0</v>
      </c>
      <c r="N280" s="68" t="b">
        <f>IF('OTTV Calculation'!$E$6="Hanoi",'Beta Database'!P274,IF('OTTV Calculation'!$E$6="Da Nang",'Beta Database'!AG274,IF('OTTV Calculation'!$E$6="Buon Ma Thuot",'Beta Database'!AX274,IF('OTTV Calculation'!$E$6="HCMC",'Beta Database'!BO274))))</f>
        <v>0</v>
      </c>
      <c r="O280" s="68" t="b">
        <f>IF('OTTV Calculation'!$E$6="Hanoi",'Beta Database'!Q274,IF('OTTV Calculation'!$E$6="Da Nang",'Beta Database'!AH274,IF('OTTV Calculation'!$E$6="Buon Ma Thuot",'Beta Database'!AY274,IF('OTTV Calculation'!$E$6="HCMC",'Beta Database'!BP274))))</f>
        <v>0</v>
      </c>
      <c r="P280" s="68" t="b">
        <f>IF('OTTV Calculation'!$E$6="Hanoi",'Beta Database'!R274,IF('OTTV Calculation'!$E$6="Da Nang",'Beta Database'!AI274,IF('OTTV Calculation'!$E$6="Buon Ma Thuot",'Beta Database'!AZ274,IF('OTTV Calculation'!$E$6="HCMC",'Beta Database'!BQ274))))</f>
        <v>0</v>
      </c>
      <c r="Q280" s="68" t="b">
        <f>IF('OTTV Calculation'!$E$6="Hanoi",'Beta Database'!S274,IF('OTTV Calculation'!$E$6="Da Nang",'Beta Database'!AJ274,IF('OTTV Calculation'!$E$6="Buon Ma Thuot",'Beta Database'!BA274,IF('OTTV Calculation'!$E$6="HCMC",'Beta Database'!BR274))))</f>
        <v>0</v>
      </c>
      <c r="R280" s="57">
        <v>1.9</v>
      </c>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row>
    <row r="281" spans="1:64" x14ac:dyDescent="0.25">
      <c r="A281" s="67">
        <v>1.2</v>
      </c>
      <c r="B281" s="68" t="b">
        <f>IF('OTTV Calculation'!$E$6="Hanoi",'Beta Database'!D275,IF('OTTV Calculation'!$E$6="Da Nang",'Beta Database'!U275,IF('OTTV Calculation'!$E$6="Buon Ma Thuot",'Beta Database'!AL275,IF('OTTV Calculation'!$E$6="HCMC",'Beta Database'!BC275))))</f>
        <v>0</v>
      </c>
      <c r="C281" s="68" t="b">
        <f>IF('OTTV Calculation'!$E$6="Hanoi",'Beta Database'!E275,IF('OTTV Calculation'!$E$6="Da Nang",'Beta Database'!V275,IF('OTTV Calculation'!$E$6="Buon Ma Thuot",'Beta Database'!AM275,IF('OTTV Calculation'!$E$6="HCMC",'Beta Database'!BD275))))</f>
        <v>0</v>
      </c>
      <c r="D281" s="68" t="b">
        <f>IF('OTTV Calculation'!$E$6="Hanoi",'Beta Database'!F275,IF('OTTV Calculation'!$E$6="Da Nang",'Beta Database'!W275,IF('OTTV Calculation'!$E$6="Buon Ma Thuot",'Beta Database'!AN275,IF('OTTV Calculation'!$E$6="HCMC",'Beta Database'!BE275))))</f>
        <v>0</v>
      </c>
      <c r="E281" s="68" t="b">
        <f>IF('OTTV Calculation'!$E$6="Hanoi",'Beta Database'!G275,IF('OTTV Calculation'!$E$6="Da Nang",'Beta Database'!X275,IF('OTTV Calculation'!$E$6="Buon Ma Thuot",'Beta Database'!AO275,IF('OTTV Calculation'!$E$6="HCMC",'Beta Database'!BF275))))</f>
        <v>0</v>
      </c>
      <c r="F281" s="73" t="b">
        <f>IF('OTTV Calculation'!$E$6="Hanoi",'Beta Database'!H275,IF('OTTV Calculation'!$E$6="Da Nang",'Beta Database'!Y275,IF('OTTV Calculation'!$E$6="Buon Ma Thuot",'Beta Database'!AP275,IF('OTTV Calculation'!$E$6="HCMC",'Beta Database'!BG275))))</f>
        <v>0</v>
      </c>
      <c r="G281" s="68" t="b">
        <f>IF('OTTV Calculation'!$E$6="Hanoi",'Beta Database'!I275,IF('OTTV Calculation'!$E$6="Da Nang",'Beta Database'!Z275,IF('OTTV Calculation'!$E$6="Buon Ma Thuot",'Beta Database'!AQ275,IF('OTTV Calculation'!$E$6="HCMC",'Beta Database'!BH275))))</f>
        <v>0</v>
      </c>
      <c r="H281" s="68" t="b">
        <f>IF('OTTV Calculation'!$E$6="Hanoi",'Beta Database'!J275,IF('OTTV Calculation'!$E$6="Da Nang",'Beta Database'!AA275,IF('OTTV Calculation'!$E$6="Buon Ma Thuot",'Beta Database'!AR275,IF('OTTV Calculation'!$E$6="HCMC",'Beta Database'!BI275))))</f>
        <v>0</v>
      </c>
      <c r="I281" s="68" t="b">
        <f>IF('OTTV Calculation'!$E$6="Hanoi",'Beta Database'!K275,IF('OTTV Calculation'!$E$6="Da Nang",'Beta Database'!AB275,IF('OTTV Calculation'!$E$6="Buon Ma Thuot",'Beta Database'!AS275,IF('OTTV Calculation'!$E$6="HCMC",'Beta Database'!BJ275))))</f>
        <v>0</v>
      </c>
      <c r="J281" s="68" t="b">
        <f>IF('OTTV Calculation'!$E$6="Hanoi",'Beta Database'!L275,IF('OTTV Calculation'!$E$6="Da Nang",'Beta Database'!AC275,IF('OTTV Calculation'!$E$6="Buon Ma Thuot",'Beta Database'!AT275,IF('OTTV Calculation'!$E$6="HCMC",'Beta Database'!BK275))))</f>
        <v>0</v>
      </c>
      <c r="K281" s="68" t="b">
        <f>IF('OTTV Calculation'!$E$6="Hanoi",'Beta Database'!M275,IF('OTTV Calculation'!$E$6="Da Nang",'Beta Database'!AD275,IF('OTTV Calculation'!$E$6="Buon Ma Thuot",'Beta Database'!AU275,IF('OTTV Calculation'!$E$6="HCMC",'Beta Database'!BL275))))</f>
        <v>0</v>
      </c>
      <c r="L281" s="68" t="b">
        <f>IF('OTTV Calculation'!$E$6="Hanoi",'Beta Database'!N275,IF('OTTV Calculation'!$E$6="Da Nang",'Beta Database'!AE275,IF('OTTV Calculation'!$E$6="Buon Ma Thuot",'Beta Database'!AV275,IF('OTTV Calculation'!$E$6="HCMC",'Beta Database'!BM275))))</f>
        <v>0</v>
      </c>
      <c r="M281" s="68" t="b">
        <f>IF('OTTV Calculation'!$E$6="Hanoi",'Beta Database'!O275,IF('OTTV Calculation'!$E$6="Da Nang",'Beta Database'!AF275,IF('OTTV Calculation'!$E$6="Buon Ma Thuot",'Beta Database'!AW275,IF('OTTV Calculation'!$E$6="HCMC",'Beta Database'!BN275))))</f>
        <v>0</v>
      </c>
      <c r="N281" s="68" t="b">
        <f>IF('OTTV Calculation'!$E$6="Hanoi",'Beta Database'!P275,IF('OTTV Calculation'!$E$6="Da Nang",'Beta Database'!AG275,IF('OTTV Calculation'!$E$6="Buon Ma Thuot",'Beta Database'!AX275,IF('OTTV Calculation'!$E$6="HCMC",'Beta Database'!BO275))))</f>
        <v>0</v>
      </c>
      <c r="O281" s="68" t="b">
        <f>IF('OTTV Calculation'!$E$6="Hanoi",'Beta Database'!Q275,IF('OTTV Calculation'!$E$6="Da Nang",'Beta Database'!AH275,IF('OTTV Calculation'!$E$6="Buon Ma Thuot",'Beta Database'!AY275,IF('OTTV Calculation'!$E$6="HCMC",'Beta Database'!BP275))))</f>
        <v>0</v>
      </c>
      <c r="P281" s="68" t="b">
        <f>IF('OTTV Calculation'!$E$6="Hanoi",'Beta Database'!R275,IF('OTTV Calculation'!$E$6="Da Nang",'Beta Database'!AI275,IF('OTTV Calculation'!$E$6="Buon Ma Thuot",'Beta Database'!AZ275,IF('OTTV Calculation'!$E$6="HCMC",'Beta Database'!BQ275))))</f>
        <v>0</v>
      </c>
      <c r="Q281" s="68" t="b">
        <f>IF('OTTV Calculation'!$E$6="Hanoi",'Beta Database'!S275,IF('OTTV Calculation'!$E$6="Da Nang",'Beta Database'!AJ275,IF('OTTV Calculation'!$E$6="Buon Ma Thuot",'Beta Database'!BA275,IF('OTTV Calculation'!$E$6="HCMC",'Beta Database'!BR275))))</f>
        <v>0</v>
      </c>
      <c r="R281" s="57">
        <v>1.85</v>
      </c>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row>
    <row r="282" spans="1:64" x14ac:dyDescent="0.25">
      <c r="A282" s="67">
        <v>1.25</v>
      </c>
      <c r="B282" s="68" t="b">
        <f>IF('OTTV Calculation'!$E$6="Hanoi",'Beta Database'!D276,IF('OTTV Calculation'!$E$6="Da Nang",'Beta Database'!U276,IF('OTTV Calculation'!$E$6="Buon Ma Thuot",'Beta Database'!AL276,IF('OTTV Calculation'!$E$6="HCMC",'Beta Database'!BC276))))</f>
        <v>0</v>
      </c>
      <c r="C282" s="68" t="b">
        <f>IF('OTTV Calculation'!$E$6="Hanoi",'Beta Database'!E276,IF('OTTV Calculation'!$E$6="Da Nang",'Beta Database'!V276,IF('OTTV Calculation'!$E$6="Buon Ma Thuot",'Beta Database'!AM276,IF('OTTV Calculation'!$E$6="HCMC",'Beta Database'!BD276))))</f>
        <v>0</v>
      </c>
      <c r="D282" s="68" t="b">
        <f>IF('OTTV Calculation'!$E$6="Hanoi",'Beta Database'!F276,IF('OTTV Calculation'!$E$6="Da Nang",'Beta Database'!W276,IF('OTTV Calculation'!$E$6="Buon Ma Thuot",'Beta Database'!AN276,IF('OTTV Calculation'!$E$6="HCMC",'Beta Database'!BE276))))</f>
        <v>0</v>
      </c>
      <c r="E282" s="68" t="b">
        <f>IF('OTTV Calculation'!$E$6="Hanoi",'Beta Database'!G276,IF('OTTV Calculation'!$E$6="Da Nang",'Beta Database'!X276,IF('OTTV Calculation'!$E$6="Buon Ma Thuot",'Beta Database'!AO276,IF('OTTV Calculation'!$E$6="HCMC",'Beta Database'!BF276))))</f>
        <v>0</v>
      </c>
      <c r="F282" s="73" t="b">
        <f>IF('OTTV Calculation'!$E$6="Hanoi",'Beta Database'!H276,IF('OTTV Calculation'!$E$6="Da Nang",'Beta Database'!Y276,IF('OTTV Calculation'!$E$6="Buon Ma Thuot",'Beta Database'!AP276,IF('OTTV Calculation'!$E$6="HCMC",'Beta Database'!BG276))))</f>
        <v>0</v>
      </c>
      <c r="G282" s="68" t="b">
        <f>IF('OTTV Calculation'!$E$6="Hanoi",'Beta Database'!I276,IF('OTTV Calculation'!$E$6="Da Nang",'Beta Database'!Z276,IF('OTTV Calculation'!$E$6="Buon Ma Thuot",'Beta Database'!AQ276,IF('OTTV Calculation'!$E$6="HCMC",'Beta Database'!BH276))))</f>
        <v>0</v>
      </c>
      <c r="H282" s="68" t="b">
        <f>IF('OTTV Calculation'!$E$6="Hanoi",'Beta Database'!J276,IF('OTTV Calculation'!$E$6="Da Nang",'Beta Database'!AA276,IF('OTTV Calculation'!$E$6="Buon Ma Thuot",'Beta Database'!AR276,IF('OTTV Calculation'!$E$6="HCMC",'Beta Database'!BI276))))</f>
        <v>0</v>
      </c>
      <c r="I282" s="68" t="b">
        <f>IF('OTTV Calculation'!$E$6="Hanoi",'Beta Database'!K276,IF('OTTV Calculation'!$E$6="Da Nang",'Beta Database'!AB276,IF('OTTV Calculation'!$E$6="Buon Ma Thuot",'Beta Database'!AS276,IF('OTTV Calculation'!$E$6="HCMC",'Beta Database'!BJ276))))</f>
        <v>0</v>
      </c>
      <c r="J282" s="68" t="b">
        <f>IF('OTTV Calculation'!$E$6="Hanoi",'Beta Database'!L276,IF('OTTV Calculation'!$E$6="Da Nang",'Beta Database'!AC276,IF('OTTV Calculation'!$E$6="Buon Ma Thuot",'Beta Database'!AT276,IF('OTTV Calculation'!$E$6="HCMC",'Beta Database'!BK276))))</f>
        <v>0</v>
      </c>
      <c r="K282" s="68" t="b">
        <f>IF('OTTV Calculation'!$E$6="Hanoi",'Beta Database'!M276,IF('OTTV Calculation'!$E$6="Da Nang",'Beta Database'!AD276,IF('OTTV Calculation'!$E$6="Buon Ma Thuot",'Beta Database'!AU276,IF('OTTV Calculation'!$E$6="HCMC",'Beta Database'!BL276))))</f>
        <v>0</v>
      </c>
      <c r="L282" s="68" t="b">
        <f>IF('OTTV Calculation'!$E$6="Hanoi",'Beta Database'!N276,IF('OTTV Calculation'!$E$6="Da Nang",'Beta Database'!AE276,IF('OTTV Calculation'!$E$6="Buon Ma Thuot",'Beta Database'!AV276,IF('OTTV Calculation'!$E$6="HCMC",'Beta Database'!BM276))))</f>
        <v>0</v>
      </c>
      <c r="M282" s="68" t="b">
        <f>IF('OTTV Calculation'!$E$6="Hanoi",'Beta Database'!O276,IF('OTTV Calculation'!$E$6="Da Nang",'Beta Database'!AF276,IF('OTTV Calculation'!$E$6="Buon Ma Thuot",'Beta Database'!AW276,IF('OTTV Calculation'!$E$6="HCMC",'Beta Database'!BN276))))</f>
        <v>0</v>
      </c>
      <c r="N282" s="68" t="b">
        <f>IF('OTTV Calculation'!$E$6="Hanoi",'Beta Database'!P276,IF('OTTV Calculation'!$E$6="Da Nang",'Beta Database'!AG276,IF('OTTV Calculation'!$E$6="Buon Ma Thuot",'Beta Database'!AX276,IF('OTTV Calculation'!$E$6="HCMC",'Beta Database'!BO276))))</f>
        <v>0</v>
      </c>
      <c r="O282" s="68" t="b">
        <f>IF('OTTV Calculation'!$E$6="Hanoi",'Beta Database'!Q276,IF('OTTV Calculation'!$E$6="Da Nang",'Beta Database'!AH276,IF('OTTV Calculation'!$E$6="Buon Ma Thuot",'Beta Database'!AY276,IF('OTTV Calculation'!$E$6="HCMC",'Beta Database'!BP276))))</f>
        <v>0</v>
      </c>
      <c r="P282" s="68" t="b">
        <f>IF('OTTV Calculation'!$E$6="Hanoi",'Beta Database'!R276,IF('OTTV Calculation'!$E$6="Da Nang",'Beta Database'!AI276,IF('OTTV Calculation'!$E$6="Buon Ma Thuot",'Beta Database'!AZ276,IF('OTTV Calculation'!$E$6="HCMC",'Beta Database'!BQ276))))</f>
        <v>0</v>
      </c>
      <c r="Q282" s="68" t="b">
        <f>IF('OTTV Calculation'!$E$6="Hanoi",'Beta Database'!S276,IF('OTTV Calculation'!$E$6="Da Nang",'Beta Database'!AJ276,IF('OTTV Calculation'!$E$6="Buon Ma Thuot",'Beta Database'!BA276,IF('OTTV Calculation'!$E$6="HCMC",'Beta Database'!BR276))))</f>
        <v>0</v>
      </c>
      <c r="R282" s="57">
        <v>1.8</v>
      </c>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row>
    <row r="283" spans="1:64" x14ac:dyDescent="0.25">
      <c r="A283" s="67">
        <v>1.3</v>
      </c>
      <c r="B283" s="68" t="b">
        <f>IF('OTTV Calculation'!$E$6="Hanoi",'Beta Database'!D277,IF('OTTV Calculation'!$E$6="Da Nang",'Beta Database'!U277,IF('OTTV Calculation'!$E$6="Buon Ma Thuot",'Beta Database'!AL277,IF('OTTV Calculation'!$E$6="HCMC",'Beta Database'!BC277))))</f>
        <v>0</v>
      </c>
      <c r="C283" s="68" t="b">
        <f>IF('OTTV Calculation'!$E$6="Hanoi",'Beta Database'!E277,IF('OTTV Calculation'!$E$6="Da Nang",'Beta Database'!V277,IF('OTTV Calculation'!$E$6="Buon Ma Thuot",'Beta Database'!AM277,IF('OTTV Calculation'!$E$6="HCMC",'Beta Database'!BD277))))</f>
        <v>0</v>
      </c>
      <c r="D283" s="68" t="b">
        <f>IF('OTTV Calculation'!$E$6="Hanoi",'Beta Database'!F277,IF('OTTV Calculation'!$E$6="Da Nang",'Beta Database'!W277,IF('OTTV Calculation'!$E$6="Buon Ma Thuot",'Beta Database'!AN277,IF('OTTV Calculation'!$E$6="HCMC",'Beta Database'!BE277))))</f>
        <v>0</v>
      </c>
      <c r="E283" s="68" t="b">
        <f>IF('OTTV Calculation'!$E$6="Hanoi",'Beta Database'!G277,IF('OTTV Calculation'!$E$6="Da Nang",'Beta Database'!X277,IF('OTTV Calculation'!$E$6="Buon Ma Thuot",'Beta Database'!AO277,IF('OTTV Calculation'!$E$6="HCMC",'Beta Database'!BF277))))</f>
        <v>0</v>
      </c>
      <c r="F283" s="73" t="b">
        <f>IF('OTTV Calculation'!$E$6="Hanoi",'Beta Database'!H277,IF('OTTV Calculation'!$E$6="Da Nang",'Beta Database'!Y277,IF('OTTV Calculation'!$E$6="Buon Ma Thuot",'Beta Database'!AP277,IF('OTTV Calculation'!$E$6="HCMC",'Beta Database'!BG277))))</f>
        <v>0</v>
      </c>
      <c r="G283" s="68" t="b">
        <f>IF('OTTV Calculation'!$E$6="Hanoi",'Beta Database'!I277,IF('OTTV Calculation'!$E$6="Da Nang",'Beta Database'!Z277,IF('OTTV Calculation'!$E$6="Buon Ma Thuot",'Beta Database'!AQ277,IF('OTTV Calculation'!$E$6="HCMC",'Beta Database'!BH277))))</f>
        <v>0</v>
      </c>
      <c r="H283" s="68" t="b">
        <f>IF('OTTV Calculation'!$E$6="Hanoi",'Beta Database'!J277,IF('OTTV Calculation'!$E$6="Da Nang",'Beta Database'!AA277,IF('OTTV Calculation'!$E$6="Buon Ma Thuot",'Beta Database'!AR277,IF('OTTV Calculation'!$E$6="HCMC",'Beta Database'!BI277))))</f>
        <v>0</v>
      </c>
      <c r="I283" s="68" t="b">
        <f>IF('OTTV Calculation'!$E$6="Hanoi",'Beta Database'!K277,IF('OTTV Calculation'!$E$6="Da Nang",'Beta Database'!AB277,IF('OTTV Calculation'!$E$6="Buon Ma Thuot",'Beta Database'!AS277,IF('OTTV Calculation'!$E$6="HCMC",'Beta Database'!BJ277))))</f>
        <v>0</v>
      </c>
      <c r="J283" s="68" t="b">
        <f>IF('OTTV Calculation'!$E$6="Hanoi",'Beta Database'!L277,IF('OTTV Calculation'!$E$6="Da Nang",'Beta Database'!AC277,IF('OTTV Calculation'!$E$6="Buon Ma Thuot",'Beta Database'!AT277,IF('OTTV Calculation'!$E$6="HCMC",'Beta Database'!BK277))))</f>
        <v>0</v>
      </c>
      <c r="K283" s="68" t="b">
        <f>IF('OTTV Calculation'!$E$6="Hanoi",'Beta Database'!M277,IF('OTTV Calculation'!$E$6="Da Nang",'Beta Database'!AD277,IF('OTTV Calculation'!$E$6="Buon Ma Thuot",'Beta Database'!AU277,IF('OTTV Calculation'!$E$6="HCMC",'Beta Database'!BL277))))</f>
        <v>0</v>
      </c>
      <c r="L283" s="68" t="b">
        <f>IF('OTTV Calculation'!$E$6="Hanoi",'Beta Database'!N277,IF('OTTV Calculation'!$E$6="Da Nang",'Beta Database'!AE277,IF('OTTV Calculation'!$E$6="Buon Ma Thuot",'Beta Database'!AV277,IF('OTTV Calculation'!$E$6="HCMC",'Beta Database'!BM277))))</f>
        <v>0</v>
      </c>
      <c r="M283" s="68" t="b">
        <f>IF('OTTV Calculation'!$E$6="Hanoi",'Beta Database'!O277,IF('OTTV Calculation'!$E$6="Da Nang",'Beta Database'!AF277,IF('OTTV Calculation'!$E$6="Buon Ma Thuot",'Beta Database'!AW277,IF('OTTV Calculation'!$E$6="HCMC",'Beta Database'!BN277))))</f>
        <v>0</v>
      </c>
      <c r="N283" s="68" t="b">
        <f>IF('OTTV Calculation'!$E$6="Hanoi",'Beta Database'!P277,IF('OTTV Calculation'!$E$6="Da Nang",'Beta Database'!AG277,IF('OTTV Calculation'!$E$6="Buon Ma Thuot",'Beta Database'!AX277,IF('OTTV Calculation'!$E$6="HCMC",'Beta Database'!BO277))))</f>
        <v>0</v>
      </c>
      <c r="O283" s="68" t="b">
        <f>IF('OTTV Calculation'!$E$6="Hanoi",'Beta Database'!Q277,IF('OTTV Calculation'!$E$6="Da Nang",'Beta Database'!AH277,IF('OTTV Calculation'!$E$6="Buon Ma Thuot",'Beta Database'!AY277,IF('OTTV Calculation'!$E$6="HCMC",'Beta Database'!BP277))))</f>
        <v>0</v>
      </c>
      <c r="P283" s="68" t="b">
        <f>IF('OTTV Calculation'!$E$6="Hanoi",'Beta Database'!R277,IF('OTTV Calculation'!$E$6="Da Nang",'Beta Database'!AI277,IF('OTTV Calculation'!$E$6="Buon Ma Thuot",'Beta Database'!AZ277,IF('OTTV Calculation'!$E$6="HCMC",'Beta Database'!BQ277))))</f>
        <v>0</v>
      </c>
      <c r="Q283" s="68" t="b">
        <f>IF('OTTV Calculation'!$E$6="Hanoi",'Beta Database'!S277,IF('OTTV Calculation'!$E$6="Da Nang",'Beta Database'!AJ277,IF('OTTV Calculation'!$E$6="Buon Ma Thuot",'Beta Database'!BA277,IF('OTTV Calculation'!$E$6="HCMC",'Beta Database'!BR277))))</f>
        <v>0</v>
      </c>
      <c r="R283" s="57">
        <v>1.75</v>
      </c>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row>
    <row r="284" spans="1:64" x14ac:dyDescent="0.25">
      <c r="A284" s="67">
        <v>1.35</v>
      </c>
      <c r="B284" s="68" t="b">
        <f>IF('OTTV Calculation'!$E$6="Hanoi",'Beta Database'!D278,IF('OTTV Calculation'!$E$6="Da Nang",'Beta Database'!U278,IF('OTTV Calculation'!$E$6="Buon Ma Thuot",'Beta Database'!AL278,IF('OTTV Calculation'!$E$6="HCMC",'Beta Database'!BC278))))</f>
        <v>0</v>
      </c>
      <c r="C284" s="68" t="b">
        <f>IF('OTTV Calculation'!$E$6="Hanoi",'Beta Database'!E278,IF('OTTV Calculation'!$E$6="Da Nang",'Beta Database'!V278,IF('OTTV Calculation'!$E$6="Buon Ma Thuot",'Beta Database'!AM278,IF('OTTV Calculation'!$E$6="HCMC",'Beta Database'!BD278))))</f>
        <v>0</v>
      </c>
      <c r="D284" s="68" t="b">
        <f>IF('OTTV Calculation'!$E$6="Hanoi",'Beta Database'!F278,IF('OTTV Calculation'!$E$6="Da Nang",'Beta Database'!W278,IF('OTTV Calculation'!$E$6="Buon Ma Thuot",'Beta Database'!AN278,IF('OTTV Calculation'!$E$6="HCMC",'Beta Database'!BE278))))</f>
        <v>0</v>
      </c>
      <c r="E284" s="68" t="b">
        <f>IF('OTTV Calculation'!$E$6="Hanoi",'Beta Database'!G278,IF('OTTV Calculation'!$E$6="Da Nang",'Beta Database'!X278,IF('OTTV Calculation'!$E$6="Buon Ma Thuot",'Beta Database'!AO278,IF('OTTV Calculation'!$E$6="HCMC",'Beta Database'!BF278))))</f>
        <v>0</v>
      </c>
      <c r="F284" s="73" t="b">
        <f>IF('OTTV Calculation'!$E$6="Hanoi",'Beta Database'!H278,IF('OTTV Calculation'!$E$6="Da Nang",'Beta Database'!Y278,IF('OTTV Calculation'!$E$6="Buon Ma Thuot",'Beta Database'!AP278,IF('OTTV Calculation'!$E$6="HCMC",'Beta Database'!BG278))))</f>
        <v>0</v>
      </c>
      <c r="G284" s="68" t="b">
        <f>IF('OTTV Calculation'!$E$6="Hanoi",'Beta Database'!I278,IF('OTTV Calculation'!$E$6="Da Nang",'Beta Database'!Z278,IF('OTTV Calculation'!$E$6="Buon Ma Thuot",'Beta Database'!AQ278,IF('OTTV Calculation'!$E$6="HCMC",'Beta Database'!BH278))))</f>
        <v>0</v>
      </c>
      <c r="H284" s="68" t="b">
        <f>IF('OTTV Calculation'!$E$6="Hanoi",'Beta Database'!J278,IF('OTTV Calculation'!$E$6="Da Nang",'Beta Database'!AA278,IF('OTTV Calculation'!$E$6="Buon Ma Thuot",'Beta Database'!AR278,IF('OTTV Calculation'!$E$6="HCMC",'Beta Database'!BI278))))</f>
        <v>0</v>
      </c>
      <c r="I284" s="68" t="b">
        <f>IF('OTTV Calculation'!$E$6="Hanoi",'Beta Database'!K278,IF('OTTV Calculation'!$E$6="Da Nang",'Beta Database'!AB278,IF('OTTV Calculation'!$E$6="Buon Ma Thuot",'Beta Database'!AS278,IF('OTTV Calculation'!$E$6="HCMC",'Beta Database'!BJ278))))</f>
        <v>0</v>
      </c>
      <c r="J284" s="68" t="b">
        <f>IF('OTTV Calculation'!$E$6="Hanoi",'Beta Database'!L278,IF('OTTV Calculation'!$E$6="Da Nang",'Beta Database'!AC278,IF('OTTV Calculation'!$E$6="Buon Ma Thuot",'Beta Database'!AT278,IF('OTTV Calculation'!$E$6="HCMC",'Beta Database'!BK278))))</f>
        <v>0</v>
      </c>
      <c r="K284" s="68" t="b">
        <f>IF('OTTV Calculation'!$E$6="Hanoi",'Beta Database'!M278,IF('OTTV Calculation'!$E$6="Da Nang",'Beta Database'!AD278,IF('OTTV Calculation'!$E$6="Buon Ma Thuot",'Beta Database'!AU278,IF('OTTV Calculation'!$E$6="HCMC",'Beta Database'!BL278))))</f>
        <v>0</v>
      </c>
      <c r="L284" s="68" t="b">
        <f>IF('OTTV Calculation'!$E$6="Hanoi",'Beta Database'!N278,IF('OTTV Calculation'!$E$6="Da Nang",'Beta Database'!AE278,IF('OTTV Calculation'!$E$6="Buon Ma Thuot",'Beta Database'!AV278,IF('OTTV Calculation'!$E$6="HCMC",'Beta Database'!BM278))))</f>
        <v>0</v>
      </c>
      <c r="M284" s="68" t="b">
        <f>IF('OTTV Calculation'!$E$6="Hanoi",'Beta Database'!O278,IF('OTTV Calculation'!$E$6="Da Nang",'Beta Database'!AF278,IF('OTTV Calculation'!$E$6="Buon Ma Thuot",'Beta Database'!AW278,IF('OTTV Calculation'!$E$6="HCMC",'Beta Database'!BN278))))</f>
        <v>0</v>
      </c>
      <c r="N284" s="68" t="b">
        <f>IF('OTTV Calculation'!$E$6="Hanoi",'Beta Database'!P278,IF('OTTV Calculation'!$E$6="Da Nang",'Beta Database'!AG278,IF('OTTV Calculation'!$E$6="Buon Ma Thuot",'Beta Database'!AX278,IF('OTTV Calculation'!$E$6="HCMC",'Beta Database'!BO278))))</f>
        <v>0</v>
      </c>
      <c r="O284" s="68" t="b">
        <f>IF('OTTV Calculation'!$E$6="Hanoi",'Beta Database'!Q278,IF('OTTV Calculation'!$E$6="Da Nang",'Beta Database'!AH278,IF('OTTV Calculation'!$E$6="Buon Ma Thuot",'Beta Database'!AY278,IF('OTTV Calculation'!$E$6="HCMC",'Beta Database'!BP278))))</f>
        <v>0</v>
      </c>
      <c r="P284" s="68" t="b">
        <f>IF('OTTV Calculation'!$E$6="Hanoi",'Beta Database'!R278,IF('OTTV Calculation'!$E$6="Da Nang",'Beta Database'!AI278,IF('OTTV Calculation'!$E$6="Buon Ma Thuot",'Beta Database'!AZ278,IF('OTTV Calculation'!$E$6="HCMC",'Beta Database'!BQ278))))</f>
        <v>0</v>
      </c>
      <c r="Q284" s="68" t="b">
        <f>IF('OTTV Calculation'!$E$6="Hanoi",'Beta Database'!S278,IF('OTTV Calculation'!$E$6="Da Nang",'Beta Database'!AJ278,IF('OTTV Calculation'!$E$6="Buon Ma Thuot",'Beta Database'!BA278,IF('OTTV Calculation'!$E$6="HCMC",'Beta Database'!BR278))))</f>
        <v>0</v>
      </c>
      <c r="R284" s="57">
        <v>1.7</v>
      </c>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row>
    <row r="285" spans="1:64" x14ac:dyDescent="0.25">
      <c r="A285" s="67">
        <v>1.4</v>
      </c>
      <c r="B285" s="68" t="b">
        <f>IF('OTTV Calculation'!$E$6="Hanoi",'Beta Database'!D279,IF('OTTV Calculation'!$E$6="Da Nang",'Beta Database'!U279,IF('OTTV Calculation'!$E$6="Buon Ma Thuot",'Beta Database'!AL279,IF('OTTV Calculation'!$E$6="HCMC",'Beta Database'!BC279))))</f>
        <v>0</v>
      </c>
      <c r="C285" s="68" t="b">
        <f>IF('OTTV Calculation'!$E$6="Hanoi",'Beta Database'!E279,IF('OTTV Calculation'!$E$6="Da Nang",'Beta Database'!V279,IF('OTTV Calculation'!$E$6="Buon Ma Thuot",'Beta Database'!AM279,IF('OTTV Calculation'!$E$6="HCMC",'Beta Database'!BD279))))</f>
        <v>0</v>
      </c>
      <c r="D285" s="68" t="b">
        <f>IF('OTTV Calculation'!$E$6="Hanoi",'Beta Database'!F279,IF('OTTV Calculation'!$E$6="Da Nang",'Beta Database'!W279,IF('OTTV Calculation'!$E$6="Buon Ma Thuot",'Beta Database'!AN279,IF('OTTV Calculation'!$E$6="HCMC",'Beta Database'!BE279))))</f>
        <v>0</v>
      </c>
      <c r="E285" s="68" t="b">
        <f>IF('OTTV Calculation'!$E$6="Hanoi",'Beta Database'!G279,IF('OTTV Calculation'!$E$6="Da Nang",'Beta Database'!X279,IF('OTTV Calculation'!$E$6="Buon Ma Thuot",'Beta Database'!AO279,IF('OTTV Calculation'!$E$6="HCMC",'Beta Database'!BF279))))</f>
        <v>0</v>
      </c>
      <c r="F285" s="73" t="b">
        <f>IF('OTTV Calculation'!$E$6="Hanoi",'Beta Database'!H279,IF('OTTV Calculation'!$E$6="Da Nang",'Beta Database'!Y279,IF('OTTV Calculation'!$E$6="Buon Ma Thuot",'Beta Database'!AP279,IF('OTTV Calculation'!$E$6="HCMC",'Beta Database'!BG279))))</f>
        <v>0</v>
      </c>
      <c r="G285" s="68" t="b">
        <f>IF('OTTV Calculation'!$E$6="Hanoi",'Beta Database'!I279,IF('OTTV Calculation'!$E$6="Da Nang",'Beta Database'!Z279,IF('OTTV Calculation'!$E$6="Buon Ma Thuot",'Beta Database'!AQ279,IF('OTTV Calculation'!$E$6="HCMC",'Beta Database'!BH279))))</f>
        <v>0</v>
      </c>
      <c r="H285" s="68" t="b">
        <f>IF('OTTV Calculation'!$E$6="Hanoi",'Beta Database'!J279,IF('OTTV Calculation'!$E$6="Da Nang",'Beta Database'!AA279,IF('OTTV Calculation'!$E$6="Buon Ma Thuot",'Beta Database'!AR279,IF('OTTV Calculation'!$E$6="HCMC",'Beta Database'!BI279))))</f>
        <v>0</v>
      </c>
      <c r="I285" s="68" t="b">
        <f>IF('OTTV Calculation'!$E$6="Hanoi",'Beta Database'!K279,IF('OTTV Calculation'!$E$6="Da Nang",'Beta Database'!AB279,IF('OTTV Calculation'!$E$6="Buon Ma Thuot",'Beta Database'!AS279,IF('OTTV Calculation'!$E$6="HCMC",'Beta Database'!BJ279))))</f>
        <v>0</v>
      </c>
      <c r="J285" s="68" t="b">
        <f>IF('OTTV Calculation'!$E$6="Hanoi",'Beta Database'!L279,IF('OTTV Calculation'!$E$6="Da Nang",'Beta Database'!AC279,IF('OTTV Calculation'!$E$6="Buon Ma Thuot",'Beta Database'!AT279,IF('OTTV Calculation'!$E$6="HCMC",'Beta Database'!BK279))))</f>
        <v>0</v>
      </c>
      <c r="K285" s="68" t="b">
        <f>IF('OTTV Calculation'!$E$6="Hanoi",'Beta Database'!M279,IF('OTTV Calculation'!$E$6="Da Nang",'Beta Database'!AD279,IF('OTTV Calculation'!$E$6="Buon Ma Thuot",'Beta Database'!AU279,IF('OTTV Calculation'!$E$6="HCMC",'Beta Database'!BL279))))</f>
        <v>0</v>
      </c>
      <c r="L285" s="68" t="b">
        <f>IF('OTTV Calculation'!$E$6="Hanoi",'Beta Database'!N279,IF('OTTV Calculation'!$E$6="Da Nang",'Beta Database'!AE279,IF('OTTV Calculation'!$E$6="Buon Ma Thuot",'Beta Database'!AV279,IF('OTTV Calculation'!$E$6="HCMC",'Beta Database'!BM279))))</f>
        <v>0</v>
      </c>
      <c r="M285" s="68" t="b">
        <f>IF('OTTV Calculation'!$E$6="Hanoi",'Beta Database'!O279,IF('OTTV Calculation'!$E$6="Da Nang",'Beta Database'!AF279,IF('OTTV Calculation'!$E$6="Buon Ma Thuot",'Beta Database'!AW279,IF('OTTV Calculation'!$E$6="HCMC",'Beta Database'!BN279))))</f>
        <v>0</v>
      </c>
      <c r="N285" s="68" t="b">
        <f>IF('OTTV Calculation'!$E$6="Hanoi",'Beta Database'!P279,IF('OTTV Calculation'!$E$6="Da Nang",'Beta Database'!AG279,IF('OTTV Calculation'!$E$6="Buon Ma Thuot",'Beta Database'!AX279,IF('OTTV Calculation'!$E$6="HCMC",'Beta Database'!BO279))))</f>
        <v>0</v>
      </c>
      <c r="O285" s="68" t="b">
        <f>IF('OTTV Calculation'!$E$6="Hanoi",'Beta Database'!Q279,IF('OTTV Calculation'!$E$6="Da Nang",'Beta Database'!AH279,IF('OTTV Calculation'!$E$6="Buon Ma Thuot",'Beta Database'!AY279,IF('OTTV Calculation'!$E$6="HCMC",'Beta Database'!BP279))))</f>
        <v>0</v>
      </c>
      <c r="P285" s="68" t="b">
        <f>IF('OTTV Calculation'!$E$6="Hanoi",'Beta Database'!R279,IF('OTTV Calculation'!$E$6="Da Nang",'Beta Database'!AI279,IF('OTTV Calculation'!$E$6="Buon Ma Thuot",'Beta Database'!AZ279,IF('OTTV Calculation'!$E$6="HCMC",'Beta Database'!BQ279))))</f>
        <v>0</v>
      </c>
      <c r="Q285" s="68" t="b">
        <f>IF('OTTV Calculation'!$E$6="Hanoi",'Beta Database'!S279,IF('OTTV Calculation'!$E$6="Da Nang",'Beta Database'!AJ279,IF('OTTV Calculation'!$E$6="Buon Ma Thuot",'Beta Database'!BA279,IF('OTTV Calculation'!$E$6="HCMC",'Beta Database'!BR279))))</f>
        <v>0</v>
      </c>
      <c r="R285" s="57">
        <v>1.65</v>
      </c>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row>
    <row r="286" spans="1:64" x14ac:dyDescent="0.25">
      <c r="A286" s="67">
        <v>1.45</v>
      </c>
      <c r="B286" s="68" t="b">
        <f>IF('OTTV Calculation'!$E$6="Hanoi",'Beta Database'!D280,IF('OTTV Calculation'!$E$6="Da Nang",'Beta Database'!U280,IF('OTTV Calculation'!$E$6="Buon Ma Thuot",'Beta Database'!AL280,IF('OTTV Calculation'!$E$6="HCMC",'Beta Database'!BC280))))</f>
        <v>0</v>
      </c>
      <c r="C286" s="68" t="b">
        <f>IF('OTTV Calculation'!$E$6="Hanoi",'Beta Database'!E280,IF('OTTV Calculation'!$E$6="Da Nang",'Beta Database'!V280,IF('OTTV Calculation'!$E$6="Buon Ma Thuot",'Beta Database'!AM280,IF('OTTV Calculation'!$E$6="HCMC",'Beta Database'!BD280))))</f>
        <v>0</v>
      </c>
      <c r="D286" s="68" t="b">
        <f>IF('OTTV Calculation'!$E$6="Hanoi",'Beta Database'!F280,IF('OTTV Calculation'!$E$6="Da Nang",'Beta Database'!W280,IF('OTTV Calculation'!$E$6="Buon Ma Thuot",'Beta Database'!AN280,IF('OTTV Calculation'!$E$6="HCMC",'Beta Database'!BE280))))</f>
        <v>0</v>
      </c>
      <c r="E286" s="68" t="b">
        <f>IF('OTTV Calculation'!$E$6="Hanoi",'Beta Database'!G280,IF('OTTV Calculation'!$E$6="Da Nang",'Beta Database'!X280,IF('OTTV Calculation'!$E$6="Buon Ma Thuot",'Beta Database'!AO280,IF('OTTV Calculation'!$E$6="HCMC",'Beta Database'!BF280))))</f>
        <v>0</v>
      </c>
      <c r="F286" s="73" t="b">
        <f>IF('OTTV Calculation'!$E$6="Hanoi",'Beta Database'!H280,IF('OTTV Calculation'!$E$6="Da Nang",'Beta Database'!Y280,IF('OTTV Calculation'!$E$6="Buon Ma Thuot",'Beta Database'!AP280,IF('OTTV Calculation'!$E$6="HCMC",'Beta Database'!BG280))))</f>
        <v>0</v>
      </c>
      <c r="G286" s="68" t="b">
        <f>IF('OTTV Calculation'!$E$6="Hanoi",'Beta Database'!I280,IF('OTTV Calculation'!$E$6="Da Nang",'Beta Database'!Z280,IF('OTTV Calculation'!$E$6="Buon Ma Thuot",'Beta Database'!AQ280,IF('OTTV Calculation'!$E$6="HCMC",'Beta Database'!BH280))))</f>
        <v>0</v>
      </c>
      <c r="H286" s="68" t="b">
        <f>IF('OTTV Calculation'!$E$6="Hanoi",'Beta Database'!J280,IF('OTTV Calculation'!$E$6="Da Nang",'Beta Database'!AA280,IF('OTTV Calculation'!$E$6="Buon Ma Thuot",'Beta Database'!AR280,IF('OTTV Calculation'!$E$6="HCMC",'Beta Database'!BI280))))</f>
        <v>0</v>
      </c>
      <c r="I286" s="68" t="b">
        <f>IF('OTTV Calculation'!$E$6="Hanoi",'Beta Database'!K280,IF('OTTV Calculation'!$E$6="Da Nang",'Beta Database'!AB280,IF('OTTV Calculation'!$E$6="Buon Ma Thuot",'Beta Database'!AS280,IF('OTTV Calculation'!$E$6="HCMC",'Beta Database'!BJ280))))</f>
        <v>0</v>
      </c>
      <c r="J286" s="68" t="b">
        <f>IF('OTTV Calculation'!$E$6="Hanoi",'Beta Database'!L280,IF('OTTV Calculation'!$E$6="Da Nang",'Beta Database'!AC280,IF('OTTV Calculation'!$E$6="Buon Ma Thuot",'Beta Database'!AT280,IF('OTTV Calculation'!$E$6="HCMC",'Beta Database'!BK280))))</f>
        <v>0</v>
      </c>
      <c r="K286" s="68" t="b">
        <f>IF('OTTV Calculation'!$E$6="Hanoi",'Beta Database'!M280,IF('OTTV Calculation'!$E$6="Da Nang",'Beta Database'!AD280,IF('OTTV Calculation'!$E$6="Buon Ma Thuot",'Beta Database'!AU280,IF('OTTV Calculation'!$E$6="HCMC",'Beta Database'!BL280))))</f>
        <v>0</v>
      </c>
      <c r="L286" s="68" t="b">
        <f>IF('OTTV Calculation'!$E$6="Hanoi",'Beta Database'!N280,IF('OTTV Calculation'!$E$6="Da Nang",'Beta Database'!AE280,IF('OTTV Calculation'!$E$6="Buon Ma Thuot",'Beta Database'!AV280,IF('OTTV Calculation'!$E$6="HCMC",'Beta Database'!BM280))))</f>
        <v>0</v>
      </c>
      <c r="M286" s="68" t="b">
        <f>IF('OTTV Calculation'!$E$6="Hanoi",'Beta Database'!O280,IF('OTTV Calculation'!$E$6="Da Nang",'Beta Database'!AF280,IF('OTTV Calculation'!$E$6="Buon Ma Thuot",'Beta Database'!AW280,IF('OTTV Calculation'!$E$6="HCMC",'Beta Database'!BN280))))</f>
        <v>0</v>
      </c>
      <c r="N286" s="68" t="b">
        <f>IF('OTTV Calculation'!$E$6="Hanoi",'Beta Database'!P280,IF('OTTV Calculation'!$E$6="Da Nang",'Beta Database'!AG280,IF('OTTV Calculation'!$E$6="Buon Ma Thuot",'Beta Database'!AX280,IF('OTTV Calculation'!$E$6="HCMC",'Beta Database'!BO280))))</f>
        <v>0</v>
      </c>
      <c r="O286" s="68" t="b">
        <f>IF('OTTV Calculation'!$E$6="Hanoi",'Beta Database'!Q280,IF('OTTV Calculation'!$E$6="Da Nang",'Beta Database'!AH280,IF('OTTV Calculation'!$E$6="Buon Ma Thuot",'Beta Database'!AY280,IF('OTTV Calculation'!$E$6="HCMC",'Beta Database'!BP280))))</f>
        <v>0</v>
      </c>
      <c r="P286" s="68" t="b">
        <f>IF('OTTV Calculation'!$E$6="Hanoi",'Beta Database'!R280,IF('OTTV Calculation'!$E$6="Da Nang",'Beta Database'!AI280,IF('OTTV Calculation'!$E$6="Buon Ma Thuot",'Beta Database'!AZ280,IF('OTTV Calculation'!$E$6="HCMC",'Beta Database'!BQ280))))</f>
        <v>0</v>
      </c>
      <c r="Q286" s="68" t="b">
        <f>IF('OTTV Calculation'!$E$6="Hanoi",'Beta Database'!S280,IF('OTTV Calculation'!$E$6="Da Nang",'Beta Database'!AJ280,IF('OTTV Calculation'!$E$6="Buon Ma Thuot",'Beta Database'!BA280,IF('OTTV Calculation'!$E$6="HCMC",'Beta Database'!BR280))))</f>
        <v>0</v>
      </c>
      <c r="R286" s="57">
        <v>1.6</v>
      </c>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row>
    <row r="287" spans="1:64" x14ac:dyDescent="0.25">
      <c r="A287" s="67">
        <v>1.5</v>
      </c>
      <c r="B287" s="68" t="b">
        <f>IF('OTTV Calculation'!$E$6="Hanoi",'Beta Database'!D281,IF('OTTV Calculation'!$E$6="Da Nang",'Beta Database'!U281,IF('OTTV Calculation'!$E$6="Buon Ma Thuot",'Beta Database'!AL281,IF('OTTV Calculation'!$E$6="HCMC",'Beta Database'!BC281))))</f>
        <v>0</v>
      </c>
      <c r="C287" s="68" t="b">
        <f>IF('OTTV Calculation'!$E$6="Hanoi",'Beta Database'!E281,IF('OTTV Calculation'!$E$6="Da Nang",'Beta Database'!V281,IF('OTTV Calculation'!$E$6="Buon Ma Thuot",'Beta Database'!AM281,IF('OTTV Calculation'!$E$6="HCMC",'Beta Database'!BD281))))</f>
        <v>0</v>
      </c>
      <c r="D287" s="68" t="b">
        <f>IF('OTTV Calculation'!$E$6="Hanoi",'Beta Database'!F281,IF('OTTV Calculation'!$E$6="Da Nang",'Beta Database'!W281,IF('OTTV Calculation'!$E$6="Buon Ma Thuot",'Beta Database'!AN281,IF('OTTV Calculation'!$E$6="HCMC",'Beta Database'!BE281))))</f>
        <v>0</v>
      </c>
      <c r="E287" s="68" t="b">
        <f>IF('OTTV Calculation'!$E$6="Hanoi",'Beta Database'!G281,IF('OTTV Calculation'!$E$6="Da Nang",'Beta Database'!X281,IF('OTTV Calculation'!$E$6="Buon Ma Thuot",'Beta Database'!AO281,IF('OTTV Calculation'!$E$6="HCMC",'Beta Database'!BF281))))</f>
        <v>0</v>
      </c>
      <c r="F287" s="73" t="b">
        <f>IF('OTTV Calculation'!$E$6="Hanoi",'Beta Database'!H281,IF('OTTV Calculation'!$E$6="Da Nang",'Beta Database'!Y281,IF('OTTV Calculation'!$E$6="Buon Ma Thuot",'Beta Database'!AP281,IF('OTTV Calculation'!$E$6="HCMC",'Beta Database'!BG281))))</f>
        <v>0</v>
      </c>
      <c r="G287" s="68" t="b">
        <f>IF('OTTV Calculation'!$E$6="Hanoi",'Beta Database'!I281,IF('OTTV Calculation'!$E$6="Da Nang",'Beta Database'!Z281,IF('OTTV Calculation'!$E$6="Buon Ma Thuot",'Beta Database'!AQ281,IF('OTTV Calculation'!$E$6="HCMC",'Beta Database'!BH281))))</f>
        <v>0</v>
      </c>
      <c r="H287" s="68" t="b">
        <f>IF('OTTV Calculation'!$E$6="Hanoi",'Beta Database'!J281,IF('OTTV Calculation'!$E$6="Da Nang",'Beta Database'!AA281,IF('OTTV Calculation'!$E$6="Buon Ma Thuot",'Beta Database'!AR281,IF('OTTV Calculation'!$E$6="HCMC",'Beta Database'!BI281))))</f>
        <v>0</v>
      </c>
      <c r="I287" s="68" t="b">
        <f>IF('OTTV Calculation'!$E$6="Hanoi",'Beta Database'!K281,IF('OTTV Calculation'!$E$6="Da Nang",'Beta Database'!AB281,IF('OTTV Calculation'!$E$6="Buon Ma Thuot",'Beta Database'!AS281,IF('OTTV Calculation'!$E$6="HCMC",'Beta Database'!BJ281))))</f>
        <v>0</v>
      </c>
      <c r="J287" s="68" t="b">
        <f>IF('OTTV Calculation'!$E$6="Hanoi",'Beta Database'!L281,IF('OTTV Calculation'!$E$6="Da Nang",'Beta Database'!AC281,IF('OTTV Calculation'!$E$6="Buon Ma Thuot",'Beta Database'!AT281,IF('OTTV Calculation'!$E$6="HCMC",'Beta Database'!BK281))))</f>
        <v>0</v>
      </c>
      <c r="K287" s="68" t="b">
        <f>IF('OTTV Calculation'!$E$6="Hanoi",'Beta Database'!M281,IF('OTTV Calculation'!$E$6="Da Nang",'Beta Database'!AD281,IF('OTTV Calculation'!$E$6="Buon Ma Thuot",'Beta Database'!AU281,IF('OTTV Calculation'!$E$6="HCMC",'Beta Database'!BL281))))</f>
        <v>0</v>
      </c>
      <c r="L287" s="68" t="b">
        <f>IF('OTTV Calculation'!$E$6="Hanoi",'Beta Database'!N281,IF('OTTV Calculation'!$E$6="Da Nang",'Beta Database'!AE281,IF('OTTV Calculation'!$E$6="Buon Ma Thuot",'Beta Database'!AV281,IF('OTTV Calculation'!$E$6="HCMC",'Beta Database'!BM281))))</f>
        <v>0</v>
      </c>
      <c r="M287" s="68" t="b">
        <f>IF('OTTV Calculation'!$E$6="Hanoi",'Beta Database'!O281,IF('OTTV Calculation'!$E$6="Da Nang",'Beta Database'!AF281,IF('OTTV Calculation'!$E$6="Buon Ma Thuot",'Beta Database'!AW281,IF('OTTV Calculation'!$E$6="HCMC",'Beta Database'!BN281))))</f>
        <v>0</v>
      </c>
      <c r="N287" s="68" t="b">
        <f>IF('OTTV Calculation'!$E$6="Hanoi",'Beta Database'!P281,IF('OTTV Calculation'!$E$6="Da Nang",'Beta Database'!AG281,IF('OTTV Calculation'!$E$6="Buon Ma Thuot",'Beta Database'!AX281,IF('OTTV Calculation'!$E$6="HCMC",'Beta Database'!BO281))))</f>
        <v>0</v>
      </c>
      <c r="O287" s="68" t="b">
        <f>IF('OTTV Calculation'!$E$6="Hanoi",'Beta Database'!Q281,IF('OTTV Calculation'!$E$6="Da Nang",'Beta Database'!AH281,IF('OTTV Calculation'!$E$6="Buon Ma Thuot",'Beta Database'!AY281,IF('OTTV Calculation'!$E$6="HCMC",'Beta Database'!BP281))))</f>
        <v>0</v>
      </c>
      <c r="P287" s="68" t="b">
        <f>IF('OTTV Calculation'!$E$6="Hanoi",'Beta Database'!R281,IF('OTTV Calculation'!$E$6="Da Nang",'Beta Database'!AI281,IF('OTTV Calculation'!$E$6="Buon Ma Thuot",'Beta Database'!AZ281,IF('OTTV Calculation'!$E$6="HCMC",'Beta Database'!BQ281))))</f>
        <v>0</v>
      </c>
      <c r="Q287" s="68" t="b">
        <f>IF('OTTV Calculation'!$E$6="Hanoi",'Beta Database'!S281,IF('OTTV Calculation'!$E$6="Da Nang",'Beta Database'!AJ281,IF('OTTV Calculation'!$E$6="Buon Ma Thuot",'Beta Database'!BA281,IF('OTTV Calculation'!$E$6="HCMC",'Beta Database'!BR281))))</f>
        <v>0</v>
      </c>
      <c r="R287" s="57">
        <v>1.55000000000001</v>
      </c>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row>
    <row r="288" spans="1:64" x14ac:dyDescent="0.25">
      <c r="A288" s="67">
        <v>1.55</v>
      </c>
      <c r="B288" s="68" t="b">
        <f>IF('OTTV Calculation'!$E$6="Hanoi",'Beta Database'!D282,IF('OTTV Calculation'!$E$6="Da Nang",'Beta Database'!U282,IF('OTTV Calculation'!$E$6="Buon Ma Thuot",'Beta Database'!AL282,IF('OTTV Calculation'!$E$6="HCMC",'Beta Database'!BC282))))</f>
        <v>0</v>
      </c>
      <c r="C288" s="68" t="b">
        <f>IF('OTTV Calculation'!$E$6="Hanoi",'Beta Database'!E282,IF('OTTV Calculation'!$E$6="Da Nang",'Beta Database'!V282,IF('OTTV Calculation'!$E$6="Buon Ma Thuot",'Beta Database'!AM282,IF('OTTV Calculation'!$E$6="HCMC",'Beta Database'!BD282))))</f>
        <v>0</v>
      </c>
      <c r="D288" s="68" t="b">
        <f>IF('OTTV Calculation'!$E$6="Hanoi",'Beta Database'!F282,IF('OTTV Calculation'!$E$6="Da Nang",'Beta Database'!W282,IF('OTTV Calculation'!$E$6="Buon Ma Thuot",'Beta Database'!AN282,IF('OTTV Calculation'!$E$6="HCMC",'Beta Database'!BE282))))</f>
        <v>0</v>
      </c>
      <c r="E288" s="68" t="b">
        <f>IF('OTTV Calculation'!$E$6="Hanoi",'Beta Database'!G282,IF('OTTV Calculation'!$E$6="Da Nang",'Beta Database'!X282,IF('OTTV Calculation'!$E$6="Buon Ma Thuot",'Beta Database'!AO282,IF('OTTV Calculation'!$E$6="HCMC",'Beta Database'!BF282))))</f>
        <v>0</v>
      </c>
      <c r="F288" s="73" t="b">
        <f>IF('OTTV Calculation'!$E$6="Hanoi",'Beta Database'!H282,IF('OTTV Calculation'!$E$6="Da Nang",'Beta Database'!Y282,IF('OTTV Calculation'!$E$6="Buon Ma Thuot",'Beta Database'!AP282,IF('OTTV Calculation'!$E$6="HCMC",'Beta Database'!BG282))))</f>
        <v>0</v>
      </c>
      <c r="G288" s="68" t="b">
        <f>IF('OTTV Calculation'!$E$6="Hanoi",'Beta Database'!I282,IF('OTTV Calculation'!$E$6="Da Nang",'Beta Database'!Z282,IF('OTTV Calculation'!$E$6="Buon Ma Thuot",'Beta Database'!AQ282,IF('OTTV Calculation'!$E$6="HCMC",'Beta Database'!BH282))))</f>
        <v>0</v>
      </c>
      <c r="H288" s="68" t="b">
        <f>IF('OTTV Calculation'!$E$6="Hanoi",'Beta Database'!J282,IF('OTTV Calculation'!$E$6="Da Nang",'Beta Database'!AA282,IF('OTTV Calculation'!$E$6="Buon Ma Thuot",'Beta Database'!AR282,IF('OTTV Calculation'!$E$6="HCMC",'Beta Database'!BI282))))</f>
        <v>0</v>
      </c>
      <c r="I288" s="68" t="b">
        <f>IF('OTTV Calculation'!$E$6="Hanoi",'Beta Database'!K282,IF('OTTV Calculation'!$E$6="Da Nang",'Beta Database'!AB282,IF('OTTV Calculation'!$E$6="Buon Ma Thuot",'Beta Database'!AS282,IF('OTTV Calculation'!$E$6="HCMC",'Beta Database'!BJ282))))</f>
        <v>0</v>
      </c>
      <c r="J288" s="68" t="b">
        <f>IF('OTTV Calculation'!$E$6="Hanoi",'Beta Database'!L282,IF('OTTV Calculation'!$E$6="Da Nang",'Beta Database'!AC282,IF('OTTV Calculation'!$E$6="Buon Ma Thuot",'Beta Database'!AT282,IF('OTTV Calculation'!$E$6="HCMC",'Beta Database'!BK282))))</f>
        <v>0</v>
      </c>
      <c r="K288" s="68" t="b">
        <f>IF('OTTV Calculation'!$E$6="Hanoi",'Beta Database'!M282,IF('OTTV Calculation'!$E$6="Da Nang",'Beta Database'!AD282,IF('OTTV Calculation'!$E$6="Buon Ma Thuot",'Beta Database'!AU282,IF('OTTV Calculation'!$E$6="HCMC",'Beta Database'!BL282))))</f>
        <v>0</v>
      </c>
      <c r="L288" s="68" t="b">
        <f>IF('OTTV Calculation'!$E$6="Hanoi",'Beta Database'!N282,IF('OTTV Calculation'!$E$6="Da Nang",'Beta Database'!AE282,IF('OTTV Calculation'!$E$6="Buon Ma Thuot",'Beta Database'!AV282,IF('OTTV Calculation'!$E$6="HCMC",'Beta Database'!BM282))))</f>
        <v>0</v>
      </c>
      <c r="M288" s="68" t="b">
        <f>IF('OTTV Calculation'!$E$6="Hanoi",'Beta Database'!O282,IF('OTTV Calculation'!$E$6="Da Nang",'Beta Database'!AF282,IF('OTTV Calculation'!$E$6="Buon Ma Thuot",'Beta Database'!AW282,IF('OTTV Calculation'!$E$6="HCMC",'Beta Database'!BN282))))</f>
        <v>0</v>
      </c>
      <c r="N288" s="68" t="b">
        <f>IF('OTTV Calculation'!$E$6="Hanoi",'Beta Database'!P282,IF('OTTV Calculation'!$E$6="Da Nang",'Beta Database'!AG282,IF('OTTV Calculation'!$E$6="Buon Ma Thuot",'Beta Database'!AX282,IF('OTTV Calculation'!$E$6="HCMC",'Beta Database'!BO282))))</f>
        <v>0</v>
      </c>
      <c r="O288" s="68" t="b">
        <f>IF('OTTV Calculation'!$E$6="Hanoi",'Beta Database'!Q282,IF('OTTV Calculation'!$E$6="Da Nang",'Beta Database'!AH282,IF('OTTV Calculation'!$E$6="Buon Ma Thuot",'Beta Database'!AY282,IF('OTTV Calculation'!$E$6="HCMC",'Beta Database'!BP282))))</f>
        <v>0</v>
      </c>
      <c r="P288" s="68" t="b">
        <f>IF('OTTV Calculation'!$E$6="Hanoi",'Beta Database'!R282,IF('OTTV Calculation'!$E$6="Da Nang",'Beta Database'!AI282,IF('OTTV Calculation'!$E$6="Buon Ma Thuot",'Beta Database'!AZ282,IF('OTTV Calculation'!$E$6="HCMC",'Beta Database'!BQ282))))</f>
        <v>0</v>
      </c>
      <c r="Q288" s="68" t="b">
        <f>IF('OTTV Calculation'!$E$6="Hanoi",'Beta Database'!S282,IF('OTTV Calculation'!$E$6="Da Nang",'Beta Database'!AJ282,IF('OTTV Calculation'!$E$6="Buon Ma Thuot",'Beta Database'!BA282,IF('OTTV Calculation'!$E$6="HCMC",'Beta Database'!BR282))))</f>
        <v>0</v>
      </c>
      <c r="R288" s="57">
        <v>1.50000000000001</v>
      </c>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row>
    <row r="289" spans="1:64" x14ac:dyDescent="0.25">
      <c r="A289" s="67">
        <v>1.6</v>
      </c>
      <c r="B289" s="68" t="b">
        <f>IF('OTTV Calculation'!$E$6="Hanoi",'Beta Database'!D283,IF('OTTV Calculation'!$E$6="Da Nang",'Beta Database'!U283,IF('OTTV Calculation'!$E$6="Buon Ma Thuot",'Beta Database'!AL283,IF('OTTV Calculation'!$E$6="HCMC",'Beta Database'!BC283))))</f>
        <v>0</v>
      </c>
      <c r="C289" s="68" t="b">
        <f>IF('OTTV Calculation'!$E$6="Hanoi",'Beta Database'!E283,IF('OTTV Calculation'!$E$6="Da Nang",'Beta Database'!V283,IF('OTTV Calculation'!$E$6="Buon Ma Thuot",'Beta Database'!AM283,IF('OTTV Calculation'!$E$6="HCMC",'Beta Database'!BD283))))</f>
        <v>0</v>
      </c>
      <c r="D289" s="68" t="b">
        <f>IF('OTTV Calculation'!$E$6="Hanoi",'Beta Database'!F283,IF('OTTV Calculation'!$E$6="Da Nang",'Beta Database'!W283,IF('OTTV Calculation'!$E$6="Buon Ma Thuot",'Beta Database'!AN283,IF('OTTV Calculation'!$E$6="HCMC",'Beta Database'!BE283))))</f>
        <v>0</v>
      </c>
      <c r="E289" s="68" t="b">
        <f>IF('OTTV Calculation'!$E$6="Hanoi",'Beta Database'!G283,IF('OTTV Calculation'!$E$6="Da Nang",'Beta Database'!X283,IF('OTTV Calculation'!$E$6="Buon Ma Thuot",'Beta Database'!AO283,IF('OTTV Calculation'!$E$6="HCMC",'Beta Database'!BF283))))</f>
        <v>0</v>
      </c>
      <c r="F289" s="73" t="b">
        <f>IF('OTTV Calculation'!$E$6="Hanoi",'Beta Database'!H283,IF('OTTV Calculation'!$E$6="Da Nang",'Beta Database'!Y283,IF('OTTV Calculation'!$E$6="Buon Ma Thuot",'Beta Database'!AP283,IF('OTTV Calculation'!$E$6="HCMC",'Beta Database'!BG283))))</f>
        <v>0</v>
      </c>
      <c r="G289" s="68" t="b">
        <f>IF('OTTV Calculation'!$E$6="Hanoi",'Beta Database'!I283,IF('OTTV Calculation'!$E$6="Da Nang",'Beta Database'!Z283,IF('OTTV Calculation'!$E$6="Buon Ma Thuot",'Beta Database'!AQ283,IF('OTTV Calculation'!$E$6="HCMC",'Beta Database'!BH283))))</f>
        <v>0</v>
      </c>
      <c r="H289" s="68" t="b">
        <f>IF('OTTV Calculation'!$E$6="Hanoi",'Beta Database'!J283,IF('OTTV Calculation'!$E$6="Da Nang",'Beta Database'!AA283,IF('OTTV Calculation'!$E$6="Buon Ma Thuot",'Beta Database'!AR283,IF('OTTV Calculation'!$E$6="HCMC",'Beta Database'!BI283))))</f>
        <v>0</v>
      </c>
      <c r="I289" s="68" t="b">
        <f>IF('OTTV Calculation'!$E$6="Hanoi",'Beta Database'!K283,IF('OTTV Calculation'!$E$6="Da Nang",'Beta Database'!AB283,IF('OTTV Calculation'!$E$6="Buon Ma Thuot",'Beta Database'!AS283,IF('OTTV Calculation'!$E$6="HCMC",'Beta Database'!BJ283))))</f>
        <v>0</v>
      </c>
      <c r="J289" s="68" t="b">
        <f>IF('OTTV Calculation'!$E$6="Hanoi",'Beta Database'!L283,IF('OTTV Calculation'!$E$6="Da Nang",'Beta Database'!AC283,IF('OTTV Calculation'!$E$6="Buon Ma Thuot",'Beta Database'!AT283,IF('OTTV Calculation'!$E$6="HCMC",'Beta Database'!BK283))))</f>
        <v>0</v>
      </c>
      <c r="K289" s="68" t="b">
        <f>IF('OTTV Calculation'!$E$6="Hanoi",'Beta Database'!M283,IF('OTTV Calculation'!$E$6="Da Nang",'Beta Database'!AD283,IF('OTTV Calculation'!$E$6="Buon Ma Thuot",'Beta Database'!AU283,IF('OTTV Calculation'!$E$6="HCMC",'Beta Database'!BL283))))</f>
        <v>0</v>
      </c>
      <c r="L289" s="68" t="b">
        <f>IF('OTTV Calculation'!$E$6="Hanoi",'Beta Database'!N283,IF('OTTV Calculation'!$E$6="Da Nang",'Beta Database'!AE283,IF('OTTV Calculation'!$E$6="Buon Ma Thuot",'Beta Database'!AV283,IF('OTTV Calculation'!$E$6="HCMC",'Beta Database'!BM283))))</f>
        <v>0</v>
      </c>
      <c r="M289" s="68" t="b">
        <f>IF('OTTV Calculation'!$E$6="Hanoi",'Beta Database'!O283,IF('OTTV Calculation'!$E$6="Da Nang",'Beta Database'!AF283,IF('OTTV Calculation'!$E$6="Buon Ma Thuot",'Beta Database'!AW283,IF('OTTV Calculation'!$E$6="HCMC",'Beta Database'!BN283))))</f>
        <v>0</v>
      </c>
      <c r="N289" s="68" t="b">
        <f>IF('OTTV Calculation'!$E$6="Hanoi",'Beta Database'!P283,IF('OTTV Calculation'!$E$6="Da Nang",'Beta Database'!AG283,IF('OTTV Calculation'!$E$6="Buon Ma Thuot",'Beta Database'!AX283,IF('OTTV Calculation'!$E$6="HCMC",'Beta Database'!BO283))))</f>
        <v>0</v>
      </c>
      <c r="O289" s="68" t="b">
        <f>IF('OTTV Calculation'!$E$6="Hanoi",'Beta Database'!Q283,IF('OTTV Calculation'!$E$6="Da Nang",'Beta Database'!AH283,IF('OTTV Calculation'!$E$6="Buon Ma Thuot",'Beta Database'!AY283,IF('OTTV Calculation'!$E$6="HCMC",'Beta Database'!BP283))))</f>
        <v>0</v>
      </c>
      <c r="P289" s="68" t="b">
        <f>IF('OTTV Calculation'!$E$6="Hanoi",'Beta Database'!R283,IF('OTTV Calculation'!$E$6="Da Nang",'Beta Database'!AI283,IF('OTTV Calculation'!$E$6="Buon Ma Thuot",'Beta Database'!AZ283,IF('OTTV Calculation'!$E$6="HCMC",'Beta Database'!BQ283))))</f>
        <v>0</v>
      </c>
      <c r="Q289" s="68" t="b">
        <f>IF('OTTV Calculation'!$E$6="Hanoi",'Beta Database'!S283,IF('OTTV Calculation'!$E$6="Da Nang",'Beta Database'!AJ283,IF('OTTV Calculation'!$E$6="Buon Ma Thuot",'Beta Database'!BA283,IF('OTTV Calculation'!$E$6="HCMC",'Beta Database'!BR283))))</f>
        <v>0</v>
      </c>
      <c r="R289" s="57">
        <v>1.4500000000000099</v>
      </c>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row>
    <row r="290" spans="1:64" x14ac:dyDescent="0.25">
      <c r="A290" s="67">
        <v>1.65</v>
      </c>
      <c r="B290" s="68" t="b">
        <f>IF('OTTV Calculation'!$E$6="Hanoi",'Beta Database'!D284,IF('OTTV Calculation'!$E$6="Da Nang",'Beta Database'!U284,IF('OTTV Calculation'!$E$6="Buon Ma Thuot",'Beta Database'!AL284,IF('OTTV Calculation'!$E$6="HCMC",'Beta Database'!BC284))))</f>
        <v>0</v>
      </c>
      <c r="C290" s="68" t="b">
        <f>IF('OTTV Calculation'!$E$6="Hanoi",'Beta Database'!E284,IF('OTTV Calculation'!$E$6="Da Nang",'Beta Database'!V284,IF('OTTV Calculation'!$E$6="Buon Ma Thuot",'Beta Database'!AM284,IF('OTTV Calculation'!$E$6="HCMC",'Beta Database'!BD284))))</f>
        <v>0</v>
      </c>
      <c r="D290" s="68" t="b">
        <f>IF('OTTV Calculation'!$E$6="Hanoi",'Beta Database'!F284,IF('OTTV Calculation'!$E$6="Da Nang",'Beta Database'!W284,IF('OTTV Calculation'!$E$6="Buon Ma Thuot",'Beta Database'!AN284,IF('OTTV Calculation'!$E$6="HCMC",'Beta Database'!BE284))))</f>
        <v>0</v>
      </c>
      <c r="E290" s="68" t="b">
        <f>IF('OTTV Calculation'!$E$6="Hanoi",'Beta Database'!G284,IF('OTTV Calculation'!$E$6="Da Nang",'Beta Database'!X284,IF('OTTV Calculation'!$E$6="Buon Ma Thuot",'Beta Database'!AO284,IF('OTTV Calculation'!$E$6="HCMC",'Beta Database'!BF284))))</f>
        <v>0</v>
      </c>
      <c r="F290" s="73" t="b">
        <f>IF('OTTV Calculation'!$E$6="Hanoi",'Beta Database'!H284,IF('OTTV Calculation'!$E$6="Da Nang",'Beta Database'!Y284,IF('OTTV Calculation'!$E$6="Buon Ma Thuot",'Beta Database'!AP284,IF('OTTV Calculation'!$E$6="HCMC",'Beta Database'!BG284))))</f>
        <v>0</v>
      </c>
      <c r="G290" s="68" t="b">
        <f>IF('OTTV Calculation'!$E$6="Hanoi",'Beta Database'!I284,IF('OTTV Calculation'!$E$6="Da Nang",'Beta Database'!Z284,IF('OTTV Calculation'!$E$6="Buon Ma Thuot",'Beta Database'!AQ284,IF('OTTV Calculation'!$E$6="HCMC",'Beta Database'!BH284))))</f>
        <v>0</v>
      </c>
      <c r="H290" s="68" t="b">
        <f>IF('OTTV Calculation'!$E$6="Hanoi",'Beta Database'!J284,IF('OTTV Calculation'!$E$6="Da Nang",'Beta Database'!AA284,IF('OTTV Calculation'!$E$6="Buon Ma Thuot",'Beta Database'!AR284,IF('OTTV Calculation'!$E$6="HCMC",'Beta Database'!BI284))))</f>
        <v>0</v>
      </c>
      <c r="I290" s="68" t="b">
        <f>IF('OTTV Calculation'!$E$6="Hanoi",'Beta Database'!K284,IF('OTTV Calculation'!$E$6="Da Nang",'Beta Database'!AB284,IF('OTTV Calculation'!$E$6="Buon Ma Thuot",'Beta Database'!AS284,IF('OTTV Calculation'!$E$6="HCMC",'Beta Database'!BJ284))))</f>
        <v>0</v>
      </c>
      <c r="J290" s="68" t="b">
        <f>IF('OTTV Calculation'!$E$6="Hanoi",'Beta Database'!L284,IF('OTTV Calculation'!$E$6="Da Nang",'Beta Database'!AC284,IF('OTTV Calculation'!$E$6="Buon Ma Thuot",'Beta Database'!AT284,IF('OTTV Calculation'!$E$6="HCMC",'Beta Database'!BK284))))</f>
        <v>0</v>
      </c>
      <c r="K290" s="68" t="b">
        <f>IF('OTTV Calculation'!$E$6="Hanoi",'Beta Database'!M284,IF('OTTV Calculation'!$E$6="Da Nang",'Beta Database'!AD284,IF('OTTV Calculation'!$E$6="Buon Ma Thuot",'Beta Database'!AU284,IF('OTTV Calculation'!$E$6="HCMC",'Beta Database'!BL284))))</f>
        <v>0</v>
      </c>
      <c r="L290" s="68" t="b">
        <f>IF('OTTV Calculation'!$E$6="Hanoi",'Beta Database'!N284,IF('OTTV Calculation'!$E$6="Da Nang",'Beta Database'!AE284,IF('OTTV Calculation'!$E$6="Buon Ma Thuot",'Beta Database'!AV284,IF('OTTV Calculation'!$E$6="HCMC",'Beta Database'!BM284))))</f>
        <v>0</v>
      </c>
      <c r="M290" s="68" t="b">
        <f>IF('OTTV Calculation'!$E$6="Hanoi",'Beta Database'!O284,IF('OTTV Calculation'!$E$6="Da Nang",'Beta Database'!AF284,IF('OTTV Calculation'!$E$6="Buon Ma Thuot",'Beta Database'!AW284,IF('OTTV Calculation'!$E$6="HCMC",'Beta Database'!BN284))))</f>
        <v>0</v>
      </c>
      <c r="N290" s="68" t="b">
        <f>IF('OTTV Calculation'!$E$6="Hanoi",'Beta Database'!P284,IF('OTTV Calculation'!$E$6="Da Nang",'Beta Database'!AG284,IF('OTTV Calculation'!$E$6="Buon Ma Thuot",'Beta Database'!AX284,IF('OTTV Calculation'!$E$6="HCMC",'Beta Database'!BO284))))</f>
        <v>0</v>
      </c>
      <c r="O290" s="68" t="b">
        <f>IF('OTTV Calculation'!$E$6="Hanoi",'Beta Database'!Q284,IF('OTTV Calculation'!$E$6="Da Nang",'Beta Database'!AH284,IF('OTTV Calculation'!$E$6="Buon Ma Thuot",'Beta Database'!AY284,IF('OTTV Calculation'!$E$6="HCMC",'Beta Database'!BP284))))</f>
        <v>0</v>
      </c>
      <c r="P290" s="68" t="b">
        <f>IF('OTTV Calculation'!$E$6="Hanoi",'Beta Database'!R284,IF('OTTV Calculation'!$E$6="Da Nang",'Beta Database'!AI284,IF('OTTV Calculation'!$E$6="Buon Ma Thuot",'Beta Database'!AZ284,IF('OTTV Calculation'!$E$6="HCMC",'Beta Database'!BQ284))))</f>
        <v>0</v>
      </c>
      <c r="Q290" s="68" t="b">
        <f>IF('OTTV Calculation'!$E$6="Hanoi",'Beta Database'!S284,IF('OTTV Calculation'!$E$6="Da Nang",'Beta Database'!AJ284,IF('OTTV Calculation'!$E$6="Buon Ma Thuot",'Beta Database'!BA284,IF('OTTV Calculation'!$E$6="HCMC",'Beta Database'!BR284))))</f>
        <v>0</v>
      </c>
      <c r="R290" s="57">
        <v>1.4000000000000099</v>
      </c>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row>
    <row r="291" spans="1:64" x14ac:dyDescent="0.25">
      <c r="A291" s="67">
        <v>1.7</v>
      </c>
      <c r="B291" s="68" t="b">
        <f>IF('OTTV Calculation'!$E$6="Hanoi",'Beta Database'!D285,IF('OTTV Calculation'!$E$6="Da Nang",'Beta Database'!U285,IF('OTTV Calculation'!$E$6="Buon Ma Thuot",'Beta Database'!AL285,IF('OTTV Calculation'!$E$6="HCMC",'Beta Database'!BC285))))</f>
        <v>0</v>
      </c>
      <c r="C291" s="68" t="b">
        <f>IF('OTTV Calculation'!$E$6="Hanoi",'Beta Database'!E285,IF('OTTV Calculation'!$E$6="Da Nang",'Beta Database'!V285,IF('OTTV Calculation'!$E$6="Buon Ma Thuot",'Beta Database'!AM285,IF('OTTV Calculation'!$E$6="HCMC",'Beta Database'!BD285))))</f>
        <v>0</v>
      </c>
      <c r="D291" s="68" t="b">
        <f>IF('OTTV Calculation'!$E$6="Hanoi",'Beta Database'!F285,IF('OTTV Calculation'!$E$6="Da Nang",'Beta Database'!W285,IF('OTTV Calculation'!$E$6="Buon Ma Thuot",'Beta Database'!AN285,IF('OTTV Calculation'!$E$6="HCMC",'Beta Database'!BE285))))</f>
        <v>0</v>
      </c>
      <c r="E291" s="68" t="b">
        <f>IF('OTTV Calculation'!$E$6="Hanoi",'Beta Database'!G285,IF('OTTV Calculation'!$E$6="Da Nang",'Beta Database'!X285,IF('OTTV Calculation'!$E$6="Buon Ma Thuot",'Beta Database'!AO285,IF('OTTV Calculation'!$E$6="HCMC",'Beta Database'!BF285))))</f>
        <v>0</v>
      </c>
      <c r="F291" s="73" t="b">
        <f>IF('OTTV Calculation'!$E$6="Hanoi",'Beta Database'!H285,IF('OTTV Calculation'!$E$6="Da Nang",'Beta Database'!Y285,IF('OTTV Calculation'!$E$6="Buon Ma Thuot",'Beta Database'!AP285,IF('OTTV Calculation'!$E$6="HCMC",'Beta Database'!BG285))))</f>
        <v>0</v>
      </c>
      <c r="G291" s="68" t="b">
        <f>IF('OTTV Calculation'!$E$6="Hanoi",'Beta Database'!I285,IF('OTTV Calculation'!$E$6="Da Nang",'Beta Database'!Z285,IF('OTTV Calculation'!$E$6="Buon Ma Thuot",'Beta Database'!AQ285,IF('OTTV Calculation'!$E$6="HCMC",'Beta Database'!BH285))))</f>
        <v>0</v>
      </c>
      <c r="H291" s="68" t="b">
        <f>IF('OTTV Calculation'!$E$6="Hanoi",'Beta Database'!J285,IF('OTTV Calculation'!$E$6="Da Nang",'Beta Database'!AA285,IF('OTTV Calculation'!$E$6="Buon Ma Thuot",'Beta Database'!AR285,IF('OTTV Calculation'!$E$6="HCMC",'Beta Database'!BI285))))</f>
        <v>0</v>
      </c>
      <c r="I291" s="68" t="b">
        <f>IF('OTTV Calculation'!$E$6="Hanoi",'Beta Database'!K285,IF('OTTV Calculation'!$E$6="Da Nang",'Beta Database'!AB285,IF('OTTV Calculation'!$E$6="Buon Ma Thuot",'Beta Database'!AS285,IF('OTTV Calculation'!$E$6="HCMC",'Beta Database'!BJ285))))</f>
        <v>0</v>
      </c>
      <c r="J291" s="68" t="b">
        <f>IF('OTTV Calculation'!$E$6="Hanoi",'Beta Database'!L285,IF('OTTV Calculation'!$E$6="Da Nang",'Beta Database'!AC285,IF('OTTV Calculation'!$E$6="Buon Ma Thuot",'Beta Database'!AT285,IF('OTTV Calculation'!$E$6="HCMC",'Beta Database'!BK285))))</f>
        <v>0</v>
      </c>
      <c r="K291" s="68" t="b">
        <f>IF('OTTV Calculation'!$E$6="Hanoi",'Beta Database'!M285,IF('OTTV Calculation'!$E$6="Da Nang",'Beta Database'!AD285,IF('OTTV Calculation'!$E$6="Buon Ma Thuot",'Beta Database'!AU285,IF('OTTV Calculation'!$E$6="HCMC",'Beta Database'!BL285))))</f>
        <v>0</v>
      </c>
      <c r="L291" s="68" t="b">
        <f>IF('OTTV Calculation'!$E$6="Hanoi",'Beta Database'!N285,IF('OTTV Calculation'!$E$6="Da Nang",'Beta Database'!AE285,IF('OTTV Calculation'!$E$6="Buon Ma Thuot",'Beta Database'!AV285,IF('OTTV Calculation'!$E$6="HCMC",'Beta Database'!BM285))))</f>
        <v>0</v>
      </c>
      <c r="M291" s="68" t="b">
        <f>IF('OTTV Calculation'!$E$6="Hanoi",'Beta Database'!O285,IF('OTTV Calculation'!$E$6="Da Nang",'Beta Database'!AF285,IF('OTTV Calculation'!$E$6="Buon Ma Thuot",'Beta Database'!AW285,IF('OTTV Calculation'!$E$6="HCMC",'Beta Database'!BN285))))</f>
        <v>0</v>
      </c>
      <c r="N291" s="68" t="b">
        <f>IF('OTTV Calculation'!$E$6="Hanoi",'Beta Database'!P285,IF('OTTV Calculation'!$E$6="Da Nang",'Beta Database'!AG285,IF('OTTV Calculation'!$E$6="Buon Ma Thuot",'Beta Database'!AX285,IF('OTTV Calculation'!$E$6="HCMC",'Beta Database'!BO285))))</f>
        <v>0</v>
      </c>
      <c r="O291" s="68" t="b">
        <f>IF('OTTV Calculation'!$E$6="Hanoi",'Beta Database'!Q285,IF('OTTV Calculation'!$E$6="Da Nang",'Beta Database'!AH285,IF('OTTV Calculation'!$E$6="Buon Ma Thuot",'Beta Database'!AY285,IF('OTTV Calculation'!$E$6="HCMC",'Beta Database'!BP285))))</f>
        <v>0</v>
      </c>
      <c r="P291" s="68" t="b">
        <f>IF('OTTV Calculation'!$E$6="Hanoi",'Beta Database'!R285,IF('OTTV Calculation'!$E$6="Da Nang",'Beta Database'!AI285,IF('OTTV Calculation'!$E$6="Buon Ma Thuot",'Beta Database'!AZ285,IF('OTTV Calculation'!$E$6="HCMC",'Beta Database'!BQ285))))</f>
        <v>0</v>
      </c>
      <c r="Q291" s="68" t="b">
        <f>IF('OTTV Calculation'!$E$6="Hanoi",'Beta Database'!S285,IF('OTTV Calculation'!$E$6="Da Nang",'Beta Database'!AJ285,IF('OTTV Calculation'!$E$6="Buon Ma Thuot",'Beta Database'!BA285,IF('OTTV Calculation'!$E$6="HCMC",'Beta Database'!BR285))))</f>
        <v>0</v>
      </c>
      <c r="R291" s="57">
        <v>1.3500000000000101</v>
      </c>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row>
    <row r="292" spans="1:64" x14ac:dyDescent="0.25">
      <c r="A292" s="67">
        <v>1.75</v>
      </c>
      <c r="B292" s="68" t="b">
        <f>IF('OTTV Calculation'!$E$6="Hanoi",'Beta Database'!D286,IF('OTTV Calculation'!$E$6="Da Nang",'Beta Database'!U286,IF('OTTV Calculation'!$E$6="Buon Ma Thuot",'Beta Database'!AL286,IF('OTTV Calculation'!$E$6="HCMC",'Beta Database'!BC286))))</f>
        <v>0</v>
      </c>
      <c r="C292" s="68" t="b">
        <f>IF('OTTV Calculation'!$E$6="Hanoi",'Beta Database'!E286,IF('OTTV Calculation'!$E$6="Da Nang",'Beta Database'!V286,IF('OTTV Calculation'!$E$6="Buon Ma Thuot",'Beta Database'!AM286,IF('OTTV Calculation'!$E$6="HCMC",'Beta Database'!BD286))))</f>
        <v>0</v>
      </c>
      <c r="D292" s="68" t="b">
        <f>IF('OTTV Calculation'!$E$6="Hanoi",'Beta Database'!F286,IF('OTTV Calculation'!$E$6="Da Nang",'Beta Database'!W286,IF('OTTV Calculation'!$E$6="Buon Ma Thuot",'Beta Database'!AN286,IF('OTTV Calculation'!$E$6="HCMC",'Beta Database'!BE286))))</f>
        <v>0</v>
      </c>
      <c r="E292" s="68" t="b">
        <f>IF('OTTV Calculation'!$E$6="Hanoi",'Beta Database'!G286,IF('OTTV Calculation'!$E$6="Da Nang",'Beta Database'!X286,IF('OTTV Calculation'!$E$6="Buon Ma Thuot",'Beta Database'!AO286,IF('OTTV Calculation'!$E$6="HCMC",'Beta Database'!BF286))))</f>
        <v>0</v>
      </c>
      <c r="F292" s="73" t="b">
        <f>IF('OTTV Calculation'!$E$6="Hanoi",'Beta Database'!H286,IF('OTTV Calculation'!$E$6="Da Nang",'Beta Database'!Y286,IF('OTTV Calculation'!$E$6="Buon Ma Thuot",'Beta Database'!AP286,IF('OTTV Calculation'!$E$6="HCMC",'Beta Database'!BG286))))</f>
        <v>0</v>
      </c>
      <c r="G292" s="68" t="b">
        <f>IF('OTTV Calculation'!$E$6="Hanoi",'Beta Database'!I286,IF('OTTV Calculation'!$E$6="Da Nang",'Beta Database'!Z286,IF('OTTV Calculation'!$E$6="Buon Ma Thuot",'Beta Database'!AQ286,IF('OTTV Calculation'!$E$6="HCMC",'Beta Database'!BH286))))</f>
        <v>0</v>
      </c>
      <c r="H292" s="68" t="b">
        <f>IF('OTTV Calculation'!$E$6="Hanoi",'Beta Database'!J286,IF('OTTV Calculation'!$E$6="Da Nang",'Beta Database'!AA286,IF('OTTV Calculation'!$E$6="Buon Ma Thuot",'Beta Database'!AR286,IF('OTTV Calculation'!$E$6="HCMC",'Beta Database'!BI286))))</f>
        <v>0</v>
      </c>
      <c r="I292" s="68" t="b">
        <f>IF('OTTV Calculation'!$E$6="Hanoi",'Beta Database'!K286,IF('OTTV Calculation'!$E$6="Da Nang",'Beta Database'!AB286,IF('OTTV Calculation'!$E$6="Buon Ma Thuot",'Beta Database'!AS286,IF('OTTV Calculation'!$E$6="HCMC",'Beta Database'!BJ286))))</f>
        <v>0</v>
      </c>
      <c r="J292" s="68" t="b">
        <f>IF('OTTV Calculation'!$E$6="Hanoi",'Beta Database'!L286,IF('OTTV Calculation'!$E$6="Da Nang",'Beta Database'!AC286,IF('OTTV Calculation'!$E$6="Buon Ma Thuot",'Beta Database'!AT286,IF('OTTV Calculation'!$E$6="HCMC",'Beta Database'!BK286))))</f>
        <v>0</v>
      </c>
      <c r="K292" s="68" t="b">
        <f>IF('OTTV Calculation'!$E$6="Hanoi",'Beta Database'!M286,IF('OTTV Calculation'!$E$6="Da Nang",'Beta Database'!AD286,IF('OTTV Calculation'!$E$6="Buon Ma Thuot",'Beta Database'!AU286,IF('OTTV Calculation'!$E$6="HCMC",'Beta Database'!BL286))))</f>
        <v>0</v>
      </c>
      <c r="L292" s="68" t="b">
        <f>IF('OTTV Calculation'!$E$6="Hanoi",'Beta Database'!N286,IF('OTTV Calculation'!$E$6="Da Nang",'Beta Database'!AE286,IF('OTTV Calculation'!$E$6="Buon Ma Thuot",'Beta Database'!AV286,IF('OTTV Calculation'!$E$6="HCMC",'Beta Database'!BM286))))</f>
        <v>0</v>
      </c>
      <c r="M292" s="68" t="b">
        <f>IF('OTTV Calculation'!$E$6="Hanoi",'Beta Database'!O286,IF('OTTV Calculation'!$E$6="Da Nang",'Beta Database'!AF286,IF('OTTV Calculation'!$E$6="Buon Ma Thuot",'Beta Database'!AW286,IF('OTTV Calculation'!$E$6="HCMC",'Beta Database'!BN286))))</f>
        <v>0</v>
      </c>
      <c r="N292" s="68" t="b">
        <f>IF('OTTV Calculation'!$E$6="Hanoi",'Beta Database'!P286,IF('OTTV Calculation'!$E$6="Da Nang",'Beta Database'!AG286,IF('OTTV Calculation'!$E$6="Buon Ma Thuot",'Beta Database'!AX286,IF('OTTV Calculation'!$E$6="HCMC",'Beta Database'!BO286))))</f>
        <v>0</v>
      </c>
      <c r="O292" s="68" t="b">
        <f>IF('OTTV Calculation'!$E$6="Hanoi",'Beta Database'!Q286,IF('OTTV Calculation'!$E$6="Da Nang",'Beta Database'!AH286,IF('OTTV Calculation'!$E$6="Buon Ma Thuot",'Beta Database'!AY286,IF('OTTV Calculation'!$E$6="HCMC",'Beta Database'!BP286))))</f>
        <v>0</v>
      </c>
      <c r="P292" s="68" t="b">
        <f>IF('OTTV Calculation'!$E$6="Hanoi",'Beta Database'!R286,IF('OTTV Calculation'!$E$6="Da Nang",'Beta Database'!AI286,IF('OTTV Calculation'!$E$6="Buon Ma Thuot",'Beta Database'!AZ286,IF('OTTV Calculation'!$E$6="HCMC",'Beta Database'!BQ286))))</f>
        <v>0</v>
      </c>
      <c r="Q292" s="68" t="b">
        <f>IF('OTTV Calculation'!$E$6="Hanoi",'Beta Database'!S286,IF('OTTV Calculation'!$E$6="Da Nang",'Beta Database'!AJ286,IF('OTTV Calculation'!$E$6="Buon Ma Thuot",'Beta Database'!BA286,IF('OTTV Calculation'!$E$6="HCMC",'Beta Database'!BR286))))</f>
        <v>0</v>
      </c>
      <c r="R292" s="57">
        <v>1.30000000000001</v>
      </c>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row>
    <row r="293" spans="1:64" x14ac:dyDescent="0.25">
      <c r="A293" s="67">
        <v>1.8</v>
      </c>
      <c r="B293" s="68" t="b">
        <f>IF('OTTV Calculation'!$E$6="Hanoi",'Beta Database'!D287,IF('OTTV Calculation'!$E$6="Da Nang",'Beta Database'!U287,IF('OTTV Calculation'!$E$6="Buon Ma Thuot",'Beta Database'!AL287,IF('OTTV Calculation'!$E$6="HCMC",'Beta Database'!BC287))))</f>
        <v>0</v>
      </c>
      <c r="C293" s="68" t="b">
        <f>IF('OTTV Calculation'!$E$6="Hanoi",'Beta Database'!E287,IF('OTTV Calculation'!$E$6="Da Nang",'Beta Database'!V287,IF('OTTV Calculation'!$E$6="Buon Ma Thuot",'Beta Database'!AM287,IF('OTTV Calculation'!$E$6="HCMC",'Beta Database'!BD287))))</f>
        <v>0</v>
      </c>
      <c r="D293" s="68" t="b">
        <f>IF('OTTV Calculation'!$E$6="Hanoi",'Beta Database'!F287,IF('OTTV Calculation'!$E$6="Da Nang",'Beta Database'!W287,IF('OTTV Calculation'!$E$6="Buon Ma Thuot",'Beta Database'!AN287,IF('OTTV Calculation'!$E$6="HCMC",'Beta Database'!BE287))))</f>
        <v>0</v>
      </c>
      <c r="E293" s="68" t="b">
        <f>IF('OTTV Calculation'!$E$6="Hanoi",'Beta Database'!G287,IF('OTTV Calculation'!$E$6="Da Nang",'Beta Database'!X287,IF('OTTV Calculation'!$E$6="Buon Ma Thuot",'Beta Database'!AO287,IF('OTTV Calculation'!$E$6="HCMC",'Beta Database'!BF287))))</f>
        <v>0</v>
      </c>
      <c r="F293" s="73" t="b">
        <f>IF('OTTV Calculation'!$E$6="Hanoi",'Beta Database'!H287,IF('OTTV Calculation'!$E$6="Da Nang",'Beta Database'!Y287,IF('OTTV Calculation'!$E$6="Buon Ma Thuot",'Beta Database'!AP287,IF('OTTV Calculation'!$E$6="HCMC",'Beta Database'!BG287))))</f>
        <v>0</v>
      </c>
      <c r="G293" s="68" t="b">
        <f>IF('OTTV Calculation'!$E$6="Hanoi",'Beta Database'!I287,IF('OTTV Calculation'!$E$6="Da Nang",'Beta Database'!Z287,IF('OTTV Calculation'!$E$6="Buon Ma Thuot",'Beta Database'!AQ287,IF('OTTV Calculation'!$E$6="HCMC",'Beta Database'!BH287))))</f>
        <v>0</v>
      </c>
      <c r="H293" s="68" t="b">
        <f>IF('OTTV Calculation'!$E$6="Hanoi",'Beta Database'!J287,IF('OTTV Calculation'!$E$6="Da Nang",'Beta Database'!AA287,IF('OTTV Calculation'!$E$6="Buon Ma Thuot",'Beta Database'!AR287,IF('OTTV Calculation'!$E$6="HCMC",'Beta Database'!BI287))))</f>
        <v>0</v>
      </c>
      <c r="I293" s="68" t="b">
        <f>IF('OTTV Calculation'!$E$6="Hanoi",'Beta Database'!K287,IF('OTTV Calculation'!$E$6="Da Nang",'Beta Database'!AB287,IF('OTTV Calculation'!$E$6="Buon Ma Thuot",'Beta Database'!AS287,IF('OTTV Calculation'!$E$6="HCMC",'Beta Database'!BJ287))))</f>
        <v>0</v>
      </c>
      <c r="J293" s="68" t="b">
        <f>IF('OTTV Calculation'!$E$6="Hanoi",'Beta Database'!L287,IF('OTTV Calculation'!$E$6="Da Nang",'Beta Database'!AC287,IF('OTTV Calculation'!$E$6="Buon Ma Thuot",'Beta Database'!AT287,IF('OTTV Calculation'!$E$6="HCMC",'Beta Database'!BK287))))</f>
        <v>0</v>
      </c>
      <c r="K293" s="68" t="b">
        <f>IF('OTTV Calculation'!$E$6="Hanoi",'Beta Database'!M287,IF('OTTV Calculation'!$E$6="Da Nang",'Beta Database'!AD287,IF('OTTV Calculation'!$E$6="Buon Ma Thuot",'Beta Database'!AU287,IF('OTTV Calculation'!$E$6="HCMC",'Beta Database'!BL287))))</f>
        <v>0</v>
      </c>
      <c r="L293" s="68" t="b">
        <f>IF('OTTV Calculation'!$E$6="Hanoi",'Beta Database'!N287,IF('OTTV Calculation'!$E$6="Da Nang",'Beta Database'!AE287,IF('OTTV Calculation'!$E$6="Buon Ma Thuot",'Beta Database'!AV287,IF('OTTV Calculation'!$E$6="HCMC",'Beta Database'!BM287))))</f>
        <v>0</v>
      </c>
      <c r="M293" s="68" t="b">
        <f>IF('OTTV Calculation'!$E$6="Hanoi",'Beta Database'!O287,IF('OTTV Calculation'!$E$6="Da Nang",'Beta Database'!AF287,IF('OTTV Calculation'!$E$6="Buon Ma Thuot",'Beta Database'!AW287,IF('OTTV Calculation'!$E$6="HCMC",'Beta Database'!BN287))))</f>
        <v>0</v>
      </c>
      <c r="N293" s="68" t="b">
        <f>IF('OTTV Calculation'!$E$6="Hanoi",'Beta Database'!P287,IF('OTTV Calculation'!$E$6="Da Nang",'Beta Database'!AG287,IF('OTTV Calculation'!$E$6="Buon Ma Thuot",'Beta Database'!AX287,IF('OTTV Calculation'!$E$6="HCMC",'Beta Database'!BO287))))</f>
        <v>0</v>
      </c>
      <c r="O293" s="68" t="b">
        <f>IF('OTTV Calculation'!$E$6="Hanoi",'Beta Database'!Q287,IF('OTTV Calculation'!$E$6="Da Nang",'Beta Database'!AH287,IF('OTTV Calculation'!$E$6="Buon Ma Thuot",'Beta Database'!AY287,IF('OTTV Calculation'!$E$6="HCMC",'Beta Database'!BP287))))</f>
        <v>0</v>
      </c>
      <c r="P293" s="68" t="b">
        <f>IF('OTTV Calculation'!$E$6="Hanoi",'Beta Database'!R287,IF('OTTV Calculation'!$E$6="Da Nang",'Beta Database'!AI287,IF('OTTV Calculation'!$E$6="Buon Ma Thuot",'Beta Database'!AZ287,IF('OTTV Calculation'!$E$6="HCMC",'Beta Database'!BQ287))))</f>
        <v>0</v>
      </c>
      <c r="Q293" s="68" t="b">
        <f>IF('OTTV Calculation'!$E$6="Hanoi",'Beta Database'!S287,IF('OTTV Calculation'!$E$6="Da Nang",'Beta Database'!AJ287,IF('OTTV Calculation'!$E$6="Buon Ma Thuot",'Beta Database'!BA287,IF('OTTV Calculation'!$E$6="HCMC",'Beta Database'!BR287))))</f>
        <v>0</v>
      </c>
      <c r="R293" s="57">
        <v>1.25000000000001</v>
      </c>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row>
    <row r="294" spans="1:64" x14ac:dyDescent="0.25">
      <c r="A294" s="67">
        <v>1.85</v>
      </c>
      <c r="B294" s="68" t="b">
        <f>IF('OTTV Calculation'!$E$6="Hanoi",'Beta Database'!D288,IF('OTTV Calculation'!$E$6="Da Nang",'Beta Database'!U288,IF('OTTV Calculation'!$E$6="Buon Ma Thuot",'Beta Database'!AL288,IF('OTTV Calculation'!$E$6="HCMC",'Beta Database'!BC288))))</f>
        <v>0</v>
      </c>
      <c r="C294" s="68" t="b">
        <f>IF('OTTV Calculation'!$E$6="Hanoi",'Beta Database'!E288,IF('OTTV Calculation'!$E$6="Da Nang",'Beta Database'!V288,IF('OTTV Calculation'!$E$6="Buon Ma Thuot",'Beta Database'!AM288,IF('OTTV Calculation'!$E$6="HCMC",'Beta Database'!BD288))))</f>
        <v>0</v>
      </c>
      <c r="D294" s="68" t="b">
        <f>IF('OTTV Calculation'!$E$6="Hanoi",'Beta Database'!F288,IF('OTTV Calculation'!$E$6="Da Nang",'Beta Database'!W288,IF('OTTV Calculation'!$E$6="Buon Ma Thuot",'Beta Database'!AN288,IF('OTTV Calculation'!$E$6="HCMC",'Beta Database'!BE288))))</f>
        <v>0</v>
      </c>
      <c r="E294" s="68" t="b">
        <f>IF('OTTV Calculation'!$E$6="Hanoi",'Beta Database'!G288,IF('OTTV Calculation'!$E$6="Da Nang",'Beta Database'!X288,IF('OTTV Calculation'!$E$6="Buon Ma Thuot",'Beta Database'!AO288,IF('OTTV Calculation'!$E$6="HCMC",'Beta Database'!BF288))))</f>
        <v>0</v>
      </c>
      <c r="F294" s="73" t="b">
        <f>IF('OTTV Calculation'!$E$6="Hanoi",'Beta Database'!H288,IF('OTTV Calculation'!$E$6="Da Nang",'Beta Database'!Y288,IF('OTTV Calculation'!$E$6="Buon Ma Thuot",'Beta Database'!AP288,IF('OTTV Calculation'!$E$6="HCMC",'Beta Database'!BG288))))</f>
        <v>0</v>
      </c>
      <c r="G294" s="68" t="b">
        <f>IF('OTTV Calculation'!$E$6="Hanoi",'Beta Database'!I288,IF('OTTV Calculation'!$E$6="Da Nang",'Beta Database'!Z288,IF('OTTV Calculation'!$E$6="Buon Ma Thuot",'Beta Database'!AQ288,IF('OTTV Calculation'!$E$6="HCMC",'Beta Database'!BH288))))</f>
        <v>0</v>
      </c>
      <c r="H294" s="68" t="b">
        <f>IF('OTTV Calculation'!$E$6="Hanoi",'Beta Database'!J288,IF('OTTV Calculation'!$E$6="Da Nang",'Beta Database'!AA288,IF('OTTV Calculation'!$E$6="Buon Ma Thuot",'Beta Database'!AR288,IF('OTTV Calculation'!$E$6="HCMC",'Beta Database'!BI288))))</f>
        <v>0</v>
      </c>
      <c r="I294" s="68" t="b">
        <f>IF('OTTV Calculation'!$E$6="Hanoi",'Beta Database'!K288,IF('OTTV Calculation'!$E$6="Da Nang",'Beta Database'!AB288,IF('OTTV Calculation'!$E$6="Buon Ma Thuot",'Beta Database'!AS288,IF('OTTV Calculation'!$E$6="HCMC",'Beta Database'!BJ288))))</f>
        <v>0</v>
      </c>
      <c r="J294" s="68" t="b">
        <f>IF('OTTV Calculation'!$E$6="Hanoi",'Beta Database'!L288,IF('OTTV Calculation'!$E$6="Da Nang",'Beta Database'!AC288,IF('OTTV Calculation'!$E$6="Buon Ma Thuot",'Beta Database'!AT288,IF('OTTV Calculation'!$E$6="HCMC",'Beta Database'!BK288))))</f>
        <v>0</v>
      </c>
      <c r="K294" s="68" t="b">
        <f>IF('OTTV Calculation'!$E$6="Hanoi",'Beta Database'!M288,IF('OTTV Calculation'!$E$6="Da Nang",'Beta Database'!AD288,IF('OTTV Calculation'!$E$6="Buon Ma Thuot",'Beta Database'!AU288,IF('OTTV Calculation'!$E$6="HCMC",'Beta Database'!BL288))))</f>
        <v>0</v>
      </c>
      <c r="L294" s="68" t="b">
        <f>IF('OTTV Calculation'!$E$6="Hanoi",'Beta Database'!N288,IF('OTTV Calculation'!$E$6="Da Nang",'Beta Database'!AE288,IF('OTTV Calculation'!$E$6="Buon Ma Thuot",'Beta Database'!AV288,IF('OTTV Calculation'!$E$6="HCMC",'Beta Database'!BM288))))</f>
        <v>0</v>
      </c>
      <c r="M294" s="68" t="b">
        <f>IF('OTTV Calculation'!$E$6="Hanoi",'Beta Database'!O288,IF('OTTV Calculation'!$E$6="Da Nang",'Beta Database'!AF288,IF('OTTV Calculation'!$E$6="Buon Ma Thuot",'Beta Database'!AW288,IF('OTTV Calculation'!$E$6="HCMC",'Beta Database'!BN288))))</f>
        <v>0</v>
      </c>
      <c r="N294" s="68" t="b">
        <f>IF('OTTV Calculation'!$E$6="Hanoi",'Beta Database'!P288,IF('OTTV Calculation'!$E$6="Da Nang",'Beta Database'!AG288,IF('OTTV Calculation'!$E$6="Buon Ma Thuot",'Beta Database'!AX288,IF('OTTV Calculation'!$E$6="HCMC",'Beta Database'!BO288))))</f>
        <v>0</v>
      </c>
      <c r="O294" s="68" t="b">
        <f>IF('OTTV Calculation'!$E$6="Hanoi",'Beta Database'!Q288,IF('OTTV Calculation'!$E$6="Da Nang",'Beta Database'!AH288,IF('OTTV Calculation'!$E$6="Buon Ma Thuot",'Beta Database'!AY288,IF('OTTV Calculation'!$E$6="HCMC",'Beta Database'!BP288))))</f>
        <v>0</v>
      </c>
      <c r="P294" s="68" t="b">
        <f>IF('OTTV Calculation'!$E$6="Hanoi",'Beta Database'!R288,IF('OTTV Calculation'!$E$6="Da Nang",'Beta Database'!AI288,IF('OTTV Calculation'!$E$6="Buon Ma Thuot",'Beta Database'!AZ288,IF('OTTV Calculation'!$E$6="HCMC",'Beta Database'!BQ288))))</f>
        <v>0</v>
      </c>
      <c r="Q294" s="68" t="b">
        <f>IF('OTTV Calculation'!$E$6="Hanoi",'Beta Database'!S288,IF('OTTV Calculation'!$E$6="Da Nang",'Beta Database'!AJ288,IF('OTTV Calculation'!$E$6="Buon Ma Thuot",'Beta Database'!BA288,IF('OTTV Calculation'!$E$6="HCMC",'Beta Database'!BR288))))</f>
        <v>0</v>
      </c>
      <c r="R294" s="57">
        <v>1.2000000000000099</v>
      </c>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row>
    <row r="295" spans="1:64" x14ac:dyDescent="0.25">
      <c r="A295" s="67">
        <v>1.9</v>
      </c>
      <c r="B295" s="68" t="b">
        <f>IF('OTTV Calculation'!$E$6="Hanoi",'Beta Database'!D289,IF('OTTV Calculation'!$E$6="Da Nang",'Beta Database'!U289,IF('OTTV Calculation'!$E$6="Buon Ma Thuot",'Beta Database'!AL289,IF('OTTV Calculation'!$E$6="HCMC",'Beta Database'!BC289))))</f>
        <v>0</v>
      </c>
      <c r="C295" s="68" t="b">
        <f>IF('OTTV Calculation'!$E$6="Hanoi",'Beta Database'!E289,IF('OTTV Calculation'!$E$6="Da Nang",'Beta Database'!V289,IF('OTTV Calculation'!$E$6="Buon Ma Thuot",'Beta Database'!AM289,IF('OTTV Calculation'!$E$6="HCMC",'Beta Database'!BD289))))</f>
        <v>0</v>
      </c>
      <c r="D295" s="68" t="b">
        <f>IF('OTTV Calculation'!$E$6="Hanoi",'Beta Database'!F289,IF('OTTV Calculation'!$E$6="Da Nang",'Beta Database'!W289,IF('OTTV Calculation'!$E$6="Buon Ma Thuot",'Beta Database'!AN289,IF('OTTV Calculation'!$E$6="HCMC",'Beta Database'!BE289))))</f>
        <v>0</v>
      </c>
      <c r="E295" s="68" t="b">
        <f>IF('OTTV Calculation'!$E$6="Hanoi",'Beta Database'!G289,IF('OTTV Calculation'!$E$6="Da Nang",'Beta Database'!X289,IF('OTTV Calculation'!$E$6="Buon Ma Thuot",'Beta Database'!AO289,IF('OTTV Calculation'!$E$6="HCMC",'Beta Database'!BF289))))</f>
        <v>0</v>
      </c>
      <c r="F295" s="73" t="b">
        <f>IF('OTTV Calculation'!$E$6="Hanoi",'Beta Database'!H289,IF('OTTV Calculation'!$E$6="Da Nang",'Beta Database'!Y289,IF('OTTV Calculation'!$E$6="Buon Ma Thuot",'Beta Database'!AP289,IF('OTTV Calculation'!$E$6="HCMC",'Beta Database'!BG289))))</f>
        <v>0</v>
      </c>
      <c r="G295" s="68" t="b">
        <f>IF('OTTV Calculation'!$E$6="Hanoi",'Beta Database'!I289,IF('OTTV Calculation'!$E$6="Da Nang",'Beta Database'!Z289,IF('OTTV Calculation'!$E$6="Buon Ma Thuot",'Beta Database'!AQ289,IF('OTTV Calculation'!$E$6="HCMC",'Beta Database'!BH289))))</f>
        <v>0</v>
      </c>
      <c r="H295" s="68" t="b">
        <f>IF('OTTV Calculation'!$E$6="Hanoi",'Beta Database'!J289,IF('OTTV Calculation'!$E$6="Da Nang",'Beta Database'!AA289,IF('OTTV Calculation'!$E$6="Buon Ma Thuot",'Beta Database'!AR289,IF('OTTV Calculation'!$E$6="HCMC",'Beta Database'!BI289))))</f>
        <v>0</v>
      </c>
      <c r="I295" s="68" t="b">
        <f>IF('OTTV Calculation'!$E$6="Hanoi",'Beta Database'!K289,IF('OTTV Calculation'!$E$6="Da Nang",'Beta Database'!AB289,IF('OTTV Calculation'!$E$6="Buon Ma Thuot",'Beta Database'!AS289,IF('OTTV Calculation'!$E$6="HCMC",'Beta Database'!BJ289))))</f>
        <v>0</v>
      </c>
      <c r="J295" s="68" t="b">
        <f>IF('OTTV Calculation'!$E$6="Hanoi",'Beta Database'!L289,IF('OTTV Calculation'!$E$6="Da Nang",'Beta Database'!AC289,IF('OTTV Calculation'!$E$6="Buon Ma Thuot",'Beta Database'!AT289,IF('OTTV Calculation'!$E$6="HCMC",'Beta Database'!BK289))))</f>
        <v>0</v>
      </c>
      <c r="K295" s="68" t="b">
        <f>IF('OTTV Calculation'!$E$6="Hanoi",'Beta Database'!M289,IF('OTTV Calculation'!$E$6="Da Nang",'Beta Database'!AD289,IF('OTTV Calculation'!$E$6="Buon Ma Thuot",'Beta Database'!AU289,IF('OTTV Calculation'!$E$6="HCMC",'Beta Database'!BL289))))</f>
        <v>0</v>
      </c>
      <c r="L295" s="68" t="b">
        <f>IF('OTTV Calculation'!$E$6="Hanoi",'Beta Database'!N289,IF('OTTV Calculation'!$E$6="Da Nang",'Beta Database'!AE289,IF('OTTV Calculation'!$E$6="Buon Ma Thuot",'Beta Database'!AV289,IF('OTTV Calculation'!$E$6="HCMC",'Beta Database'!BM289))))</f>
        <v>0</v>
      </c>
      <c r="M295" s="68" t="b">
        <f>IF('OTTV Calculation'!$E$6="Hanoi",'Beta Database'!O289,IF('OTTV Calculation'!$E$6="Da Nang",'Beta Database'!AF289,IF('OTTV Calculation'!$E$6="Buon Ma Thuot",'Beta Database'!AW289,IF('OTTV Calculation'!$E$6="HCMC",'Beta Database'!BN289))))</f>
        <v>0</v>
      </c>
      <c r="N295" s="68" t="b">
        <f>IF('OTTV Calculation'!$E$6="Hanoi",'Beta Database'!P289,IF('OTTV Calculation'!$E$6="Da Nang",'Beta Database'!AG289,IF('OTTV Calculation'!$E$6="Buon Ma Thuot",'Beta Database'!AX289,IF('OTTV Calculation'!$E$6="HCMC",'Beta Database'!BO289))))</f>
        <v>0</v>
      </c>
      <c r="O295" s="68" t="b">
        <f>IF('OTTV Calculation'!$E$6="Hanoi",'Beta Database'!Q289,IF('OTTV Calculation'!$E$6="Da Nang",'Beta Database'!AH289,IF('OTTV Calculation'!$E$6="Buon Ma Thuot",'Beta Database'!AY289,IF('OTTV Calculation'!$E$6="HCMC",'Beta Database'!BP289))))</f>
        <v>0</v>
      </c>
      <c r="P295" s="68" t="b">
        <f>IF('OTTV Calculation'!$E$6="Hanoi",'Beta Database'!R289,IF('OTTV Calculation'!$E$6="Da Nang",'Beta Database'!AI289,IF('OTTV Calculation'!$E$6="Buon Ma Thuot",'Beta Database'!AZ289,IF('OTTV Calculation'!$E$6="HCMC",'Beta Database'!BQ289))))</f>
        <v>0</v>
      </c>
      <c r="Q295" s="68" t="b">
        <f>IF('OTTV Calculation'!$E$6="Hanoi",'Beta Database'!S289,IF('OTTV Calculation'!$E$6="Da Nang",'Beta Database'!AJ289,IF('OTTV Calculation'!$E$6="Buon Ma Thuot",'Beta Database'!BA289,IF('OTTV Calculation'!$E$6="HCMC",'Beta Database'!BR289))))</f>
        <v>0</v>
      </c>
      <c r="R295" s="57">
        <v>1.1500000000000099</v>
      </c>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row>
    <row r="296" spans="1:64" x14ac:dyDescent="0.25">
      <c r="A296" s="67">
        <v>1.95</v>
      </c>
      <c r="B296" s="68" t="b">
        <f>IF('OTTV Calculation'!$E$6="Hanoi",'Beta Database'!D290,IF('OTTV Calculation'!$E$6="Da Nang",'Beta Database'!U290,IF('OTTV Calculation'!$E$6="Buon Ma Thuot",'Beta Database'!AL290,IF('OTTV Calculation'!$E$6="HCMC",'Beta Database'!BC290))))</f>
        <v>0</v>
      </c>
      <c r="C296" s="68" t="b">
        <f>IF('OTTV Calculation'!$E$6="Hanoi",'Beta Database'!E290,IF('OTTV Calculation'!$E$6="Da Nang",'Beta Database'!V290,IF('OTTV Calculation'!$E$6="Buon Ma Thuot",'Beta Database'!AM290,IF('OTTV Calculation'!$E$6="HCMC",'Beta Database'!BD290))))</f>
        <v>0</v>
      </c>
      <c r="D296" s="68" t="b">
        <f>IF('OTTV Calculation'!$E$6="Hanoi",'Beta Database'!F290,IF('OTTV Calculation'!$E$6="Da Nang",'Beta Database'!W290,IF('OTTV Calculation'!$E$6="Buon Ma Thuot",'Beta Database'!AN290,IF('OTTV Calculation'!$E$6="HCMC",'Beta Database'!BE290))))</f>
        <v>0</v>
      </c>
      <c r="E296" s="68" t="b">
        <f>IF('OTTV Calculation'!$E$6="Hanoi",'Beta Database'!G290,IF('OTTV Calculation'!$E$6="Da Nang",'Beta Database'!X290,IF('OTTV Calculation'!$E$6="Buon Ma Thuot",'Beta Database'!AO290,IF('OTTV Calculation'!$E$6="HCMC",'Beta Database'!BF290))))</f>
        <v>0</v>
      </c>
      <c r="F296" s="73" t="b">
        <f>IF('OTTV Calculation'!$E$6="Hanoi",'Beta Database'!H290,IF('OTTV Calculation'!$E$6="Da Nang",'Beta Database'!Y290,IF('OTTV Calculation'!$E$6="Buon Ma Thuot",'Beta Database'!AP290,IF('OTTV Calculation'!$E$6="HCMC",'Beta Database'!BG290))))</f>
        <v>0</v>
      </c>
      <c r="G296" s="68" t="b">
        <f>IF('OTTV Calculation'!$E$6="Hanoi",'Beta Database'!I290,IF('OTTV Calculation'!$E$6="Da Nang",'Beta Database'!Z290,IF('OTTV Calculation'!$E$6="Buon Ma Thuot",'Beta Database'!AQ290,IF('OTTV Calculation'!$E$6="HCMC",'Beta Database'!BH290))))</f>
        <v>0</v>
      </c>
      <c r="H296" s="68" t="b">
        <f>IF('OTTV Calculation'!$E$6="Hanoi",'Beta Database'!J290,IF('OTTV Calculation'!$E$6="Da Nang",'Beta Database'!AA290,IF('OTTV Calculation'!$E$6="Buon Ma Thuot",'Beta Database'!AR290,IF('OTTV Calculation'!$E$6="HCMC",'Beta Database'!BI290))))</f>
        <v>0</v>
      </c>
      <c r="I296" s="68" t="b">
        <f>IF('OTTV Calculation'!$E$6="Hanoi",'Beta Database'!K290,IF('OTTV Calculation'!$E$6="Da Nang",'Beta Database'!AB290,IF('OTTV Calculation'!$E$6="Buon Ma Thuot",'Beta Database'!AS290,IF('OTTV Calculation'!$E$6="HCMC",'Beta Database'!BJ290))))</f>
        <v>0</v>
      </c>
      <c r="J296" s="68" t="b">
        <f>IF('OTTV Calculation'!$E$6="Hanoi",'Beta Database'!L290,IF('OTTV Calculation'!$E$6="Da Nang",'Beta Database'!AC290,IF('OTTV Calculation'!$E$6="Buon Ma Thuot",'Beta Database'!AT290,IF('OTTV Calculation'!$E$6="HCMC",'Beta Database'!BK290))))</f>
        <v>0</v>
      </c>
      <c r="K296" s="68" t="b">
        <f>IF('OTTV Calculation'!$E$6="Hanoi",'Beta Database'!M290,IF('OTTV Calculation'!$E$6="Da Nang",'Beta Database'!AD290,IF('OTTV Calculation'!$E$6="Buon Ma Thuot",'Beta Database'!AU290,IF('OTTV Calculation'!$E$6="HCMC",'Beta Database'!BL290))))</f>
        <v>0</v>
      </c>
      <c r="L296" s="68" t="b">
        <f>IF('OTTV Calculation'!$E$6="Hanoi",'Beta Database'!N290,IF('OTTV Calculation'!$E$6="Da Nang",'Beta Database'!AE290,IF('OTTV Calculation'!$E$6="Buon Ma Thuot",'Beta Database'!AV290,IF('OTTV Calculation'!$E$6="HCMC",'Beta Database'!BM290))))</f>
        <v>0</v>
      </c>
      <c r="M296" s="68" t="b">
        <f>IF('OTTV Calculation'!$E$6="Hanoi",'Beta Database'!O290,IF('OTTV Calculation'!$E$6="Da Nang",'Beta Database'!AF290,IF('OTTV Calculation'!$E$6="Buon Ma Thuot",'Beta Database'!AW290,IF('OTTV Calculation'!$E$6="HCMC",'Beta Database'!BN290))))</f>
        <v>0</v>
      </c>
      <c r="N296" s="68" t="b">
        <f>IF('OTTV Calculation'!$E$6="Hanoi",'Beta Database'!P290,IF('OTTV Calculation'!$E$6="Da Nang",'Beta Database'!AG290,IF('OTTV Calculation'!$E$6="Buon Ma Thuot",'Beta Database'!AX290,IF('OTTV Calculation'!$E$6="HCMC",'Beta Database'!BO290))))</f>
        <v>0</v>
      </c>
      <c r="O296" s="68" t="b">
        <f>IF('OTTV Calculation'!$E$6="Hanoi",'Beta Database'!Q290,IF('OTTV Calculation'!$E$6="Da Nang",'Beta Database'!AH290,IF('OTTV Calculation'!$E$6="Buon Ma Thuot",'Beta Database'!AY290,IF('OTTV Calculation'!$E$6="HCMC",'Beta Database'!BP290))))</f>
        <v>0</v>
      </c>
      <c r="P296" s="68" t="b">
        <f>IF('OTTV Calculation'!$E$6="Hanoi",'Beta Database'!R290,IF('OTTV Calculation'!$E$6="Da Nang",'Beta Database'!AI290,IF('OTTV Calculation'!$E$6="Buon Ma Thuot",'Beta Database'!AZ290,IF('OTTV Calculation'!$E$6="HCMC",'Beta Database'!BQ290))))</f>
        <v>0</v>
      </c>
      <c r="Q296" s="68" t="b">
        <f>IF('OTTV Calculation'!$E$6="Hanoi",'Beta Database'!S290,IF('OTTV Calculation'!$E$6="Da Nang",'Beta Database'!AJ290,IF('OTTV Calculation'!$E$6="Buon Ma Thuot",'Beta Database'!BA290,IF('OTTV Calculation'!$E$6="HCMC",'Beta Database'!BR290))))</f>
        <v>0</v>
      </c>
      <c r="R296" s="57">
        <v>1.1000000000000101</v>
      </c>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row>
    <row r="297" spans="1:64" x14ac:dyDescent="0.25">
      <c r="A297" s="67">
        <v>2</v>
      </c>
      <c r="B297" s="68" t="b">
        <f>IF('OTTV Calculation'!$E$6="Hanoi",'Beta Database'!D291,IF('OTTV Calculation'!$E$6="Da Nang",'Beta Database'!U291,IF('OTTV Calculation'!$E$6="Buon Ma Thuot",'Beta Database'!AL291,IF('OTTV Calculation'!$E$6="HCMC",'Beta Database'!BC291))))</f>
        <v>0</v>
      </c>
      <c r="C297" s="68" t="b">
        <f>IF('OTTV Calculation'!$E$6="Hanoi",'Beta Database'!E291,IF('OTTV Calculation'!$E$6="Da Nang",'Beta Database'!V291,IF('OTTV Calculation'!$E$6="Buon Ma Thuot",'Beta Database'!AM291,IF('OTTV Calculation'!$E$6="HCMC",'Beta Database'!BD291))))</f>
        <v>0</v>
      </c>
      <c r="D297" s="68" t="b">
        <f>IF('OTTV Calculation'!$E$6="Hanoi",'Beta Database'!F291,IF('OTTV Calculation'!$E$6="Da Nang",'Beta Database'!W291,IF('OTTV Calculation'!$E$6="Buon Ma Thuot",'Beta Database'!AN291,IF('OTTV Calculation'!$E$6="HCMC",'Beta Database'!BE291))))</f>
        <v>0</v>
      </c>
      <c r="E297" s="68" t="b">
        <f>IF('OTTV Calculation'!$E$6="Hanoi",'Beta Database'!G291,IF('OTTV Calculation'!$E$6="Da Nang",'Beta Database'!X291,IF('OTTV Calculation'!$E$6="Buon Ma Thuot",'Beta Database'!AO291,IF('OTTV Calculation'!$E$6="HCMC",'Beta Database'!BF291))))</f>
        <v>0</v>
      </c>
      <c r="F297" s="73" t="b">
        <f>IF('OTTV Calculation'!$E$6="Hanoi",'Beta Database'!H291,IF('OTTV Calculation'!$E$6="Da Nang",'Beta Database'!Y291,IF('OTTV Calculation'!$E$6="Buon Ma Thuot",'Beta Database'!AP291,IF('OTTV Calculation'!$E$6="HCMC",'Beta Database'!BG291))))</f>
        <v>0</v>
      </c>
      <c r="G297" s="68" t="b">
        <f>IF('OTTV Calculation'!$E$6="Hanoi",'Beta Database'!I291,IF('OTTV Calculation'!$E$6="Da Nang",'Beta Database'!Z291,IF('OTTV Calculation'!$E$6="Buon Ma Thuot",'Beta Database'!AQ291,IF('OTTV Calculation'!$E$6="HCMC",'Beta Database'!BH291))))</f>
        <v>0</v>
      </c>
      <c r="H297" s="68" t="b">
        <f>IF('OTTV Calculation'!$E$6="Hanoi",'Beta Database'!J291,IF('OTTV Calculation'!$E$6="Da Nang",'Beta Database'!AA291,IF('OTTV Calculation'!$E$6="Buon Ma Thuot",'Beta Database'!AR291,IF('OTTV Calculation'!$E$6="HCMC",'Beta Database'!BI291))))</f>
        <v>0</v>
      </c>
      <c r="I297" s="68" t="b">
        <f>IF('OTTV Calculation'!$E$6="Hanoi",'Beta Database'!K291,IF('OTTV Calculation'!$E$6="Da Nang",'Beta Database'!AB291,IF('OTTV Calculation'!$E$6="Buon Ma Thuot",'Beta Database'!AS291,IF('OTTV Calculation'!$E$6="HCMC",'Beta Database'!BJ291))))</f>
        <v>0</v>
      </c>
      <c r="J297" s="68" t="b">
        <f>IF('OTTV Calculation'!$E$6="Hanoi",'Beta Database'!L291,IF('OTTV Calculation'!$E$6="Da Nang",'Beta Database'!AC291,IF('OTTV Calculation'!$E$6="Buon Ma Thuot",'Beta Database'!AT291,IF('OTTV Calculation'!$E$6="HCMC",'Beta Database'!BK291))))</f>
        <v>0</v>
      </c>
      <c r="K297" s="68" t="b">
        <f>IF('OTTV Calculation'!$E$6="Hanoi",'Beta Database'!M291,IF('OTTV Calculation'!$E$6="Da Nang",'Beta Database'!AD291,IF('OTTV Calculation'!$E$6="Buon Ma Thuot",'Beta Database'!AU291,IF('OTTV Calculation'!$E$6="HCMC",'Beta Database'!BL291))))</f>
        <v>0</v>
      </c>
      <c r="L297" s="68" t="b">
        <f>IF('OTTV Calculation'!$E$6="Hanoi",'Beta Database'!N291,IF('OTTV Calculation'!$E$6="Da Nang",'Beta Database'!AE291,IF('OTTV Calculation'!$E$6="Buon Ma Thuot",'Beta Database'!AV291,IF('OTTV Calculation'!$E$6="HCMC",'Beta Database'!BM291))))</f>
        <v>0</v>
      </c>
      <c r="M297" s="68" t="b">
        <f>IF('OTTV Calculation'!$E$6="Hanoi",'Beta Database'!O291,IF('OTTV Calculation'!$E$6="Da Nang",'Beta Database'!AF291,IF('OTTV Calculation'!$E$6="Buon Ma Thuot",'Beta Database'!AW291,IF('OTTV Calculation'!$E$6="HCMC",'Beta Database'!BN291))))</f>
        <v>0</v>
      </c>
      <c r="N297" s="68" t="b">
        <f>IF('OTTV Calculation'!$E$6="Hanoi",'Beta Database'!P291,IF('OTTV Calculation'!$E$6="Da Nang",'Beta Database'!AG291,IF('OTTV Calculation'!$E$6="Buon Ma Thuot",'Beta Database'!AX291,IF('OTTV Calculation'!$E$6="HCMC",'Beta Database'!BO291))))</f>
        <v>0</v>
      </c>
      <c r="O297" s="68" t="b">
        <f>IF('OTTV Calculation'!$E$6="Hanoi",'Beta Database'!Q291,IF('OTTV Calculation'!$E$6="Da Nang",'Beta Database'!AH291,IF('OTTV Calculation'!$E$6="Buon Ma Thuot",'Beta Database'!AY291,IF('OTTV Calculation'!$E$6="HCMC",'Beta Database'!BP291))))</f>
        <v>0</v>
      </c>
      <c r="P297" s="68" t="b">
        <f>IF('OTTV Calculation'!$E$6="Hanoi",'Beta Database'!R291,IF('OTTV Calculation'!$E$6="Da Nang",'Beta Database'!AI291,IF('OTTV Calculation'!$E$6="Buon Ma Thuot",'Beta Database'!AZ291,IF('OTTV Calculation'!$E$6="HCMC",'Beta Database'!BQ291))))</f>
        <v>0</v>
      </c>
      <c r="Q297" s="68" t="b">
        <f>IF('OTTV Calculation'!$E$6="Hanoi",'Beta Database'!S291,IF('OTTV Calculation'!$E$6="Da Nang",'Beta Database'!AJ291,IF('OTTV Calculation'!$E$6="Buon Ma Thuot",'Beta Database'!BA291,IF('OTTV Calculation'!$E$6="HCMC",'Beta Database'!BR291))))</f>
        <v>0</v>
      </c>
      <c r="R297" s="57">
        <v>1.05000000000001</v>
      </c>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row>
    <row r="298" spans="1:64" x14ac:dyDescent="0.25">
      <c r="A298" s="67">
        <v>2.0499999999999998</v>
      </c>
      <c r="B298" s="68" t="b">
        <f>IF('OTTV Calculation'!$E$6="Hanoi",'Beta Database'!D292,IF('OTTV Calculation'!$E$6="Da Nang",'Beta Database'!U292,IF('OTTV Calculation'!$E$6="Buon Ma Thuot",'Beta Database'!AL292,IF('OTTV Calculation'!$E$6="HCMC",'Beta Database'!BC292))))</f>
        <v>0</v>
      </c>
      <c r="C298" s="68" t="b">
        <f>IF('OTTV Calculation'!$E$6="Hanoi",'Beta Database'!E292,IF('OTTV Calculation'!$E$6="Da Nang",'Beta Database'!V292,IF('OTTV Calculation'!$E$6="Buon Ma Thuot",'Beta Database'!AM292,IF('OTTV Calculation'!$E$6="HCMC",'Beta Database'!BD292))))</f>
        <v>0</v>
      </c>
      <c r="D298" s="68" t="b">
        <f>IF('OTTV Calculation'!$E$6="Hanoi",'Beta Database'!F292,IF('OTTV Calculation'!$E$6="Da Nang",'Beta Database'!W292,IF('OTTV Calculation'!$E$6="Buon Ma Thuot",'Beta Database'!AN292,IF('OTTV Calculation'!$E$6="HCMC",'Beta Database'!BE292))))</f>
        <v>0</v>
      </c>
      <c r="E298" s="68" t="b">
        <f>IF('OTTV Calculation'!$E$6="Hanoi",'Beta Database'!G292,IF('OTTV Calculation'!$E$6="Da Nang",'Beta Database'!X292,IF('OTTV Calculation'!$E$6="Buon Ma Thuot",'Beta Database'!AO292,IF('OTTV Calculation'!$E$6="HCMC",'Beta Database'!BF292))))</f>
        <v>0</v>
      </c>
      <c r="F298" s="73" t="b">
        <f>IF('OTTV Calculation'!$E$6="Hanoi",'Beta Database'!H292,IF('OTTV Calculation'!$E$6="Da Nang",'Beta Database'!Y292,IF('OTTV Calculation'!$E$6="Buon Ma Thuot",'Beta Database'!AP292,IF('OTTV Calculation'!$E$6="HCMC",'Beta Database'!BG292))))</f>
        <v>0</v>
      </c>
      <c r="G298" s="68" t="b">
        <f>IF('OTTV Calculation'!$E$6="Hanoi",'Beta Database'!I292,IF('OTTV Calculation'!$E$6="Da Nang",'Beta Database'!Z292,IF('OTTV Calculation'!$E$6="Buon Ma Thuot",'Beta Database'!AQ292,IF('OTTV Calculation'!$E$6="HCMC",'Beta Database'!BH292))))</f>
        <v>0</v>
      </c>
      <c r="H298" s="68" t="b">
        <f>IF('OTTV Calculation'!$E$6="Hanoi",'Beta Database'!J292,IF('OTTV Calculation'!$E$6="Da Nang",'Beta Database'!AA292,IF('OTTV Calculation'!$E$6="Buon Ma Thuot",'Beta Database'!AR292,IF('OTTV Calculation'!$E$6="HCMC",'Beta Database'!BI292))))</f>
        <v>0</v>
      </c>
      <c r="I298" s="68" t="b">
        <f>IF('OTTV Calculation'!$E$6="Hanoi",'Beta Database'!K292,IF('OTTV Calculation'!$E$6="Da Nang",'Beta Database'!AB292,IF('OTTV Calculation'!$E$6="Buon Ma Thuot",'Beta Database'!AS292,IF('OTTV Calculation'!$E$6="HCMC",'Beta Database'!BJ292))))</f>
        <v>0</v>
      </c>
      <c r="J298" s="68" t="b">
        <f>IF('OTTV Calculation'!$E$6="Hanoi",'Beta Database'!L292,IF('OTTV Calculation'!$E$6="Da Nang",'Beta Database'!AC292,IF('OTTV Calculation'!$E$6="Buon Ma Thuot",'Beta Database'!AT292,IF('OTTV Calculation'!$E$6="HCMC",'Beta Database'!BK292))))</f>
        <v>0</v>
      </c>
      <c r="K298" s="68" t="b">
        <f>IF('OTTV Calculation'!$E$6="Hanoi",'Beta Database'!M292,IF('OTTV Calculation'!$E$6="Da Nang",'Beta Database'!AD292,IF('OTTV Calculation'!$E$6="Buon Ma Thuot",'Beta Database'!AU292,IF('OTTV Calculation'!$E$6="HCMC",'Beta Database'!BL292))))</f>
        <v>0</v>
      </c>
      <c r="L298" s="68" t="b">
        <f>IF('OTTV Calculation'!$E$6="Hanoi",'Beta Database'!N292,IF('OTTV Calculation'!$E$6="Da Nang",'Beta Database'!AE292,IF('OTTV Calculation'!$E$6="Buon Ma Thuot",'Beta Database'!AV292,IF('OTTV Calculation'!$E$6="HCMC",'Beta Database'!BM292))))</f>
        <v>0</v>
      </c>
      <c r="M298" s="68" t="b">
        <f>IF('OTTV Calculation'!$E$6="Hanoi",'Beta Database'!O292,IF('OTTV Calculation'!$E$6="Da Nang",'Beta Database'!AF292,IF('OTTV Calculation'!$E$6="Buon Ma Thuot",'Beta Database'!AW292,IF('OTTV Calculation'!$E$6="HCMC",'Beta Database'!BN292))))</f>
        <v>0</v>
      </c>
      <c r="N298" s="68" t="b">
        <f>IF('OTTV Calculation'!$E$6="Hanoi",'Beta Database'!P292,IF('OTTV Calculation'!$E$6="Da Nang",'Beta Database'!AG292,IF('OTTV Calculation'!$E$6="Buon Ma Thuot",'Beta Database'!AX292,IF('OTTV Calculation'!$E$6="HCMC",'Beta Database'!BO292))))</f>
        <v>0</v>
      </c>
      <c r="O298" s="68" t="b">
        <f>IF('OTTV Calculation'!$E$6="Hanoi",'Beta Database'!Q292,IF('OTTV Calculation'!$E$6="Da Nang",'Beta Database'!AH292,IF('OTTV Calculation'!$E$6="Buon Ma Thuot",'Beta Database'!AY292,IF('OTTV Calculation'!$E$6="HCMC",'Beta Database'!BP292))))</f>
        <v>0</v>
      </c>
      <c r="P298" s="68" t="b">
        <f>IF('OTTV Calculation'!$E$6="Hanoi",'Beta Database'!R292,IF('OTTV Calculation'!$E$6="Da Nang",'Beta Database'!AI292,IF('OTTV Calculation'!$E$6="Buon Ma Thuot",'Beta Database'!AZ292,IF('OTTV Calculation'!$E$6="HCMC",'Beta Database'!BQ292))))</f>
        <v>0</v>
      </c>
      <c r="Q298" s="68" t="b">
        <f>IF('OTTV Calculation'!$E$6="Hanoi",'Beta Database'!S292,IF('OTTV Calculation'!$E$6="Da Nang",'Beta Database'!AJ292,IF('OTTV Calculation'!$E$6="Buon Ma Thuot",'Beta Database'!BA292,IF('OTTV Calculation'!$E$6="HCMC",'Beta Database'!BR292))))</f>
        <v>0</v>
      </c>
      <c r="R298" s="57">
        <v>1.00000000000001</v>
      </c>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row>
    <row r="299" spans="1:64" x14ac:dyDescent="0.25">
      <c r="A299" s="67">
        <v>2.1</v>
      </c>
      <c r="B299" s="68" t="b">
        <f>IF('OTTV Calculation'!$E$6="Hanoi",'Beta Database'!D293,IF('OTTV Calculation'!$E$6="Da Nang",'Beta Database'!U293,IF('OTTV Calculation'!$E$6="Buon Ma Thuot",'Beta Database'!AL293,IF('OTTV Calculation'!$E$6="HCMC",'Beta Database'!BC293))))</f>
        <v>0</v>
      </c>
      <c r="C299" s="68" t="b">
        <f>IF('OTTV Calculation'!$E$6="Hanoi",'Beta Database'!E293,IF('OTTV Calculation'!$E$6="Da Nang",'Beta Database'!V293,IF('OTTV Calculation'!$E$6="Buon Ma Thuot",'Beta Database'!AM293,IF('OTTV Calculation'!$E$6="HCMC",'Beta Database'!BD293))))</f>
        <v>0</v>
      </c>
      <c r="D299" s="68" t="b">
        <f>IF('OTTV Calculation'!$E$6="Hanoi",'Beta Database'!F293,IF('OTTV Calculation'!$E$6="Da Nang",'Beta Database'!W293,IF('OTTV Calculation'!$E$6="Buon Ma Thuot",'Beta Database'!AN293,IF('OTTV Calculation'!$E$6="HCMC",'Beta Database'!BE293))))</f>
        <v>0</v>
      </c>
      <c r="E299" s="68" t="b">
        <f>IF('OTTV Calculation'!$E$6="Hanoi",'Beta Database'!G293,IF('OTTV Calculation'!$E$6="Da Nang",'Beta Database'!X293,IF('OTTV Calculation'!$E$6="Buon Ma Thuot",'Beta Database'!AO293,IF('OTTV Calculation'!$E$6="HCMC",'Beta Database'!BF293))))</f>
        <v>0</v>
      </c>
      <c r="F299" s="73" t="b">
        <f>IF('OTTV Calculation'!$E$6="Hanoi",'Beta Database'!H293,IF('OTTV Calculation'!$E$6="Da Nang",'Beta Database'!Y293,IF('OTTV Calculation'!$E$6="Buon Ma Thuot",'Beta Database'!AP293,IF('OTTV Calculation'!$E$6="HCMC",'Beta Database'!BG293))))</f>
        <v>0</v>
      </c>
      <c r="G299" s="68" t="b">
        <f>IF('OTTV Calculation'!$E$6="Hanoi",'Beta Database'!I293,IF('OTTV Calculation'!$E$6="Da Nang",'Beta Database'!Z293,IF('OTTV Calculation'!$E$6="Buon Ma Thuot",'Beta Database'!AQ293,IF('OTTV Calculation'!$E$6="HCMC",'Beta Database'!BH293))))</f>
        <v>0</v>
      </c>
      <c r="H299" s="68" t="b">
        <f>IF('OTTV Calculation'!$E$6="Hanoi",'Beta Database'!J293,IF('OTTV Calculation'!$E$6="Da Nang",'Beta Database'!AA293,IF('OTTV Calculation'!$E$6="Buon Ma Thuot",'Beta Database'!AR293,IF('OTTV Calculation'!$E$6="HCMC",'Beta Database'!BI293))))</f>
        <v>0</v>
      </c>
      <c r="I299" s="68" t="b">
        <f>IF('OTTV Calculation'!$E$6="Hanoi",'Beta Database'!K293,IF('OTTV Calculation'!$E$6="Da Nang",'Beta Database'!AB293,IF('OTTV Calculation'!$E$6="Buon Ma Thuot",'Beta Database'!AS293,IF('OTTV Calculation'!$E$6="HCMC",'Beta Database'!BJ293))))</f>
        <v>0</v>
      </c>
      <c r="J299" s="68" t="b">
        <f>IF('OTTV Calculation'!$E$6="Hanoi",'Beta Database'!L293,IF('OTTV Calculation'!$E$6="Da Nang",'Beta Database'!AC293,IF('OTTV Calculation'!$E$6="Buon Ma Thuot",'Beta Database'!AT293,IF('OTTV Calculation'!$E$6="HCMC",'Beta Database'!BK293))))</f>
        <v>0</v>
      </c>
      <c r="K299" s="68" t="b">
        <f>IF('OTTV Calculation'!$E$6="Hanoi",'Beta Database'!M293,IF('OTTV Calculation'!$E$6="Da Nang",'Beta Database'!AD293,IF('OTTV Calculation'!$E$6="Buon Ma Thuot",'Beta Database'!AU293,IF('OTTV Calculation'!$E$6="HCMC",'Beta Database'!BL293))))</f>
        <v>0</v>
      </c>
      <c r="L299" s="68" t="b">
        <f>IF('OTTV Calculation'!$E$6="Hanoi",'Beta Database'!N293,IF('OTTV Calculation'!$E$6="Da Nang",'Beta Database'!AE293,IF('OTTV Calculation'!$E$6="Buon Ma Thuot",'Beta Database'!AV293,IF('OTTV Calculation'!$E$6="HCMC",'Beta Database'!BM293))))</f>
        <v>0</v>
      </c>
      <c r="M299" s="68" t="b">
        <f>IF('OTTV Calculation'!$E$6="Hanoi",'Beta Database'!O293,IF('OTTV Calculation'!$E$6="Da Nang",'Beta Database'!AF293,IF('OTTV Calculation'!$E$6="Buon Ma Thuot",'Beta Database'!AW293,IF('OTTV Calculation'!$E$6="HCMC",'Beta Database'!BN293))))</f>
        <v>0</v>
      </c>
      <c r="N299" s="68" t="b">
        <f>IF('OTTV Calculation'!$E$6="Hanoi",'Beta Database'!P293,IF('OTTV Calculation'!$E$6="Da Nang",'Beta Database'!AG293,IF('OTTV Calculation'!$E$6="Buon Ma Thuot",'Beta Database'!AX293,IF('OTTV Calculation'!$E$6="HCMC",'Beta Database'!BO293))))</f>
        <v>0</v>
      </c>
      <c r="O299" s="68" t="b">
        <f>IF('OTTV Calculation'!$E$6="Hanoi",'Beta Database'!Q293,IF('OTTV Calculation'!$E$6="Da Nang",'Beta Database'!AH293,IF('OTTV Calculation'!$E$6="Buon Ma Thuot",'Beta Database'!AY293,IF('OTTV Calculation'!$E$6="HCMC",'Beta Database'!BP293))))</f>
        <v>0</v>
      </c>
      <c r="P299" s="68" t="b">
        <f>IF('OTTV Calculation'!$E$6="Hanoi",'Beta Database'!R293,IF('OTTV Calculation'!$E$6="Da Nang",'Beta Database'!AI293,IF('OTTV Calculation'!$E$6="Buon Ma Thuot",'Beta Database'!AZ293,IF('OTTV Calculation'!$E$6="HCMC",'Beta Database'!BQ293))))</f>
        <v>0</v>
      </c>
      <c r="Q299" s="68" t="b">
        <f>IF('OTTV Calculation'!$E$6="Hanoi",'Beta Database'!S293,IF('OTTV Calculation'!$E$6="Da Nang",'Beta Database'!AJ293,IF('OTTV Calculation'!$E$6="Buon Ma Thuot",'Beta Database'!BA293,IF('OTTV Calculation'!$E$6="HCMC",'Beta Database'!BR293))))</f>
        <v>0</v>
      </c>
      <c r="R299" s="57">
        <v>0.95000000000000995</v>
      </c>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row>
    <row r="300" spans="1:64" x14ac:dyDescent="0.25">
      <c r="A300" s="67">
        <v>2.15</v>
      </c>
      <c r="B300" s="68" t="b">
        <f>IF('OTTV Calculation'!$E$6="Hanoi",'Beta Database'!D294,IF('OTTV Calculation'!$E$6="Da Nang",'Beta Database'!U294,IF('OTTV Calculation'!$E$6="Buon Ma Thuot",'Beta Database'!AL294,IF('OTTV Calculation'!$E$6="HCMC",'Beta Database'!BC294))))</f>
        <v>0</v>
      </c>
      <c r="C300" s="68" t="b">
        <f>IF('OTTV Calculation'!$E$6="Hanoi",'Beta Database'!E294,IF('OTTV Calculation'!$E$6="Da Nang",'Beta Database'!V294,IF('OTTV Calculation'!$E$6="Buon Ma Thuot",'Beta Database'!AM294,IF('OTTV Calculation'!$E$6="HCMC",'Beta Database'!BD294))))</f>
        <v>0</v>
      </c>
      <c r="D300" s="68" t="b">
        <f>IF('OTTV Calculation'!$E$6="Hanoi",'Beta Database'!F294,IF('OTTV Calculation'!$E$6="Da Nang",'Beta Database'!W294,IF('OTTV Calculation'!$E$6="Buon Ma Thuot",'Beta Database'!AN294,IF('OTTV Calculation'!$E$6="HCMC",'Beta Database'!BE294))))</f>
        <v>0</v>
      </c>
      <c r="E300" s="68" t="b">
        <f>IF('OTTV Calculation'!$E$6="Hanoi",'Beta Database'!G294,IF('OTTV Calculation'!$E$6="Da Nang",'Beta Database'!X294,IF('OTTV Calculation'!$E$6="Buon Ma Thuot",'Beta Database'!AO294,IF('OTTV Calculation'!$E$6="HCMC",'Beta Database'!BF294))))</f>
        <v>0</v>
      </c>
      <c r="F300" s="73" t="b">
        <f>IF('OTTV Calculation'!$E$6="Hanoi",'Beta Database'!H294,IF('OTTV Calculation'!$E$6="Da Nang",'Beta Database'!Y294,IF('OTTV Calculation'!$E$6="Buon Ma Thuot",'Beta Database'!AP294,IF('OTTV Calculation'!$E$6="HCMC",'Beta Database'!BG294))))</f>
        <v>0</v>
      </c>
      <c r="G300" s="68" t="b">
        <f>IF('OTTV Calculation'!$E$6="Hanoi",'Beta Database'!I294,IF('OTTV Calculation'!$E$6="Da Nang",'Beta Database'!Z294,IF('OTTV Calculation'!$E$6="Buon Ma Thuot",'Beta Database'!AQ294,IF('OTTV Calculation'!$E$6="HCMC",'Beta Database'!BH294))))</f>
        <v>0</v>
      </c>
      <c r="H300" s="68" t="b">
        <f>IF('OTTV Calculation'!$E$6="Hanoi",'Beta Database'!J294,IF('OTTV Calculation'!$E$6="Da Nang",'Beta Database'!AA294,IF('OTTV Calculation'!$E$6="Buon Ma Thuot",'Beta Database'!AR294,IF('OTTV Calculation'!$E$6="HCMC",'Beta Database'!BI294))))</f>
        <v>0</v>
      </c>
      <c r="I300" s="68" t="b">
        <f>IF('OTTV Calculation'!$E$6="Hanoi",'Beta Database'!K294,IF('OTTV Calculation'!$E$6="Da Nang",'Beta Database'!AB294,IF('OTTV Calculation'!$E$6="Buon Ma Thuot",'Beta Database'!AS294,IF('OTTV Calculation'!$E$6="HCMC",'Beta Database'!BJ294))))</f>
        <v>0</v>
      </c>
      <c r="J300" s="68" t="b">
        <f>IF('OTTV Calculation'!$E$6="Hanoi",'Beta Database'!L294,IF('OTTV Calculation'!$E$6="Da Nang",'Beta Database'!AC294,IF('OTTV Calculation'!$E$6="Buon Ma Thuot",'Beta Database'!AT294,IF('OTTV Calculation'!$E$6="HCMC",'Beta Database'!BK294))))</f>
        <v>0</v>
      </c>
      <c r="K300" s="68" t="b">
        <f>IF('OTTV Calculation'!$E$6="Hanoi",'Beta Database'!M294,IF('OTTV Calculation'!$E$6="Da Nang",'Beta Database'!AD294,IF('OTTV Calculation'!$E$6="Buon Ma Thuot",'Beta Database'!AU294,IF('OTTV Calculation'!$E$6="HCMC",'Beta Database'!BL294))))</f>
        <v>0</v>
      </c>
      <c r="L300" s="68" t="b">
        <f>IF('OTTV Calculation'!$E$6="Hanoi",'Beta Database'!N294,IF('OTTV Calculation'!$E$6="Da Nang",'Beta Database'!AE294,IF('OTTV Calculation'!$E$6="Buon Ma Thuot",'Beta Database'!AV294,IF('OTTV Calculation'!$E$6="HCMC",'Beta Database'!BM294))))</f>
        <v>0</v>
      </c>
      <c r="M300" s="68" t="b">
        <f>IF('OTTV Calculation'!$E$6="Hanoi",'Beta Database'!O294,IF('OTTV Calculation'!$E$6="Da Nang",'Beta Database'!AF294,IF('OTTV Calculation'!$E$6="Buon Ma Thuot",'Beta Database'!AW294,IF('OTTV Calculation'!$E$6="HCMC",'Beta Database'!BN294))))</f>
        <v>0</v>
      </c>
      <c r="N300" s="68" t="b">
        <f>IF('OTTV Calculation'!$E$6="Hanoi",'Beta Database'!P294,IF('OTTV Calculation'!$E$6="Da Nang",'Beta Database'!AG294,IF('OTTV Calculation'!$E$6="Buon Ma Thuot",'Beta Database'!AX294,IF('OTTV Calculation'!$E$6="HCMC",'Beta Database'!BO294))))</f>
        <v>0</v>
      </c>
      <c r="O300" s="68" t="b">
        <f>IF('OTTV Calculation'!$E$6="Hanoi",'Beta Database'!Q294,IF('OTTV Calculation'!$E$6="Da Nang",'Beta Database'!AH294,IF('OTTV Calculation'!$E$6="Buon Ma Thuot",'Beta Database'!AY294,IF('OTTV Calculation'!$E$6="HCMC",'Beta Database'!BP294))))</f>
        <v>0</v>
      </c>
      <c r="P300" s="68" t="b">
        <f>IF('OTTV Calculation'!$E$6="Hanoi",'Beta Database'!R294,IF('OTTV Calculation'!$E$6="Da Nang",'Beta Database'!AI294,IF('OTTV Calculation'!$E$6="Buon Ma Thuot",'Beta Database'!AZ294,IF('OTTV Calculation'!$E$6="HCMC",'Beta Database'!BQ294))))</f>
        <v>0</v>
      </c>
      <c r="Q300" s="68" t="b">
        <f>IF('OTTV Calculation'!$E$6="Hanoi",'Beta Database'!S294,IF('OTTV Calculation'!$E$6="Da Nang",'Beta Database'!AJ294,IF('OTTV Calculation'!$E$6="Buon Ma Thuot",'Beta Database'!BA294,IF('OTTV Calculation'!$E$6="HCMC",'Beta Database'!BR294))))</f>
        <v>0</v>
      </c>
      <c r="R300" s="57">
        <v>0.90000000000001001</v>
      </c>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row>
    <row r="301" spans="1:64" x14ac:dyDescent="0.25">
      <c r="A301" s="67">
        <v>2.2000000000000002</v>
      </c>
      <c r="B301" s="68" t="b">
        <f>IF('OTTV Calculation'!$E$6="Hanoi",'Beta Database'!D295,IF('OTTV Calculation'!$E$6="Da Nang",'Beta Database'!U295,IF('OTTV Calculation'!$E$6="Buon Ma Thuot",'Beta Database'!AL295,IF('OTTV Calculation'!$E$6="HCMC",'Beta Database'!BC295))))</f>
        <v>0</v>
      </c>
      <c r="C301" s="68" t="b">
        <f>IF('OTTV Calculation'!$E$6="Hanoi",'Beta Database'!E295,IF('OTTV Calculation'!$E$6="Da Nang",'Beta Database'!V295,IF('OTTV Calculation'!$E$6="Buon Ma Thuot",'Beta Database'!AM295,IF('OTTV Calculation'!$E$6="HCMC",'Beta Database'!BD295))))</f>
        <v>0</v>
      </c>
      <c r="D301" s="68" t="b">
        <f>IF('OTTV Calculation'!$E$6="Hanoi",'Beta Database'!F295,IF('OTTV Calculation'!$E$6="Da Nang",'Beta Database'!W295,IF('OTTV Calculation'!$E$6="Buon Ma Thuot",'Beta Database'!AN295,IF('OTTV Calculation'!$E$6="HCMC",'Beta Database'!BE295))))</f>
        <v>0</v>
      </c>
      <c r="E301" s="68" t="b">
        <f>IF('OTTV Calculation'!$E$6="Hanoi",'Beta Database'!G295,IF('OTTV Calculation'!$E$6="Da Nang",'Beta Database'!X295,IF('OTTV Calculation'!$E$6="Buon Ma Thuot",'Beta Database'!AO295,IF('OTTV Calculation'!$E$6="HCMC",'Beta Database'!BF295))))</f>
        <v>0</v>
      </c>
      <c r="F301" s="73" t="b">
        <f>IF('OTTV Calculation'!$E$6="Hanoi",'Beta Database'!H295,IF('OTTV Calculation'!$E$6="Da Nang",'Beta Database'!Y295,IF('OTTV Calculation'!$E$6="Buon Ma Thuot",'Beta Database'!AP295,IF('OTTV Calculation'!$E$6="HCMC",'Beta Database'!BG295))))</f>
        <v>0</v>
      </c>
      <c r="G301" s="68" t="b">
        <f>IF('OTTV Calculation'!$E$6="Hanoi",'Beta Database'!I295,IF('OTTV Calculation'!$E$6="Da Nang",'Beta Database'!Z295,IF('OTTV Calculation'!$E$6="Buon Ma Thuot",'Beta Database'!AQ295,IF('OTTV Calculation'!$E$6="HCMC",'Beta Database'!BH295))))</f>
        <v>0</v>
      </c>
      <c r="H301" s="68" t="b">
        <f>IF('OTTV Calculation'!$E$6="Hanoi",'Beta Database'!J295,IF('OTTV Calculation'!$E$6="Da Nang",'Beta Database'!AA295,IF('OTTV Calculation'!$E$6="Buon Ma Thuot",'Beta Database'!AR295,IF('OTTV Calculation'!$E$6="HCMC",'Beta Database'!BI295))))</f>
        <v>0</v>
      </c>
      <c r="I301" s="68" t="b">
        <f>IF('OTTV Calculation'!$E$6="Hanoi",'Beta Database'!K295,IF('OTTV Calculation'!$E$6="Da Nang",'Beta Database'!AB295,IF('OTTV Calculation'!$E$6="Buon Ma Thuot",'Beta Database'!AS295,IF('OTTV Calculation'!$E$6="HCMC",'Beta Database'!BJ295))))</f>
        <v>0</v>
      </c>
      <c r="J301" s="68" t="b">
        <f>IF('OTTV Calculation'!$E$6="Hanoi",'Beta Database'!L295,IF('OTTV Calculation'!$E$6="Da Nang",'Beta Database'!AC295,IF('OTTV Calculation'!$E$6="Buon Ma Thuot",'Beta Database'!AT295,IF('OTTV Calculation'!$E$6="HCMC",'Beta Database'!BK295))))</f>
        <v>0</v>
      </c>
      <c r="K301" s="68" t="b">
        <f>IF('OTTV Calculation'!$E$6="Hanoi",'Beta Database'!M295,IF('OTTV Calculation'!$E$6="Da Nang",'Beta Database'!AD295,IF('OTTV Calculation'!$E$6="Buon Ma Thuot",'Beta Database'!AU295,IF('OTTV Calculation'!$E$6="HCMC",'Beta Database'!BL295))))</f>
        <v>0</v>
      </c>
      <c r="L301" s="68" t="b">
        <f>IF('OTTV Calculation'!$E$6="Hanoi",'Beta Database'!N295,IF('OTTV Calculation'!$E$6="Da Nang",'Beta Database'!AE295,IF('OTTV Calculation'!$E$6="Buon Ma Thuot",'Beta Database'!AV295,IF('OTTV Calculation'!$E$6="HCMC",'Beta Database'!BM295))))</f>
        <v>0</v>
      </c>
      <c r="M301" s="68" t="b">
        <f>IF('OTTV Calculation'!$E$6="Hanoi",'Beta Database'!O295,IF('OTTV Calculation'!$E$6="Da Nang",'Beta Database'!AF295,IF('OTTV Calculation'!$E$6="Buon Ma Thuot",'Beta Database'!AW295,IF('OTTV Calculation'!$E$6="HCMC",'Beta Database'!BN295))))</f>
        <v>0</v>
      </c>
      <c r="N301" s="68" t="b">
        <f>IF('OTTV Calculation'!$E$6="Hanoi",'Beta Database'!P295,IF('OTTV Calculation'!$E$6="Da Nang",'Beta Database'!AG295,IF('OTTV Calculation'!$E$6="Buon Ma Thuot",'Beta Database'!AX295,IF('OTTV Calculation'!$E$6="HCMC",'Beta Database'!BO295))))</f>
        <v>0</v>
      </c>
      <c r="O301" s="68" t="b">
        <f>IF('OTTV Calculation'!$E$6="Hanoi",'Beta Database'!Q295,IF('OTTV Calculation'!$E$6="Da Nang",'Beta Database'!AH295,IF('OTTV Calculation'!$E$6="Buon Ma Thuot",'Beta Database'!AY295,IF('OTTV Calculation'!$E$6="HCMC",'Beta Database'!BP295))))</f>
        <v>0</v>
      </c>
      <c r="P301" s="68" t="b">
        <f>IF('OTTV Calculation'!$E$6="Hanoi",'Beta Database'!R295,IF('OTTV Calculation'!$E$6="Da Nang",'Beta Database'!AI295,IF('OTTV Calculation'!$E$6="Buon Ma Thuot",'Beta Database'!AZ295,IF('OTTV Calculation'!$E$6="HCMC",'Beta Database'!BQ295))))</f>
        <v>0</v>
      </c>
      <c r="Q301" s="68" t="b">
        <f>IF('OTTV Calculation'!$E$6="Hanoi",'Beta Database'!S295,IF('OTTV Calculation'!$E$6="Da Nang",'Beta Database'!AJ295,IF('OTTV Calculation'!$E$6="Buon Ma Thuot",'Beta Database'!BA295,IF('OTTV Calculation'!$E$6="HCMC",'Beta Database'!BR295))))</f>
        <v>0</v>
      </c>
      <c r="R301" s="57">
        <v>0.85000000000000997</v>
      </c>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row>
    <row r="302" spans="1:64" x14ac:dyDescent="0.25">
      <c r="A302" s="67">
        <v>2.25</v>
      </c>
      <c r="B302" s="68" t="b">
        <f>IF('OTTV Calculation'!$E$6="Hanoi",'Beta Database'!D296,IF('OTTV Calculation'!$E$6="Da Nang",'Beta Database'!U296,IF('OTTV Calculation'!$E$6="Buon Ma Thuot",'Beta Database'!AL296,IF('OTTV Calculation'!$E$6="HCMC",'Beta Database'!BC296))))</f>
        <v>0</v>
      </c>
      <c r="C302" s="68" t="b">
        <f>IF('OTTV Calculation'!$E$6="Hanoi",'Beta Database'!E296,IF('OTTV Calculation'!$E$6="Da Nang",'Beta Database'!V296,IF('OTTV Calculation'!$E$6="Buon Ma Thuot",'Beta Database'!AM296,IF('OTTV Calculation'!$E$6="HCMC",'Beta Database'!BD296))))</f>
        <v>0</v>
      </c>
      <c r="D302" s="68" t="b">
        <f>IF('OTTV Calculation'!$E$6="Hanoi",'Beta Database'!F296,IF('OTTV Calculation'!$E$6="Da Nang",'Beta Database'!W296,IF('OTTV Calculation'!$E$6="Buon Ma Thuot",'Beta Database'!AN296,IF('OTTV Calculation'!$E$6="HCMC",'Beta Database'!BE296))))</f>
        <v>0</v>
      </c>
      <c r="E302" s="68" t="b">
        <f>IF('OTTV Calculation'!$E$6="Hanoi",'Beta Database'!G296,IF('OTTV Calculation'!$E$6="Da Nang",'Beta Database'!X296,IF('OTTV Calculation'!$E$6="Buon Ma Thuot",'Beta Database'!AO296,IF('OTTV Calculation'!$E$6="HCMC",'Beta Database'!BF296))))</f>
        <v>0</v>
      </c>
      <c r="F302" s="73" t="b">
        <f>IF('OTTV Calculation'!$E$6="Hanoi",'Beta Database'!H296,IF('OTTV Calculation'!$E$6="Da Nang",'Beta Database'!Y296,IF('OTTV Calculation'!$E$6="Buon Ma Thuot",'Beta Database'!AP296,IF('OTTV Calculation'!$E$6="HCMC",'Beta Database'!BG296))))</f>
        <v>0</v>
      </c>
      <c r="G302" s="68" t="b">
        <f>IF('OTTV Calculation'!$E$6="Hanoi",'Beta Database'!I296,IF('OTTV Calculation'!$E$6="Da Nang",'Beta Database'!Z296,IF('OTTV Calculation'!$E$6="Buon Ma Thuot",'Beta Database'!AQ296,IF('OTTV Calculation'!$E$6="HCMC",'Beta Database'!BH296))))</f>
        <v>0</v>
      </c>
      <c r="H302" s="68" t="b">
        <f>IF('OTTV Calculation'!$E$6="Hanoi",'Beta Database'!J296,IF('OTTV Calculation'!$E$6="Da Nang",'Beta Database'!AA296,IF('OTTV Calculation'!$E$6="Buon Ma Thuot",'Beta Database'!AR296,IF('OTTV Calculation'!$E$6="HCMC",'Beta Database'!BI296))))</f>
        <v>0</v>
      </c>
      <c r="I302" s="68" t="b">
        <f>IF('OTTV Calculation'!$E$6="Hanoi",'Beta Database'!K296,IF('OTTV Calculation'!$E$6="Da Nang",'Beta Database'!AB296,IF('OTTV Calculation'!$E$6="Buon Ma Thuot",'Beta Database'!AS296,IF('OTTV Calculation'!$E$6="HCMC",'Beta Database'!BJ296))))</f>
        <v>0</v>
      </c>
      <c r="J302" s="68" t="b">
        <f>IF('OTTV Calculation'!$E$6="Hanoi",'Beta Database'!L296,IF('OTTV Calculation'!$E$6="Da Nang",'Beta Database'!AC296,IF('OTTV Calculation'!$E$6="Buon Ma Thuot",'Beta Database'!AT296,IF('OTTV Calculation'!$E$6="HCMC",'Beta Database'!BK296))))</f>
        <v>0</v>
      </c>
      <c r="K302" s="68" t="b">
        <f>IF('OTTV Calculation'!$E$6="Hanoi",'Beta Database'!M296,IF('OTTV Calculation'!$E$6="Da Nang",'Beta Database'!AD296,IF('OTTV Calculation'!$E$6="Buon Ma Thuot",'Beta Database'!AU296,IF('OTTV Calculation'!$E$6="HCMC",'Beta Database'!BL296))))</f>
        <v>0</v>
      </c>
      <c r="L302" s="68" t="b">
        <f>IF('OTTV Calculation'!$E$6="Hanoi",'Beta Database'!N296,IF('OTTV Calculation'!$E$6="Da Nang",'Beta Database'!AE296,IF('OTTV Calculation'!$E$6="Buon Ma Thuot",'Beta Database'!AV296,IF('OTTV Calculation'!$E$6="HCMC",'Beta Database'!BM296))))</f>
        <v>0</v>
      </c>
      <c r="M302" s="68" t="b">
        <f>IF('OTTV Calculation'!$E$6="Hanoi",'Beta Database'!O296,IF('OTTV Calculation'!$E$6="Da Nang",'Beta Database'!AF296,IF('OTTV Calculation'!$E$6="Buon Ma Thuot",'Beta Database'!AW296,IF('OTTV Calculation'!$E$6="HCMC",'Beta Database'!BN296))))</f>
        <v>0</v>
      </c>
      <c r="N302" s="68" t="b">
        <f>IF('OTTV Calculation'!$E$6="Hanoi",'Beta Database'!P296,IF('OTTV Calculation'!$E$6="Da Nang",'Beta Database'!AG296,IF('OTTV Calculation'!$E$6="Buon Ma Thuot",'Beta Database'!AX296,IF('OTTV Calculation'!$E$6="HCMC",'Beta Database'!BO296))))</f>
        <v>0</v>
      </c>
      <c r="O302" s="68" t="b">
        <f>IF('OTTV Calculation'!$E$6="Hanoi",'Beta Database'!Q296,IF('OTTV Calculation'!$E$6="Da Nang",'Beta Database'!AH296,IF('OTTV Calculation'!$E$6="Buon Ma Thuot",'Beta Database'!AY296,IF('OTTV Calculation'!$E$6="HCMC",'Beta Database'!BP296))))</f>
        <v>0</v>
      </c>
      <c r="P302" s="68" t="b">
        <f>IF('OTTV Calculation'!$E$6="Hanoi",'Beta Database'!R296,IF('OTTV Calculation'!$E$6="Da Nang",'Beta Database'!AI296,IF('OTTV Calculation'!$E$6="Buon Ma Thuot",'Beta Database'!AZ296,IF('OTTV Calculation'!$E$6="HCMC",'Beta Database'!BQ296))))</f>
        <v>0</v>
      </c>
      <c r="Q302" s="68" t="b">
        <f>IF('OTTV Calculation'!$E$6="Hanoi",'Beta Database'!S296,IF('OTTV Calculation'!$E$6="Da Nang",'Beta Database'!AJ296,IF('OTTV Calculation'!$E$6="Buon Ma Thuot",'Beta Database'!BA296,IF('OTTV Calculation'!$E$6="HCMC",'Beta Database'!BR296))))</f>
        <v>0</v>
      </c>
      <c r="R302" s="57">
        <v>0.80000000000001004</v>
      </c>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row>
    <row r="303" spans="1:64" x14ac:dyDescent="0.25">
      <c r="A303" s="67">
        <v>2.2999999999999998</v>
      </c>
      <c r="B303" s="68" t="b">
        <f>IF('OTTV Calculation'!$E$6="Hanoi",'Beta Database'!D297,IF('OTTV Calculation'!$E$6="Da Nang",'Beta Database'!U297,IF('OTTV Calculation'!$E$6="Buon Ma Thuot",'Beta Database'!AL297,IF('OTTV Calculation'!$E$6="HCMC",'Beta Database'!BC297))))</f>
        <v>0</v>
      </c>
      <c r="C303" s="68" t="b">
        <f>IF('OTTV Calculation'!$E$6="Hanoi",'Beta Database'!E297,IF('OTTV Calculation'!$E$6="Da Nang",'Beta Database'!V297,IF('OTTV Calculation'!$E$6="Buon Ma Thuot",'Beta Database'!AM297,IF('OTTV Calculation'!$E$6="HCMC",'Beta Database'!BD297))))</f>
        <v>0</v>
      </c>
      <c r="D303" s="68" t="b">
        <f>IF('OTTV Calculation'!$E$6="Hanoi",'Beta Database'!F297,IF('OTTV Calculation'!$E$6="Da Nang",'Beta Database'!W297,IF('OTTV Calculation'!$E$6="Buon Ma Thuot",'Beta Database'!AN297,IF('OTTV Calculation'!$E$6="HCMC",'Beta Database'!BE297))))</f>
        <v>0</v>
      </c>
      <c r="E303" s="68" t="b">
        <f>IF('OTTV Calculation'!$E$6="Hanoi",'Beta Database'!G297,IF('OTTV Calculation'!$E$6="Da Nang",'Beta Database'!X297,IF('OTTV Calculation'!$E$6="Buon Ma Thuot",'Beta Database'!AO297,IF('OTTV Calculation'!$E$6="HCMC",'Beta Database'!BF297))))</f>
        <v>0</v>
      </c>
      <c r="F303" s="73" t="b">
        <f>IF('OTTV Calculation'!$E$6="Hanoi",'Beta Database'!H297,IF('OTTV Calculation'!$E$6="Da Nang",'Beta Database'!Y297,IF('OTTV Calculation'!$E$6="Buon Ma Thuot",'Beta Database'!AP297,IF('OTTV Calculation'!$E$6="HCMC",'Beta Database'!BG297))))</f>
        <v>0</v>
      </c>
      <c r="G303" s="68" t="b">
        <f>IF('OTTV Calculation'!$E$6="Hanoi",'Beta Database'!I297,IF('OTTV Calculation'!$E$6="Da Nang",'Beta Database'!Z297,IF('OTTV Calculation'!$E$6="Buon Ma Thuot",'Beta Database'!AQ297,IF('OTTV Calculation'!$E$6="HCMC",'Beta Database'!BH297))))</f>
        <v>0</v>
      </c>
      <c r="H303" s="68" t="b">
        <f>IF('OTTV Calculation'!$E$6="Hanoi",'Beta Database'!J297,IF('OTTV Calculation'!$E$6="Da Nang",'Beta Database'!AA297,IF('OTTV Calculation'!$E$6="Buon Ma Thuot",'Beta Database'!AR297,IF('OTTV Calculation'!$E$6="HCMC",'Beta Database'!BI297))))</f>
        <v>0</v>
      </c>
      <c r="I303" s="68" t="b">
        <f>IF('OTTV Calculation'!$E$6="Hanoi",'Beta Database'!K297,IF('OTTV Calculation'!$E$6="Da Nang",'Beta Database'!AB297,IF('OTTV Calculation'!$E$6="Buon Ma Thuot",'Beta Database'!AS297,IF('OTTV Calculation'!$E$6="HCMC",'Beta Database'!BJ297))))</f>
        <v>0</v>
      </c>
      <c r="J303" s="68" t="b">
        <f>IF('OTTV Calculation'!$E$6="Hanoi",'Beta Database'!L297,IF('OTTV Calculation'!$E$6="Da Nang",'Beta Database'!AC297,IF('OTTV Calculation'!$E$6="Buon Ma Thuot",'Beta Database'!AT297,IF('OTTV Calculation'!$E$6="HCMC",'Beta Database'!BK297))))</f>
        <v>0</v>
      </c>
      <c r="K303" s="68" t="b">
        <f>IF('OTTV Calculation'!$E$6="Hanoi",'Beta Database'!M297,IF('OTTV Calculation'!$E$6="Da Nang",'Beta Database'!AD297,IF('OTTV Calculation'!$E$6="Buon Ma Thuot",'Beta Database'!AU297,IF('OTTV Calculation'!$E$6="HCMC",'Beta Database'!BL297))))</f>
        <v>0</v>
      </c>
      <c r="L303" s="68" t="b">
        <f>IF('OTTV Calculation'!$E$6="Hanoi",'Beta Database'!N297,IF('OTTV Calculation'!$E$6="Da Nang",'Beta Database'!AE297,IF('OTTV Calculation'!$E$6="Buon Ma Thuot",'Beta Database'!AV297,IF('OTTV Calculation'!$E$6="HCMC",'Beta Database'!BM297))))</f>
        <v>0</v>
      </c>
      <c r="M303" s="68" t="b">
        <f>IF('OTTV Calculation'!$E$6="Hanoi",'Beta Database'!O297,IF('OTTV Calculation'!$E$6="Da Nang",'Beta Database'!AF297,IF('OTTV Calculation'!$E$6="Buon Ma Thuot",'Beta Database'!AW297,IF('OTTV Calculation'!$E$6="HCMC",'Beta Database'!BN297))))</f>
        <v>0</v>
      </c>
      <c r="N303" s="68" t="b">
        <f>IF('OTTV Calculation'!$E$6="Hanoi",'Beta Database'!P297,IF('OTTV Calculation'!$E$6="Da Nang",'Beta Database'!AG297,IF('OTTV Calculation'!$E$6="Buon Ma Thuot",'Beta Database'!AX297,IF('OTTV Calculation'!$E$6="HCMC",'Beta Database'!BO297))))</f>
        <v>0</v>
      </c>
      <c r="O303" s="68" t="b">
        <f>IF('OTTV Calculation'!$E$6="Hanoi",'Beta Database'!Q297,IF('OTTV Calculation'!$E$6="Da Nang",'Beta Database'!AH297,IF('OTTV Calculation'!$E$6="Buon Ma Thuot",'Beta Database'!AY297,IF('OTTV Calculation'!$E$6="HCMC",'Beta Database'!BP297))))</f>
        <v>0</v>
      </c>
      <c r="P303" s="68" t="b">
        <f>IF('OTTV Calculation'!$E$6="Hanoi",'Beta Database'!R297,IF('OTTV Calculation'!$E$6="Da Nang",'Beta Database'!AI297,IF('OTTV Calculation'!$E$6="Buon Ma Thuot",'Beta Database'!AZ297,IF('OTTV Calculation'!$E$6="HCMC",'Beta Database'!BQ297))))</f>
        <v>0</v>
      </c>
      <c r="Q303" s="68" t="b">
        <f>IF('OTTV Calculation'!$E$6="Hanoi",'Beta Database'!S297,IF('OTTV Calculation'!$E$6="Da Nang",'Beta Database'!AJ297,IF('OTTV Calculation'!$E$6="Buon Ma Thuot",'Beta Database'!BA297,IF('OTTV Calculation'!$E$6="HCMC",'Beta Database'!BR297))))</f>
        <v>0</v>
      </c>
      <c r="R303" s="57">
        <v>0.75000000000000999</v>
      </c>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row>
    <row r="304" spans="1:64" x14ac:dyDescent="0.25">
      <c r="A304" s="67">
        <v>2.35</v>
      </c>
      <c r="B304" s="68" t="b">
        <f>IF('OTTV Calculation'!$E$6="Hanoi",'Beta Database'!D298,IF('OTTV Calculation'!$E$6="Da Nang",'Beta Database'!U298,IF('OTTV Calculation'!$E$6="Buon Ma Thuot",'Beta Database'!AL298,IF('OTTV Calculation'!$E$6="HCMC",'Beta Database'!BC298))))</f>
        <v>0</v>
      </c>
      <c r="C304" s="68" t="b">
        <f>IF('OTTV Calculation'!$E$6="Hanoi",'Beta Database'!E298,IF('OTTV Calculation'!$E$6="Da Nang",'Beta Database'!V298,IF('OTTV Calculation'!$E$6="Buon Ma Thuot",'Beta Database'!AM298,IF('OTTV Calculation'!$E$6="HCMC",'Beta Database'!BD298))))</f>
        <v>0</v>
      </c>
      <c r="D304" s="68" t="b">
        <f>IF('OTTV Calculation'!$E$6="Hanoi",'Beta Database'!F298,IF('OTTV Calculation'!$E$6="Da Nang",'Beta Database'!W298,IF('OTTV Calculation'!$E$6="Buon Ma Thuot",'Beta Database'!AN298,IF('OTTV Calculation'!$E$6="HCMC",'Beta Database'!BE298))))</f>
        <v>0</v>
      </c>
      <c r="E304" s="68" t="b">
        <f>IF('OTTV Calculation'!$E$6="Hanoi",'Beta Database'!G298,IF('OTTV Calculation'!$E$6="Da Nang",'Beta Database'!X298,IF('OTTV Calculation'!$E$6="Buon Ma Thuot",'Beta Database'!AO298,IF('OTTV Calculation'!$E$6="HCMC",'Beta Database'!BF298))))</f>
        <v>0</v>
      </c>
      <c r="F304" s="73" t="b">
        <f>IF('OTTV Calculation'!$E$6="Hanoi",'Beta Database'!H298,IF('OTTV Calculation'!$E$6="Da Nang",'Beta Database'!Y298,IF('OTTV Calculation'!$E$6="Buon Ma Thuot",'Beta Database'!AP298,IF('OTTV Calculation'!$E$6="HCMC",'Beta Database'!BG298))))</f>
        <v>0</v>
      </c>
      <c r="G304" s="68" t="b">
        <f>IF('OTTV Calculation'!$E$6="Hanoi",'Beta Database'!I298,IF('OTTV Calculation'!$E$6="Da Nang",'Beta Database'!Z298,IF('OTTV Calculation'!$E$6="Buon Ma Thuot",'Beta Database'!AQ298,IF('OTTV Calculation'!$E$6="HCMC",'Beta Database'!BH298))))</f>
        <v>0</v>
      </c>
      <c r="H304" s="68" t="b">
        <f>IF('OTTV Calculation'!$E$6="Hanoi",'Beta Database'!J298,IF('OTTV Calculation'!$E$6="Da Nang",'Beta Database'!AA298,IF('OTTV Calculation'!$E$6="Buon Ma Thuot",'Beta Database'!AR298,IF('OTTV Calculation'!$E$6="HCMC",'Beta Database'!BI298))))</f>
        <v>0</v>
      </c>
      <c r="I304" s="68" t="b">
        <f>IF('OTTV Calculation'!$E$6="Hanoi",'Beta Database'!K298,IF('OTTV Calculation'!$E$6="Da Nang",'Beta Database'!AB298,IF('OTTV Calculation'!$E$6="Buon Ma Thuot",'Beta Database'!AS298,IF('OTTV Calculation'!$E$6="HCMC",'Beta Database'!BJ298))))</f>
        <v>0</v>
      </c>
      <c r="J304" s="68" t="b">
        <f>IF('OTTV Calculation'!$E$6="Hanoi",'Beta Database'!L298,IF('OTTV Calculation'!$E$6="Da Nang",'Beta Database'!AC298,IF('OTTV Calculation'!$E$6="Buon Ma Thuot",'Beta Database'!AT298,IF('OTTV Calculation'!$E$6="HCMC",'Beta Database'!BK298))))</f>
        <v>0</v>
      </c>
      <c r="K304" s="68" t="b">
        <f>IF('OTTV Calculation'!$E$6="Hanoi",'Beta Database'!M298,IF('OTTV Calculation'!$E$6="Da Nang",'Beta Database'!AD298,IF('OTTV Calculation'!$E$6="Buon Ma Thuot",'Beta Database'!AU298,IF('OTTV Calculation'!$E$6="HCMC",'Beta Database'!BL298))))</f>
        <v>0</v>
      </c>
      <c r="L304" s="68" t="b">
        <f>IF('OTTV Calculation'!$E$6="Hanoi",'Beta Database'!N298,IF('OTTV Calculation'!$E$6="Da Nang",'Beta Database'!AE298,IF('OTTV Calculation'!$E$6="Buon Ma Thuot",'Beta Database'!AV298,IF('OTTV Calculation'!$E$6="HCMC",'Beta Database'!BM298))))</f>
        <v>0</v>
      </c>
      <c r="M304" s="68" t="b">
        <f>IF('OTTV Calculation'!$E$6="Hanoi",'Beta Database'!O298,IF('OTTV Calculation'!$E$6="Da Nang",'Beta Database'!AF298,IF('OTTV Calculation'!$E$6="Buon Ma Thuot",'Beta Database'!AW298,IF('OTTV Calculation'!$E$6="HCMC",'Beta Database'!BN298))))</f>
        <v>0</v>
      </c>
      <c r="N304" s="68" t="b">
        <f>IF('OTTV Calculation'!$E$6="Hanoi",'Beta Database'!P298,IF('OTTV Calculation'!$E$6="Da Nang",'Beta Database'!AG298,IF('OTTV Calculation'!$E$6="Buon Ma Thuot",'Beta Database'!AX298,IF('OTTV Calculation'!$E$6="HCMC",'Beta Database'!BO298))))</f>
        <v>0</v>
      </c>
      <c r="O304" s="68" t="b">
        <f>IF('OTTV Calculation'!$E$6="Hanoi",'Beta Database'!Q298,IF('OTTV Calculation'!$E$6="Da Nang",'Beta Database'!AH298,IF('OTTV Calculation'!$E$6="Buon Ma Thuot",'Beta Database'!AY298,IF('OTTV Calculation'!$E$6="HCMC",'Beta Database'!BP298))))</f>
        <v>0</v>
      </c>
      <c r="P304" s="68" t="b">
        <f>IF('OTTV Calculation'!$E$6="Hanoi",'Beta Database'!R298,IF('OTTV Calculation'!$E$6="Da Nang",'Beta Database'!AI298,IF('OTTV Calculation'!$E$6="Buon Ma Thuot",'Beta Database'!AZ298,IF('OTTV Calculation'!$E$6="HCMC",'Beta Database'!BQ298))))</f>
        <v>0</v>
      </c>
      <c r="Q304" s="68" t="b">
        <f>IF('OTTV Calculation'!$E$6="Hanoi",'Beta Database'!S298,IF('OTTV Calculation'!$E$6="Da Nang",'Beta Database'!AJ298,IF('OTTV Calculation'!$E$6="Buon Ma Thuot",'Beta Database'!BA298,IF('OTTV Calculation'!$E$6="HCMC",'Beta Database'!BR298))))</f>
        <v>0</v>
      </c>
      <c r="R304" s="57">
        <v>0.70000000000000995</v>
      </c>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row>
    <row r="305" spans="1:64" x14ac:dyDescent="0.25">
      <c r="A305" s="67">
        <v>2.4</v>
      </c>
      <c r="B305" s="68" t="b">
        <f>IF('OTTV Calculation'!$E$6="Hanoi",'Beta Database'!D299,IF('OTTV Calculation'!$E$6="Da Nang",'Beta Database'!U299,IF('OTTV Calculation'!$E$6="Buon Ma Thuot",'Beta Database'!AL299,IF('OTTV Calculation'!$E$6="HCMC",'Beta Database'!BC299))))</f>
        <v>0</v>
      </c>
      <c r="C305" s="68" t="b">
        <f>IF('OTTV Calculation'!$E$6="Hanoi",'Beta Database'!E299,IF('OTTV Calculation'!$E$6="Da Nang",'Beta Database'!V299,IF('OTTV Calculation'!$E$6="Buon Ma Thuot",'Beta Database'!AM299,IF('OTTV Calculation'!$E$6="HCMC",'Beta Database'!BD299))))</f>
        <v>0</v>
      </c>
      <c r="D305" s="68" t="b">
        <f>IF('OTTV Calculation'!$E$6="Hanoi",'Beta Database'!F299,IF('OTTV Calculation'!$E$6="Da Nang",'Beta Database'!W299,IF('OTTV Calculation'!$E$6="Buon Ma Thuot",'Beta Database'!AN299,IF('OTTV Calculation'!$E$6="HCMC",'Beta Database'!BE299))))</f>
        <v>0</v>
      </c>
      <c r="E305" s="68" t="b">
        <f>IF('OTTV Calculation'!$E$6="Hanoi",'Beta Database'!G299,IF('OTTV Calculation'!$E$6="Da Nang",'Beta Database'!X299,IF('OTTV Calculation'!$E$6="Buon Ma Thuot",'Beta Database'!AO299,IF('OTTV Calculation'!$E$6="HCMC",'Beta Database'!BF299))))</f>
        <v>0</v>
      </c>
      <c r="F305" s="73" t="b">
        <f>IF('OTTV Calculation'!$E$6="Hanoi",'Beta Database'!H299,IF('OTTV Calculation'!$E$6="Da Nang",'Beta Database'!Y299,IF('OTTV Calculation'!$E$6="Buon Ma Thuot",'Beta Database'!AP299,IF('OTTV Calculation'!$E$6="HCMC",'Beta Database'!BG299))))</f>
        <v>0</v>
      </c>
      <c r="G305" s="68" t="b">
        <f>IF('OTTV Calculation'!$E$6="Hanoi",'Beta Database'!I299,IF('OTTV Calculation'!$E$6="Da Nang",'Beta Database'!Z299,IF('OTTV Calculation'!$E$6="Buon Ma Thuot",'Beta Database'!AQ299,IF('OTTV Calculation'!$E$6="HCMC",'Beta Database'!BH299))))</f>
        <v>0</v>
      </c>
      <c r="H305" s="68" t="b">
        <f>IF('OTTV Calculation'!$E$6="Hanoi",'Beta Database'!J299,IF('OTTV Calculation'!$E$6="Da Nang",'Beta Database'!AA299,IF('OTTV Calculation'!$E$6="Buon Ma Thuot",'Beta Database'!AR299,IF('OTTV Calculation'!$E$6="HCMC",'Beta Database'!BI299))))</f>
        <v>0</v>
      </c>
      <c r="I305" s="68" t="b">
        <f>IF('OTTV Calculation'!$E$6="Hanoi",'Beta Database'!K299,IF('OTTV Calculation'!$E$6="Da Nang",'Beta Database'!AB299,IF('OTTV Calculation'!$E$6="Buon Ma Thuot",'Beta Database'!AS299,IF('OTTV Calculation'!$E$6="HCMC",'Beta Database'!BJ299))))</f>
        <v>0</v>
      </c>
      <c r="J305" s="68" t="b">
        <f>IF('OTTV Calculation'!$E$6="Hanoi",'Beta Database'!L299,IF('OTTV Calculation'!$E$6="Da Nang",'Beta Database'!AC299,IF('OTTV Calculation'!$E$6="Buon Ma Thuot",'Beta Database'!AT299,IF('OTTV Calculation'!$E$6="HCMC",'Beta Database'!BK299))))</f>
        <v>0</v>
      </c>
      <c r="K305" s="68" t="b">
        <f>IF('OTTV Calculation'!$E$6="Hanoi",'Beta Database'!M299,IF('OTTV Calculation'!$E$6="Da Nang",'Beta Database'!AD299,IF('OTTV Calculation'!$E$6="Buon Ma Thuot",'Beta Database'!AU299,IF('OTTV Calculation'!$E$6="HCMC",'Beta Database'!BL299))))</f>
        <v>0</v>
      </c>
      <c r="L305" s="68" t="b">
        <f>IF('OTTV Calculation'!$E$6="Hanoi",'Beta Database'!N299,IF('OTTV Calculation'!$E$6="Da Nang",'Beta Database'!AE299,IF('OTTV Calculation'!$E$6="Buon Ma Thuot",'Beta Database'!AV299,IF('OTTV Calculation'!$E$6="HCMC",'Beta Database'!BM299))))</f>
        <v>0</v>
      </c>
      <c r="M305" s="68" t="b">
        <f>IF('OTTV Calculation'!$E$6="Hanoi",'Beta Database'!O299,IF('OTTV Calculation'!$E$6="Da Nang",'Beta Database'!AF299,IF('OTTV Calculation'!$E$6="Buon Ma Thuot",'Beta Database'!AW299,IF('OTTV Calculation'!$E$6="HCMC",'Beta Database'!BN299))))</f>
        <v>0</v>
      </c>
      <c r="N305" s="68" t="b">
        <f>IF('OTTV Calculation'!$E$6="Hanoi",'Beta Database'!P299,IF('OTTV Calculation'!$E$6="Da Nang",'Beta Database'!AG299,IF('OTTV Calculation'!$E$6="Buon Ma Thuot",'Beta Database'!AX299,IF('OTTV Calculation'!$E$6="HCMC",'Beta Database'!BO299))))</f>
        <v>0</v>
      </c>
      <c r="O305" s="68" t="b">
        <f>IF('OTTV Calculation'!$E$6="Hanoi",'Beta Database'!Q299,IF('OTTV Calculation'!$E$6="Da Nang",'Beta Database'!AH299,IF('OTTV Calculation'!$E$6="Buon Ma Thuot",'Beta Database'!AY299,IF('OTTV Calculation'!$E$6="HCMC",'Beta Database'!BP299))))</f>
        <v>0</v>
      </c>
      <c r="P305" s="68" t="b">
        <f>IF('OTTV Calculation'!$E$6="Hanoi",'Beta Database'!R299,IF('OTTV Calculation'!$E$6="Da Nang",'Beta Database'!AI299,IF('OTTV Calculation'!$E$6="Buon Ma Thuot",'Beta Database'!AZ299,IF('OTTV Calculation'!$E$6="HCMC",'Beta Database'!BQ299))))</f>
        <v>0</v>
      </c>
      <c r="Q305" s="68" t="b">
        <f>IF('OTTV Calculation'!$E$6="Hanoi",'Beta Database'!S299,IF('OTTV Calculation'!$E$6="Da Nang",'Beta Database'!AJ299,IF('OTTV Calculation'!$E$6="Buon Ma Thuot",'Beta Database'!BA299,IF('OTTV Calculation'!$E$6="HCMC",'Beta Database'!BR299))))</f>
        <v>0</v>
      </c>
      <c r="R305" s="57">
        <v>0.65000000000001001</v>
      </c>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row>
    <row r="306" spans="1:64" x14ac:dyDescent="0.25">
      <c r="A306" s="67">
        <v>2.4500000000000002</v>
      </c>
      <c r="B306" s="68" t="b">
        <f>IF('OTTV Calculation'!$E$6="Hanoi",'Beta Database'!D300,IF('OTTV Calculation'!$E$6="Da Nang",'Beta Database'!U300,IF('OTTV Calculation'!$E$6="Buon Ma Thuot",'Beta Database'!AL300,IF('OTTV Calculation'!$E$6="HCMC",'Beta Database'!BC300))))</f>
        <v>0</v>
      </c>
      <c r="C306" s="68" t="b">
        <f>IF('OTTV Calculation'!$E$6="Hanoi",'Beta Database'!E300,IF('OTTV Calculation'!$E$6="Da Nang",'Beta Database'!V300,IF('OTTV Calculation'!$E$6="Buon Ma Thuot",'Beta Database'!AM300,IF('OTTV Calculation'!$E$6="HCMC",'Beta Database'!BD300))))</f>
        <v>0</v>
      </c>
      <c r="D306" s="68" t="b">
        <f>IF('OTTV Calculation'!$E$6="Hanoi",'Beta Database'!F300,IF('OTTV Calculation'!$E$6="Da Nang",'Beta Database'!W300,IF('OTTV Calculation'!$E$6="Buon Ma Thuot",'Beta Database'!AN300,IF('OTTV Calculation'!$E$6="HCMC",'Beta Database'!BE300))))</f>
        <v>0</v>
      </c>
      <c r="E306" s="68" t="b">
        <f>IF('OTTV Calculation'!$E$6="Hanoi",'Beta Database'!G300,IF('OTTV Calculation'!$E$6="Da Nang",'Beta Database'!X300,IF('OTTV Calculation'!$E$6="Buon Ma Thuot",'Beta Database'!AO300,IF('OTTV Calculation'!$E$6="HCMC",'Beta Database'!BF300))))</f>
        <v>0</v>
      </c>
      <c r="F306" s="73" t="b">
        <f>IF('OTTV Calculation'!$E$6="Hanoi",'Beta Database'!H300,IF('OTTV Calculation'!$E$6="Da Nang",'Beta Database'!Y300,IF('OTTV Calculation'!$E$6="Buon Ma Thuot",'Beta Database'!AP300,IF('OTTV Calculation'!$E$6="HCMC",'Beta Database'!BG300))))</f>
        <v>0</v>
      </c>
      <c r="G306" s="68" t="b">
        <f>IF('OTTV Calculation'!$E$6="Hanoi",'Beta Database'!I300,IF('OTTV Calculation'!$E$6="Da Nang",'Beta Database'!Z300,IF('OTTV Calculation'!$E$6="Buon Ma Thuot",'Beta Database'!AQ300,IF('OTTV Calculation'!$E$6="HCMC",'Beta Database'!BH300))))</f>
        <v>0</v>
      </c>
      <c r="H306" s="68" t="b">
        <f>IF('OTTV Calculation'!$E$6="Hanoi",'Beta Database'!J300,IF('OTTV Calculation'!$E$6="Da Nang",'Beta Database'!AA300,IF('OTTV Calculation'!$E$6="Buon Ma Thuot",'Beta Database'!AR300,IF('OTTV Calculation'!$E$6="HCMC",'Beta Database'!BI300))))</f>
        <v>0</v>
      </c>
      <c r="I306" s="68" t="b">
        <f>IF('OTTV Calculation'!$E$6="Hanoi",'Beta Database'!K300,IF('OTTV Calculation'!$E$6="Da Nang",'Beta Database'!AB300,IF('OTTV Calculation'!$E$6="Buon Ma Thuot",'Beta Database'!AS300,IF('OTTV Calculation'!$E$6="HCMC",'Beta Database'!BJ300))))</f>
        <v>0</v>
      </c>
      <c r="J306" s="68" t="b">
        <f>IF('OTTV Calculation'!$E$6="Hanoi",'Beta Database'!L300,IF('OTTV Calculation'!$E$6="Da Nang",'Beta Database'!AC300,IF('OTTV Calculation'!$E$6="Buon Ma Thuot",'Beta Database'!AT300,IF('OTTV Calculation'!$E$6="HCMC",'Beta Database'!BK300))))</f>
        <v>0</v>
      </c>
      <c r="K306" s="68" t="b">
        <f>IF('OTTV Calculation'!$E$6="Hanoi",'Beta Database'!M300,IF('OTTV Calculation'!$E$6="Da Nang",'Beta Database'!AD300,IF('OTTV Calculation'!$E$6="Buon Ma Thuot",'Beta Database'!AU300,IF('OTTV Calculation'!$E$6="HCMC",'Beta Database'!BL300))))</f>
        <v>0</v>
      </c>
      <c r="L306" s="68" t="b">
        <f>IF('OTTV Calculation'!$E$6="Hanoi",'Beta Database'!N300,IF('OTTV Calculation'!$E$6="Da Nang",'Beta Database'!AE300,IF('OTTV Calculation'!$E$6="Buon Ma Thuot",'Beta Database'!AV300,IF('OTTV Calculation'!$E$6="HCMC",'Beta Database'!BM300))))</f>
        <v>0</v>
      </c>
      <c r="M306" s="68" t="b">
        <f>IF('OTTV Calculation'!$E$6="Hanoi",'Beta Database'!O300,IF('OTTV Calculation'!$E$6="Da Nang",'Beta Database'!AF300,IF('OTTV Calculation'!$E$6="Buon Ma Thuot",'Beta Database'!AW300,IF('OTTV Calculation'!$E$6="HCMC",'Beta Database'!BN300))))</f>
        <v>0</v>
      </c>
      <c r="N306" s="68" t="b">
        <f>IF('OTTV Calculation'!$E$6="Hanoi",'Beta Database'!P300,IF('OTTV Calculation'!$E$6="Da Nang",'Beta Database'!AG300,IF('OTTV Calculation'!$E$6="Buon Ma Thuot",'Beta Database'!AX300,IF('OTTV Calculation'!$E$6="HCMC",'Beta Database'!BO300))))</f>
        <v>0</v>
      </c>
      <c r="O306" s="68" t="b">
        <f>IF('OTTV Calculation'!$E$6="Hanoi",'Beta Database'!Q300,IF('OTTV Calculation'!$E$6="Da Nang",'Beta Database'!AH300,IF('OTTV Calculation'!$E$6="Buon Ma Thuot",'Beta Database'!AY300,IF('OTTV Calculation'!$E$6="HCMC",'Beta Database'!BP300))))</f>
        <v>0</v>
      </c>
      <c r="P306" s="68" t="b">
        <f>IF('OTTV Calculation'!$E$6="Hanoi",'Beta Database'!R300,IF('OTTV Calculation'!$E$6="Da Nang",'Beta Database'!AI300,IF('OTTV Calculation'!$E$6="Buon Ma Thuot",'Beta Database'!AZ300,IF('OTTV Calculation'!$E$6="HCMC",'Beta Database'!BQ300))))</f>
        <v>0</v>
      </c>
      <c r="Q306" s="68" t="b">
        <f>IF('OTTV Calculation'!$E$6="Hanoi",'Beta Database'!S300,IF('OTTV Calculation'!$E$6="Da Nang",'Beta Database'!AJ300,IF('OTTV Calculation'!$E$6="Buon Ma Thuot",'Beta Database'!BA300,IF('OTTV Calculation'!$E$6="HCMC",'Beta Database'!BR300))))</f>
        <v>0</v>
      </c>
      <c r="R306" s="57">
        <v>0.60000000000000997</v>
      </c>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row>
    <row r="307" spans="1:64" x14ac:dyDescent="0.25">
      <c r="A307" s="67">
        <v>2.5</v>
      </c>
      <c r="B307" s="68" t="b">
        <f>IF('OTTV Calculation'!$E$6="Hanoi",'Beta Database'!D301,IF('OTTV Calculation'!$E$6="Da Nang",'Beta Database'!U301,IF('OTTV Calculation'!$E$6="Buon Ma Thuot",'Beta Database'!AL301,IF('OTTV Calculation'!$E$6="HCMC",'Beta Database'!BC301))))</f>
        <v>0</v>
      </c>
      <c r="C307" s="68" t="b">
        <f>IF('OTTV Calculation'!$E$6="Hanoi",'Beta Database'!E301,IF('OTTV Calculation'!$E$6="Da Nang",'Beta Database'!V301,IF('OTTV Calculation'!$E$6="Buon Ma Thuot",'Beta Database'!AM301,IF('OTTV Calculation'!$E$6="HCMC",'Beta Database'!BD301))))</f>
        <v>0</v>
      </c>
      <c r="D307" s="68" t="b">
        <f>IF('OTTV Calculation'!$E$6="Hanoi",'Beta Database'!F301,IF('OTTV Calculation'!$E$6="Da Nang",'Beta Database'!W301,IF('OTTV Calculation'!$E$6="Buon Ma Thuot",'Beta Database'!AN301,IF('OTTV Calculation'!$E$6="HCMC",'Beta Database'!BE301))))</f>
        <v>0</v>
      </c>
      <c r="E307" s="68" t="b">
        <f>IF('OTTV Calculation'!$E$6="Hanoi",'Beta Database'!G301,IF('OTTV Calculation'!$E$6="Da Nang",'Beta Database'!X301,IF('OTTV Calculation'!$E$6="Buon Ma Thuot",'Beta Database'!AO301,IF('OTTV Calculation'!$E$6="HCMC",'Beta Database'!BF301))))</f>
        <v>0</v>
      </c>
      <c r="F307" s="73" t="b">
        <f>IF('OTTV Calculation'!$E$6="Hanoi",'Beta Database'!H301,IF('OTTV Calculation'!$E$6="Da Nang",'Beta Database'!Y301,IF('OTTV Calculation'!$E$6="Buon Ma Thuot",'Beta Database'!AP301,IF('OTTV Calculation'!$E$6="HCMC",'Beta Database'!BG301))))</f>
        <v>0</v>
      </c>
      <c r="G307" s="68" t="b">
        <f>IF('OTTV Calculation'!$E$6="Hanoi",'Beta Database'!I301,IF('OTTV Calculation'!$E$6="Da Nang",'Beta Database'!Z301,IF('OTTV Calculation'!$E$6="Buon Ma Thuot",'Beta Database'!AQ301,IF('OTTV Calculation'!$E$6="HCMC",'Beta Database'!BH301))))</f>
        <v>0</v>
      </c>
      <c r="H307" s="68" t="b">
        <f>IF('OTTV Calculation'!$E$6="Hanoi",'Beta Database'!J301,IF('OTTV Calculation'!$E$6="Da Nang",'Beta Database'!AA301,IF('OTTV Calculation'!$E$6="Buon Ma Thuot",'Beta Database'!AR301,IF('OTTV Calculation'!$E$6="HCMC",'Beta Database'!BI301))))</f>
        <v>0</v>
      </c>
      <c r="I307" s="68" t="b">
        <f>IF('OTTV Calculation'!$E$6="Hanoi",'Beta Database'!K301,IF('OTTV Calculation'!$E$6="Da Nang",'Beta Database'!AB301,IF('OTTV Calculation'!$E$6="Buon Ma Thuot",'Beta Database'!AS301,IF('OTTV Calculation'!$E$6="HCMC",'Beta Database'!BJ301))))</f>
        <v>0</v>
      </c>
      <c r="J307" s="68" t="b">
        <f>IF('OTTV Calculation'!$E$6="Hanoi",'Beta Database'!L301,IF('OTTV Calculation'!$E$6="Da Nang",'Beta Database'!AC301,IF('OTTV Calculation'!$E$6="Buon Ma Thuot",'Beta Database'!AT301,IF('OTTV Calculation'!$E$6="HCMC",'Beta Database'!BK301))))</f>
        <v>0</v>
      </c>
      <c r="K307" s="68" t="b">
        <f>IF('OTTV Calculation'!$E$6="Hanoi",'Beta Database'!M301,IF('OTTV Calculation'!$E$6="Da Nang",'Beta Database'!AD301,IF('OTTV Calculation'!$E$6="Buon Ma Thuot",'Beta Database'!AU301,IF('OTTV Calculation'!$E$6="HCMC",'Beta Database'!BL301))))</f>
        <v>0</v>
      </c>
      <c r="L307" s="68" t="b">
        <f>IF('OTTV Calculation'!$E$6="Hanoi",'Beta Database'!N301,IF('OTTV Calculation'!$E$6="Da Nang",'Beta Database'!AE301,IF('OTTV Calculation'!$E$6="Buon Ma Thuot",'Beta Database'!AV301,IF('OTTV Calculation'!$E$6="HCMC",'Beta Database'!BM301))))</f>
        <v>0</v>
      </c>
      <c r="M307" s="68" t="b">
        <f>IF('OTTV Calculation'!$E$6="Hanoi",'Beta Database'!O301,IF('OTTV Calculation'!$E$6="Da Nang",'Beta Database'!AF301,IF('OTTV Calculation'!$E$6="Buon Ma Thuot",'Beta Database'!AW301,IF('OTTV Calculation'!$E$6="HCMC",'Beta Database'!BN301))))</f>
        <v>0</v>
      </c>
      <c r="N307" s="68" t="b">
        <f>IF('OTTV Calculation'!$E$6="Hanoi",'Beta Database'!P301,IF('OTTV Calculation'!$E$6="Da Nang",'Beta Database'!AG301,IF('OTTV Calculation'!$E$6="Buon Ma Thuot",'Beta Database'!AX301,IF('OTTV Calculation'!$E$6="HCMC",'Beta Database'!BO301))))</f>
        <v>0</v>
      </c>
      <c r="O307" s="68" t="b">
        <f>IF('OTTV Calculation'!$E$6="Hanoi",'Beta Database'!Q301,IF('OTTV Calculation'!$E$6="Da Nang",'Beta Database'!AH301,IF('OTTV Calculation'!$E$6="Buon Ma Thuot",'Beta Database'!AY301,IF('OTTV Calculation'!$E$6="HCMC",'Beta Database'!BP301))))</f>
        <v>0</v>
      </c>
      <c r="P307" s="68" t="b">
        <f>IF('OTTV Calculation'!$E$6="Hanoi",'Beta Database'!R301,IF('OTTV Calculation'!$E$6="Da Nang",'Beta Database'!AI301,IF('OTTV Calculation'!$E$6="Buon Ma Thuot",'Beta Database'!AZ301,IF('OTTV Calculation'!$E$6="HCMC",'Beta Database'!BQ301))))</f>
        <v>0</v>
      </c>
      <c r="Q307" s="68" t="b">
        <f>IF('OTTV Calculation'!$E$6="Hanoi",'Beta Database'!S301,IF('OTTV Calculation'!$E$6="Da Nang",'Beta Database'!AJ301,IF('OTTV Calculation'!$E$6="Buon Ma Thuot",'Beta Database'!BA301,IF('OTTV Calculation'!$E$6="HCMC",'Beta Database'!BR301))))</f>
        <v>0</v>
      </c>
      <c r="R307" s="57">
        <v>0.55000000000001004</v>
      </c>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row>
    <row r="308" spans="1:64" x14ac:dyDescent="0.25">
      <c r="A308" s="67">
        <v>2.5499999999999998</v>
      </c>
      <c r="B308" s="68" t="b">
        <f>IF('OTTV Calculation'!$E$6="Hanoi",'Beta Database'!D302,IF('OTTV Calculation'!$E$6="Da Nang",'Beta Database'!U302,IF('OTTV Calculation'!$E$6="Buon Ma Thuot",'Beta Database'!AL302,IF('OTTV Calculation'!$E$6="HCMC",'Beta Database'!BC302))))</f>
        <v>0</v>
      </c>
      <c r="C308" s="68" t="b">
        <f>IF('OTTV Calculation'!$E$6="Hanoi",'Beta Database'!E302,IF('OTTV Calculation'!$E$6="Da Nang",'Beta Database'!V302,IF('OTTV Calculation'!$E$6="Buon Ma Thuot",'Beta Database'!AM302,IF('OTTV Calculation'!$E$6="HCMC",'Beta Database'!BD302))))</f>
        <v>0</v>
      </c>
      <c r="D308" s="68" t="b">
        <f>IF('OTTV Calculation'!$E$6="Hanoi",'Beta Database'!F302,IF('OTTV Calculation'!$E$6="Da Nang",'Beta Database'!W302,IF('OTTV Calculation'!$E$6="Buon Ma Thuot",'Beta Database'!AN302,IF('OTTV Calculation'!$E$6="HCMC",'Beta Database'!BE302))))</f>
        <v>0</v>
      </c>
      <c r="E308" s="68" t="b">
        <f>IF('OTTV Calculation'!$E$6="Hanoi",'Beta Database'!G302,IF('OTTV Calculation'!$E$6="Da Nang",'Beta Database'!X302,IF('OTTV Calculation'!$E$6="Buon Ma Thuot",'Beta Database'!AO302,IF('OTTV Calculation'!$E$6="HCMC",'Beta Database'!BF302))))</f>
        <v>0</v>
      </c>
      <c r="F308" s="73" t="b">
        <f>IF('OTTV Calculation'!$E$6="Hanoi",'Beta Database'!H302,IF('OTTV Calculation'!$E$6="Da Nang",'Beta Database'!Y302,IF('OTTV Calculation'!$E$6="Buon Ma Thuot",'Beta Database'!AP302,IF('OTTV Calculation'!$E$6="HCMC",'Beta Database'!BG302))))</f>
        <v>0</v>
      </c>
      <c r="G308" s="68" t="b">
        <f>IF('OTTV Calculation'!$E$6="Hanoi",'Beta Database'!I302,IF('OTTV Calculation'!$E$6="Da Nang",'Beta Database'!Z302,IF('OTTV Calculation'!$E$6="Buon Ma Thuot",'Beta Database'!AQ302,IF('OTTV Calculation'!$E$6="HCMC",'Beta Database'!BH302))))</f>
        <v>0</v>
      </c>
      <c r="H308" s="68" t="b">
        <f>IF('OTTV Calculation'!$E$6="Hanoi",'Beta Database'!J302,IF('OTTV Calculation'!$E$6="Da Nang",'Beta Database'!AA302,IF('OTTV Calculation'!$E$6="Buon Ma Thuot",'Beta Database'!AR302,IF('OTTV Calculation'!$E$6="HCMC",'Beta Database'!BI302))))</f>
        <v>0</v>
      </c>
      <c r="I308" s="68" t="b">
        <f>IF('OTTV Calculation'!$E$6="Hanoi",'Beta Database'!K302,IF('OTTV Calculation'!$E$6="Da Nang",'Beta Database'!AB302,IF('OTTV Calculation'!$E$6="Buon Ma Thuot",'Beta Database'!AS302,IF('OTTV Calculation'!$E$6="HCMC",'Beta Database'!BJ302))))</f>
        <v>0</v>
      </c>
      <c r="J308" s="68" t="b">
        <f>IF('OTTV Calculation'!$E$6="Hanoi",'Beta Database'!L302,IF('OTTV Calculation'!$E$6="Da Nang",'Beta Database'!AC302,IF('OTTV Calculation'!$E$6="Buon Ma Thuot",'Beta Database'!AT302,IF('OTTV Calculation'!$E$6="HCMC",'Beta Database'!BK302))))</f>
        <v>0</v>
      </c>
      <c r="K308" s="68" t="b">
        <f>IF('OTTV Calculation'!$E$6="Hanoi",'Beta Database'!M302,IF('OTTV Calculation'!$E$6="Da Nang",'Beta Database'!AD302,IF('OTTV Calculation'!$E$6="Buon Ma Thuot",'Beta Database'!AU302,IF('OTTV Calculation'!$E$6="HCMC",'Beta Database'!BL302))))</f>
        <v>0</v>
      </c>
      <c r="L308" s="68" t="b">
        <f>IF('OTTV Calculation'!$E$6="Hanoi",'Beta Database'!N302,IF('OTTV Calculation'!$E$6="Da Nang",'Beta Database'!AE302,IF('OTTV Calculation'!$E$6="Buon Ma Thuot",'Beta Database'!AV302,IF('OTTV Calculation'!$E$6="HCMC",'Beta Database'!BM302))))</f>
        <v>0</v>
      </c>
      <c r="M308" s="68" t="b">
        <f>IF('OTTV Calculation'!$E$6="Hanoi",'Beta Database'!O302,IF('OTTV Calculation'!$E$6="Da Nang",'Beta Database'!AF302,IF('OTTV Calculation'!$E$6="Buon Ma Thuot",'Beta Database'!AW302,IF('OTTV Calculation'!$E$6="HCMC",'Beta Database'!BN302))))</f>
        <v>0</v>
      </c>
      <c r="N308" s="68" t="b">
        <f>IF('OTTV Calculation'!$E$6="Hanoi",'Beta Database'!P302,IF('OTTV Calculation'!$E$6="Da Nang",'Beta Database'!AG302,IF('OTTV Calculation'!$E$6="Buon Ma Thuot",'Beta Database'!AX302,IF('OTTV Calculation'!$E$6="HCMC",'Beta Database'!BO302))))</f>
        <v>0</v>
      </c>
      <c r="O308" s="68" t="b">
        <f>IF('OTTV Calculation'!$E$6="Hanoi",'Beta Database'!Q302,IF('OTTV Calculation'!$E$6="Da Nang",'Beta Database'!AH302,IF('OTTV Calculation'!$E$6="Buon Ma Thuot",'Beta Database'!AY302,IF('OTTV Calculation'!$E$6="HCMC",'Beta Database'!BP302))))</f>
        <v>0</v>
      </c>
      <c r="P308" s="68" t="b">
        <f>IF('OTTV Calculation'!$E$6="Hanoi",'Beta Database'!R302,IF('OTTV Calculation'!$E$6="Da Nang",'Beta Database'!AI302,IF('OTTV Calculation'!$E$6="Buon Ma Thuot",'Beta Database'!AZ302,IF('OTTV Calculation'!$E$6="HCMC",'Beta Database'!BQ302))))</f>
        <v>0</v>
      </c>
      <c r="Q308" s="68" t="b">
        <f>IF('OTTV Calculation'!$E$6="Hanoi",'Beta Database'!S302,IF('OTTV Calculation'!$E$6="Da Nang",'Beta Database'!AJ302,IF('OTTV Calculation'!$E$6="Buon Ma Thuot",'Beta Database'!BA302,IF('OTTV Calculation'!$E$6="HCMC",'Beta Database'!BR302))))</f>
        <v>0</v>
      </c>
      <c r="R308" s="57">
        <v>0.50000000000000999</v>
      </c>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row>
    <row r="309" spans="1:64" x14ac:dyDescent="0.25">
      <c r="A309" s="67">
        <v>2.6</v>
      </c>
      <c r="B309" s="68" t="b">
        <f>IF('OTTV Calculation'!$E$6="Hanoi",'Beta Database'!D303,IF('OTTV Calculation'!$E$6="Da Nang",'Beta Database'!U303,IF('OTTV Calculation'!$E$6="Buon Ma Thuot",'Beta Database'!AL303,IF('OTTV Calculation'!$E$6="HCMC",'Beta Database'!BC303))))</f>
        <v>0</v>
      </c>
      <c r="C309" s="68" t="b">
        <f>IF('OTTV Calculation'!$E$6="Hanoi",'Beta Database'!E303,IF('OTTV Calculation'!$E$6="Da Nang",'Beta Database'!V303,IF('OTTV Calculation'!$E$6="Buon Ma Thuot",'Beta Database'!AM303,IF('OTTV Calculation'!$E$6="HCMC",'Beta Database'!BD303))))</f>
        <v>0</v>
      </c>
      <c r="D309" s="68" t="b">
        <f>IF('OTTV Calculation'!$E$6="Hanoi",'Beta Database'!F303,IF('OTTV Calculation'!$E$6="Da Nang",'Beta Database'!W303,IF('OTTV Calculation'!$E$6="Buon Ma Thuot",'Beta Database'!AN303,IF('OTTV Calculation'!$E$6="HCMC",'Beta Database'!BE303))))</f>
        <v>0</v>
      </c>
      <c r="E309" s="68" t="b">
        <f>IF('OTTV Calculation'!$E$6="Hanoi",'Beta Database'!G303,IF('OTTV Calculation'!$E$6="Da Nang",'Beta Database'!X303,IF('OTTV Calculation'!$E$6="Buon Ma Thuot",'Beta Database'!AO303,IF('OTTV Calculation'!$E$6="HCMC",'Beta Database'!BF303))))</f>
        <v>0</v>
      </c>
      <c r="F309" s="73" t="b">
        <f>IF('OTTV Calculation'!$E$6="Hanoi",'Beta Database'!H303,IF('OTTV Calculation'!$E$6="Da Nang",'Beta Database'!Y303,IF('OTTV Calculation'!$E$6="Buon Ma Thuot",'Beta Database'!AP303,IF('OTTV Calculation'!$E$6="HCMC",'Beta Database'!BG303))))</f>
        <v>0</v>
      </c>
      <c r="G309" s="68" t="b">
        <f>IF('OTTV Calculation'!$E$6="Hanoi",'Beta Database'!I303,IF('OTTV Calculation'!$E$6="Da Nang",'Beta Database'!Z303,IF('OTTV Calculation'!$E$6="Buon Ma Thuot",'Beta Database'!AQ303,IF('OTTV Calculation'!$E$6="HCMC",'Beta Database'!BH303))))</f>
        <v>0</v>
      </c>
      <c r="H309" s="68" t="b">
        <f>IF('OTTV Calculation'!$E$6="Hanoi",'Beta Database'!J303,IF('OTTV Calculation'!$E$6="Da Nang",'Beta Database'!AA303,IF('OTTV Calculation'!$E$6="Buon Ma Thuot",'Beta Database'!AR303,IF('OTTV Calculation'!$E$6="HCMC",'Beta Database'!BI303))))</f>
        <v>0</v>
      </c>
      <c r="I309" s="68" t="b">
        <f>IF('OTTV Calculation'!$E$6="Hanoi",'Beta Database'!K303,IF('OTTV Calculation'!$E$6="Da Nang",'Beta Database'!AB303,IF('OTTV Calculation'!$E$6="Buon Ma Thuot",'Beta Database'!AS303,IF('OTTV Calculation'!$E$6="HCMC",'Beta Database'!BJ303))))</f>
        <v>0</v>
      </c>
      <c r="J309" s="68" t="b">
        <f>IF('OTTV Calculation'!$E$6="Hanoi",'Beta Database'!L303,IF('OTTV Calculation'!$E$6="Da Nang",'Beta Database'!AC303,IF('OTTV Calculation'!$E$6="Buon Ma Thuot",'Beta Database'!AT303,IF('OTTV Calculation'!$E$6="HCMC",'Beta Database'!BK303))))</f>
        <v>0</v>
      </c>
      <c r="K309" s="68" t="b">
        <f>IF('OTTV Calculation'!$E$6="Hanoi",'Beta Database'!M303,IF('OTTV Calculation'!$E$6="Da Nang",'Beta Database'!AD303,IF('OTTV Calculation'!$E$6="Buon Ma Thuot",'Beta Database'!AU303,IF('OTTV Calculation'!$E$6="HCMC",'Beta Database'!BL303))))</f>
        <v>0</v>
      </c>
      <c r="L309" s="68" t="b">
        <f>IF('OTTV Calculation'!$E$6="Hanoi",'Beta Database'!N303,IF('OTTV Calculation'!$E$6="Da Nang",'Beta Database'!AE303,IF('OTTV Calculation'!$E$6="Buon Ma Thuot",'Beta Database'!AV303,IF('OTTV Calculation'!$E$6="HCMC",'Beta Database'!BM303))))</f>
        <v>0</v>
      </c>
      <c r="M309" s="68" t="b">
        <f>IF('OTTV Calculation'!$E$6="Hanoi",'Beta Database'!O303,IF('OTTV Calculation'!$E$6="Da Nang",'Beta Database'!AF303,IF('OTTV Calculation'!$E$6="Buon Ma Thuot",'Beta Database'!AW303,IF('OTTV Calculation'!$E$6="HCMC",'Beta Database'!BN303))))</f>
        <v>0</v>
      </c>
      <c r="N309" s="68" t="b">
        <f>IF('OTTV Calculation'!$E$6="Hanoi",'Beta Database'!P303,IF('OTTV Calculation'!$E$6="Da Nang",'Beta Database'!AG303,IF('OTTV Calculation'!$E$6="Buon Ma Thuot",'Beta Database'!AX303,IF('OTTV Calculation'!$E$6="HCMC",'Beta Database'!BO303))))</f>
        <v>0</v>
      </c>
      <c r="O309" s="68" t="b">
        <f>IF('OTTV Calculation'!$E$6="Hanoi",'Beta Database'!Q303,IF('OTTV Calculation'!$E$6="Da Nang",'Beta Database'!AH303,IF('OTTV Calculation'!$E$6="Buon Ma Thuot",'Beta Database'!AY303,IF('OTTV Calculation'!$E$6="HCMC",'Beta Database'!BP303))))</f>
        <v>0</v>
      </c>
      <c r="P309" s="68" t="b">
        <f>IF('OTTV Calculation'!$E$6="Hanoi",'Beta Database'!R303,IF('OTTV Calculation'!$E$6="Da Nang",'Beta Database'!AI303,IF('OTTV Calculation'!$E$6="Buon Ma Thuot",'Beta Database'!AZ303,IF('OTTV Calculation'!$E$6="HCMC",'Beta Database'!BQ303))))</f>
        <v>0</v>
      </c>
      <c r="Q309" s="68" t="b">
        <f>IF('OTTV Calculation'!$E$6="Hanoi",'Beta Database'!S303,IF('OTTV Calculation'!$E$6="Da Nang",'Beta Database'!AJ303,IF('OTTV Calculation'!$E$6="Buon Ma Thuot",'Beta Database'!BA303,IF('OTTV Calculation'!$E$6="HCMC",'Beta Database'!BR303))))</f>
        <v>0</v>
      </c>
      <c r="R309" s="57">
        <v>0.45000000000001</v>
      </c>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row>
    <row r="310" spans="1:64" x14ac:dyDescent="0.25">
      <c r="A310" s="67">
        <v>2.65</v>
      </c>
      <c r="B310" s="68" t="b">
        <f>IF('OTTV Calculation'!$E$6="Hanoi",'Beta Database'!D304,IF('OTTV Calculation'!$E$6="Da Nang",'Beta Database'!U304,IF('OTTV Calculation'!$E$6="Buon Ma Thuot",'Beta Database'!AL304,IF('OTTV Calculation'!$E$6="HCMC",'Beta Database'!BC304))))</f>
        <v>0</v>
      </c>
      <c r="C310" s="68" t="b">
        <f>IF('OTTV Calculation'!$E$6="Hanoi",'Beta Database'!E304,IF('OTTV Calculation'!$E$6="Da Nang",'Beta Database'!V304,IF('OTTV Calculation'!$E$6="Buon Ma Thuot",'Beta Database'!AM304,IF('OTTV Calculation'!$E$6="HCMC",'Beta Database'!BD304))))</f>
        <v>0</v>
      </c>
      <c r="D310" s="68" t="b">
        <f>IF('OTTV Calculation'!$E$6="Hanoi",'Beta Database'!F304,IF('OTTV Calculation'!$E$6="Da Nang",'Beta Database'!W304,IF('OTTV Calculation'!$E$6="Buon Ma Thuot",'Beta Database'!AN304,IF('OTTV Calculation'!$E$6="HCMC",'Beta Database'!BE304))))</f>
        <v>0</v>
      </c>
      <c r="E310" s="68" t="b">
        <f>IF('OTTV Calculation'!$E$6="Hanoi",'Beta Database'!G304,IF('OTTV Calculation'!$E$6="Da Nang",'Beta Database'!X304,IF('OTTV Calculation'!$E$6="Buon Ma Thuot",'Beta Database'!AO304,IF('OTTV Calculation'!$E$6="HCMC",'Beta Database'!BF304))))</f>
        <v>0</v>
      </c>
      <c r="F310" s="73" t="b">
        <f>IF('OTTV Calculation'!$E$6="Hanoi",'Beta Database'!H304,IF('OTTV Calculation'!$E$6="Da Nang",'Beta Database'!Y304,IF('OTTV Calculation'!$E$6="Buon Ma Thuot",'Beta Database'!AP304,IF('OTTV Calculation'!$E$6="HCMC",'Beta Database'!BG304))))</f>
        <v>0</v>
      </c>
      <c r="G310" s="68" t="b">
        <f>IF('OTTV Calculation'!$E$6="Hanoi",'Beta Database'!I304,IF('OTTV Calculation'!$E$6="Da Nang",'Beta Database'!Z304,IF('OTTV Calculation'!$E$6="Buon Ma Thuot",'Beta Database'!AQ304,IF('OTTV Calculation'!$E$6="HCMC",'Beta Database'!BH304))))</f>
        <v>0</v>
      </c>
      <c r="H310" s="68" t="b">
        <f>IF('OTTV Calculation'!$E$6="Hanoi",'Beta Database'!J304,IF('OTTV Calculation'!$E$6="Da Nang",'Beta Database'!AA304,IF('OTTV Calculation'!$E$6="Buon Ma Thuot",'Beta Database'!AR304,IF('OTTV Calculation'!$E$6="HCMC",'Beta Database'!BI304))))</f>
        <v>0</v>
      </c>
      <c r="I310" s="68" t="b">
        <f>IF('OTTV Calculation'!$E$6="Hanoi",'Beta Database'!K304,IF('OTTV Calculation'!$E$6="Da Nang",'Beta Database'!AB304,IF('OTTV Calculation'!$E$6="Buon Ma Thuot",'Beta Database'!AS304,IF('OTTV Calculation'!$E$6="HCMC",'Beta Database'!BJ304))))</f>
        <v>0</v>
      </c>
      <c r="J310" s="68" t="b">
        <f>IF('OTTV Calculation'!$E$6="Hanoi",'Beta Database'!L304,IF('OTTV Calculation'!$E$6="Da Nang",'Beta Database'!AC304,IF('OTTV Calculation'!$E$6="Buon Ma Thuot",'Beta Database'!AT304,IF('OTTV Calculation'!$E$6="HCMC",'Beta Database'!BK304))))</f>
        <v>0</v>
      </c>
      <c r="K310" s="68" t="b">
        <f>IF('OTTV Calculation'!$E$6="Hanoi",'Beta Database'!M304,IF('OTTV Calculation'!$E$6="Da Nang",'Beta Database'!AD304,IF('OTTV Calculation'!$E$6="Buon Ma Thuot",'Beta Database'!AU304,IF('OTTV Calculation'!$E$6="HCMC",'Beta Database'!BL304))))</f>
        <v>0</v>
      </c>
      <c r="L310" s="68" t="b">
        <f>IF('OTTV Calculation'!$E$6="Hanoi",'Beta Database'!N304,IF('OTTV Calculation'!$E$6="Da Nang",'Beta Database'!AE304,IF('OTTV Calculation'!$E$6="Buon Ma Thuot",'Beta Database'!AV304,IF('OTTV Calculation'!$E$6="HCMC",'Beta Database'!BM304))))</f>
        <v>0</v>
      </c>
      <c r="M310" s="68" t="b">
        <f>IF('OTTV Calculation'!$E$6="Hanoi",'Beta Database'!O304,IF('OTTV Calculation'!$E$6="Da Nang",'Beta Database'!AF304,IF('OTTV Calculation'!$E$6="Buon Ma Thuot",'Beta Database'!AW304,IF('OTTV Calculation'!$E$6="HCMC",'Beta Database'!BN304))))</f>
        <v>0</v>
      </c>
      <c r="N310" s="68" t="b">
        <f>IF('OTTV Calculation'!$E$6="Hanoi",'Beta Database'!P304,IF('OTTV Calculation'!$E$6="Da Nang",'Beta Database'!AG304,IF('OTTV Calculation'!$E$6="Buon Ma Thuot",'Beta Database'!AX304,IF('OTTV Calculation'!$E$6="HCMC",'Beta Database'!BO304))))</f>
        <v>0</v>
      </c>
      <c r="O310" s="68" t="b">
        <f>IF('OTTV Calculation'!$E$6="Hanoi",'Beta Database'!Q304,IF('OTTV Calculation'!$E$6="Da Nang",'Beta Database'!AH304,IF('OTTV Calculation'!$E$6="Buon Ma Thuot",'Beta Database'!AY304,IF('OTTV Calculation'!$E$6="HCMC",'Beta Database'!BP304))))</f>
        <v>0</v>
      </c>
      <c r="P310" s="68" t="b">
        <f>IF('OTTV Calculation'!$E$6="Hanoi",'Beta Database'!R304,IF('OTTV Calculation'!$E$6="Da Nang",'Beta Database'!AI304,IF('OTTV Calculation'!$E$6="Buon Ma Thuot",'Beta Database'!AZ304,IF('OTTV Calculation'!$E$6="HCMC",'Beta Database'!BQ304))))</f>
        <v>0</v>
      </c>
      <c r="Q310" s="68" t="b">
        <f>IF('OTTV Calculation'!$E$6="Hanoi",'Beta Database'!S304,IF('OTTV Calculation'!$E$6="Da Nang",'Beta Database'!AJ304,IF('OTTV Calculation'!$E$6="Buon Ma Thuot",'Beta Database'!BA304,IF('OTTV Calculation'!$E$6="HCMC",'Beta Database'!BR304))))</f>
        <v>0</v>
      </c>
      <c r="R310" s="57">
        <v>0.40000000000001001</v>
      </c>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row>
    <row r="311" spans="1:64" x14ac:dyDescent="0.25">
      <c r="A311" s="67">
        <v>2.7</v>
      </c>
      <c r="B311" s="68" t="b">
        <f>IF('OTTV Calculation'!$E$6="Hanoi",'Beta Database'!D305,IF('OTTV Calculation'!$E$6="Da Nang",'Beta Database'!U305,IF('OTTV Calculation'!$E$6="Buon Ma Thuot",'Beta Database'!AL305,IF('OTTV Calculation'!$E$6="HCMC",'Beta Database'!BC305))))</f>
        <v>0</v>
      </c>
      <c r="C311" s="68" t="b">
        <f>IF('OTTV Calculation'!$E$6="Hanoi",'Beta Database'!E305,IF('OTTV Calculation'!$E$6="Da Nang",'Beta Database'!V305,IF('OTTV Calculation'!$E$6="Buon Ma Thuot",'Beta Database'!AM305,IF('OTTV Calculation'!$E$6="HCMC",'Beta Database'!BD305))))</f>
        <v>0</v>
      </c>
      <c r="D311" s="68" t="b">
        <f>IF('OTTV Calculation'!$E$6="Hanoi",'Beta Database'!F305,IF('OTTV Calculation'!$E$6="Da Nang",'Beta Database'!W305,IF('OTTV Calculation'!$E$6="Buon Ma Thuot",'Beta Database'!AN305,IF('OTTV Calculation'!$E$6="HCMC",'Beta Database'!BE305))))</f>
        <v>0</v>
      </c>
      <c r="E311" s="68" t="b">
        <f>IF('OTTV Calculation'!$E$6="Hanoi",'Beta Database'!G305,IF('OTTV Calculation'!$E$6="Da Nang",'Beta Database'!X305,IF('OTTV Calculation'!$E$6="Buon Ma Thuot",'Beta Database'!AO305,IF('OTTV Calculation'!$E$6="HCMC",'Beta Database'!BF305))))</f>
        <v>0</v>
      </c>
      <c r="F311" s="73" t="b">
        <f>IF('OTTV Calculation'!$E$6="Hanoi",'Beta Database'!H305,IF('OTTV Calculation'!$E$6="Da Nang",'Beta Database'!Y305,IF('OTTV Calculation'!$E$6="Buon Ma Thuot",'Beta Database'!AP305,IF('OTTV Calculation'!$E$6="HCMC",'Beta Database'!BG305))))</f>
        <v>0</v>
      </c>
      <c r="G311" s="68" t="b">
        <f>IF('OTTV Calculation'!$E$6="Hanoi",'Beta Database'!I305,IF('OTTV Calculation'!$E$6="Da Nang",'Beta Database'!Z305,IF('OTTV Calculation'!$E$6="Buon Ma Thuot",'Beta Database'!AQ305,IF('OTTV Calculation'!$E$6="HCMC",'Beta Database'!BH305))))</f>
        <v>0</v>
      </c>
      <c r="H311" s="68" t="b">
        <f>IF('OTTV Calculation'!$E$6="Hanoi",'Beta Database'!J305,IF('OTTV Calculation'!$E$6="Da Nang",'Beta Database'!AA305,IF('OTTV Calculation'!$E$6="Buon Ma Thuot",'Beta Database'!AR305,IF('OTTV Calculation'!$E$6="HCMC",'Beta Database'!BI305))))</f>
        <v>0</v>
      </c>
      <c r="I311" s="68" t="b">
        <f>IF('OTTV Calculation'!$E$6="Hanoi",'Beta Database'!K305,IF('OTTV Calculation'!$E$6="Da Nang",'Beta Database'!AB305,IF('OTTV Calculation'!$E$6="Buon Ma Thuot",'Beta Database'!AS305,IF('OTTV Calculation'!$E$6="HCMC",'Beta Database'!BJ305))))</f>
        <v>0</v>
      </c>
      <c r="J311" s="68" t="b">
        <f>IF('OTTV Calculation'!$E$6="Hanoi",'Beta Database'!L305,IF('OTTV Calculation'!$E$6="Da Nang",'Beta Database'!AC305,IF('OTTV Calculation'!$E$6="Buon Ma Thuot",'Beta Database'!AT305,IF('OTTV Calculation'!$E$6="HCMC",'Beta Database'!BK305))))</f>
        <v>0</v>
      </c>
      <c r="K311" s="68" t="b">
        <f>IF('OTTV Calculation'!$E$6="Hanoi",'Beta Database'!M305,IF('OTTV Calculation'!$E$6="Da Nang",'Beta Database'!AD305,IF('OTTV Calculation'!$E$6="Buon Ma Thuot",'Beta Database'!AU305,IF('OTTV Calculation'!$E$6="HCMC",'Beta Database'!BL305))))</f>
        <v>0</v>
      </c>
      <c r="L311" s="68" t="b">
        <f>IF('OTTV Calculation'!$E$6="Hanoi",'Beta Database'!N305,IF('OTTV Calculation'!$E$6="Da Nang",'Beta Database'!AE305,IF('OTTV Calculation'!$E$6="Buon Ma Thuot",'Beta Database'!AV305,IF('OTTV Calculation'!$E$6="HCMC",'Beta Database'!BM305))))</f>
        <v>0</v>
      </c>
      <c r="M311" s="68" t="b">
        <f>IF('OTTV Calculation'!$E$6="Hanoi",'Beta Database'!O305,IF('OTTV Calculation'!$E$6="Da Nang",'Beta Database'!AF305,IF('OTTV Calculation'!$E$6="Buon Ma Thuot",'Beta Database'!AW305,IF('OTTV Calculation'!$E$6="HCMC",'Beta Database'!BN305))))</f>
        <v>0</v>
      </c>
      <c r="N311" s="68" t="b">
        <f>IF('OTTV Calculation'!$E$6="Hanoi",'Beta Database'!P305,IF('OTTV Calculation'!$E$6="Da Nang",'Beta Database'!AG305,IF('OTTV Calculation'!$E$6="Buon Ma Thuot",'Beta Database'!AX305,IF('OTTV Calculation'!$E$6="HCMC",'Beta Database'!BO305))))</f>
        <v>0</v>
      </c>
      <c r="O311" s="68" t="b">
        <f>IF('OTTV Calculation'!$E$6="Hanoi",'Beta Database'!Q305,IF('OTTV Calculation'!$E$6="Da Nang",'Beta Database'!AH305,IF('OTTV Calculation'!$E$6="Buon Ma Thuot",'Beta Database'!AY305,IF('OTTV Calculation'!$E$6="HCMC",'Beta Database'!BP305))))</f>
        <v>0</v>
      </c>
      <c r="P311" s="68" t="b">
        <f>IF('OTTV Calculation'!$E$6="Hanoi",'Beta Database'!R305,IF('OTTV Calculation'!$E$6="Da Nang",'Beta Database'!AI305,IF('OTTV Calculation'!$E$6="Buon Ma Thuot",'Beta Database'!AZ305,IF('OTTV Calculation'!$E$6="HCMC",'Beta Database'!BQ305))))</f>
        <v>0</v>
      </c>
      <c r="Q311" s="68" t="b">
        <f>IF('OTTV Calculation'!$E$6="Hanoi",'Beta Database'!S305,IF('OTTV Calculation'!$E$6="Da Nang",'Beta Database'!AJ305,IF('OTTV Calculation'!$E$6="Buon Ma Thuot",'Beta Database'!BA305,IF('OTTV Calculation'!$E$6="HCMC",'Beta Database'!BR305))))</f>
        <v>0</v>
      </c>
      <c r="R311" s="57">
        <v>0.35000000000001003</v>
      </c>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row>
    <row r="312" spans="1:64" x14ac:dyDescent="0.25">
      <c r="A312" s="67">
        <v>2.75</v>
      </c>
      <c r="B312" s="68" t="b">
        <f>IF('OTTV Calculation'!$E$6="Hanoi",'Beta Database'!D306,IF('OTTV Calculation'!$E$6="Da Nang",'Beta Database'!U306,IF('OTTV Calculation'!$E$6="Buon Ma Thuot",'Beta Database'!AL306,IF('OTTV Calculation'!$E$6="HCMC",'Beta Database'!BC306))))</f>
        <v>0</v>
      </c>
      <c r="C312" s="68" t="b">
        <f>IF('OTTV Calculation'!$E$6="Hanoi",'Beta Database'!E306,IF('OTTV Calculation'!$E$6="Da Nang",'Beta Database'!V306,IF('OTTV Calculation'!$E$6="Buon Ma Thuot",'Beta Database'!AM306,IF('OTTV Calculation'!$E$6="HCMC",'Beta Database'!BD306))))</f>
        <v>0</v>
      </c>
      <c r="D312" s="68" t="b">
        <f>IF('OTTV Calculation'!$E$6="Hanoi",'Beta Database'!F306,IF('OTTV Calculation'!$E$6="Da Nang",'Beta Database'!W306,IF('OTTV Calculation'!$E$6="Buon Ma Thuot",'Beta Database'!AN306,IF('OTTV Calculation'!$E$6="HCMC",'Beta Database'!BE306))))</f>
        <v>0</v>
      </c>
      <c r="E312" s="68" t="b">
        <f>IF('OTTV Calculation'!$E$6="Hanoi",'Beta Database'!G306,IF('OTTV Calculation'!$E$6="Da Nang",'Beta Database'!X306,IF('OTTV Calculation'!$E$6="Buon Ma Thuot",'Beta Database'!AO306,IF('OTTV Calculation'!$E$6="HCMC",'Beta Database'!BF306))))</f>
        <v>0</v>
      </c>
      <c r="F312" s="73" t="b">
        <f>IF('OTTV Calculation'!$E$6="Hanoi",'Beta Database'!H306,IF('OTTV Calculation'!$E$6="Da Nang",'Beta Database'!Y306,IF('OTTV Calculation'!$E$6="Buon Ma Thuot",'Beta Database'!AP306,IF('OTTV Calculation'!$E$6="HCMC",'Beta Database'!BG306))))</f>
        <v>0</v>
      </c>
      <c r="G312" s="68" t="b">
        <f>IF('OTTV Calculation'!$E$6="Hanoi",'Beta Database'!I306,IF('OTTV Calculation'!$E$6="Da Nang",'Beta Database'!Z306,IF('OTTV Calculation'!$E$6="Buon Ma Thuot",'Beta Database'!AQ306,IF('OTTV Calculation'!$E$6="HCMC",'Beta Database'!BH306))))</f>
        <v>0</v>
      </c>
      <c r="H312" s="68" t="b">
        <f>IF('OTTV Calculation'!$E$6="Hanoi",'Beta Database'!J306,IF('OTTV Calculation'!$E$6="Da Nang",'Beta Database'!AA306,IF('OTTV Calculation'!$E$6="Buon Ma Thuot",'Beta Database'!AR306,IF('OTTV Calculation'!$E$6="HCMC",'Beta Database'!BI306))))</f>
        <v>0</v>
      </c>
      <c r="I312" s="68" t="b">
        <f>IF('OTTV Calculation'!$E$6="Hanoi",'Beta Database'!K306,IF('OTTV Calculation'!$E$6="Da Nang",'Beta Database'!AB306,IF('OTTV Calculation'!$E$6="Buon Ma Thuot",'Beta Database'!AS306,IF('OTTV Calculation'!$E$6="HCMC",'Beta Database'!BJ306))))</f>
        <v>0</v>
      </c>
      <c r="J312" s="68" t="b">
        <f>IF('OTTV Calculation'!$E$6="Hanoi",'Beta Database'!L306,IF('OTTV Calculation'!$E$6="Da Nang",'Beta Database'!AC306,IF('OTTV Calculation'!$E$6="Buon Ma Thuot",'Beta Database'!AT306,IF('OTTV Calculation'!$E$6="HCMC",'Beta Database'!BK306))))</f>
        <v>0</v>
      </c>
      <c r="K312" s="68" t="b">
        <f>IF('OTTV Calculation'!$E$6="Hanoi",'Beta Database'!M306,IF('OTTV Calculation'!$E$6="Da Nang",'Beta Database'!AD306,IF('OTTV Calculation'!$E$6="Buon Ma Thuot",'Beta Database'!AU306,IF('OTTV Calculation'!$E$6="HCMC",'Beta Database'!BL306))))</f>
        <v>0</v>
      </c>
      <c r="L312" s="68" t="b">
        <f>IF('OTTV Calculation'!$E$6="Hanoi",'Beta Database'!N306,IF('OTTV Calculation'!$E$6="Da Nang",'Beta Database'!AE306,IF('OTTV Calculation'!$E$6="Buon Ma Thuot",'Beta Database'!AV306,IF('OTTV Calculation'!$E$6="HCMC",'Beta Database'!BM306))))</f>
        <v>0</v>
      </c>
      <c r="M312" s="68" t="b">
        <f>IF('OTTV Calculation'!$E$6="Hanoi",'Beta Database'!O306,IF('OTTV Calculation'!$E$6="Da Nang",'Beta Database'!AF306,IF('OTTV Calculation'!$E$6="Buon Ma Thuot",'Beta Database'!AW306,IF('OTTV Calculation'!$E$6="HCMC",'Beta Database'!BN306))))</f>
        <v>0</v>
      </c>
      <c r="N312" s="68" t="b">
        <f>IF('OTTV Calculation'!$E$6="Hanoi",'Beta Database'!P306,IF('OTTV Calculation'!$E$6="Da Nang",'Beta Database'!AG306,IF('OTTV Calculation'!$E$6="Buon Ma Thuot",'Beta Database'!AX306,IF('OTTV Calculation'!$E$6="HCMC",'Beta Database'!BO306))))</f>
        <v>0</v>
      </c>
      <c r="O312" s="68" t="b">
        <f>IF('OTTV Calculation'!$E$6="Hanoi",'Beta Database'!Q306,IF('OTTV Calculation'!$E$6="Da Nang",'Beta Database'!AH306,IF('OTTV Calculation'!$E$6="Buon Ma Thuot",'Beta Database'!AY306,IF('OTTV Calculation'!$E$6="HCMC",'Beta Database'!BP306))))</f>
        <v>0</v>
      </c>
      <c r="P312" s="68" t="b">
        <f>IF('OTTV Calculation'!$E$6="Hanoi",'Beta Database'!R306,IF('OTTV Calculation'!$E$6="Da Nang",'Beta Database'!AI306,IF('OTTV Calculation'!$E$6="Buon Ma Thuot",'Beta Database'!AZ306,IF('OTTV Calculation'!$E$6="HCMC",'Beta Database'!BQ306))))</f>
        <v>0</v>
      </c>
      <c r="Q312" s="68" t="b">
        <f>IF('OTTV Calculation'!$E$6="Hanoi",'Beta Database'!S306,IF('OTTV Calculation'!$E$6="Da Nang",'Beta Database'!AJ306,IF('OTTV Calculation'!$E$6="Buon Ma Thuot",'Beta Database'!BA306,IF('OTTV Calculation'!$E$6="HCMC",'Beta Database'!BR306))))</f>
        <v>0</v>
      </c>
      <c r="R312" s="57">
        <v>0.30000000000000998</v>
      </c>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row>
    <row r="313" spans="1:64" x14ac:dyDescent="0.25">
      <c r="A313" s="67">
        <v>2.8</v>
      </c>
      <c r="B313" s="68" t="b">
        <f>IF('OTTV Calculation'!$E$6="Hanoi",'Beta Database'!D307,IF('OTTV Calculation'!$E$6="Da Nang",'Beta Database'!U307,IF('OTTV Calculation'!$E$6="Buon Ma Thuot",'Beta Database'!AL307,IF('OTTV Calculation'!$E$6="HCMC",'Beta Database'!BC307))))</f>
        <v>0</v>
      </c>
      <c r="C313" s="68" t="b">
        <f>IF('OTTV Calculation'!$E$6="Hanoi",'Beta Database'!E307,IF('OTTV Calculation'!$E$6="Da Nang",'Beta Database'!V307,IF('OTTV Calculation'!$E$6="Buon Ma Thuot",'Beta Database'!AM307,IF('OTTV Calculation'!$E$6="HCMC",'Beta Database'!BD307))))</f>
        <v>0</v>
      </c>
      <c r="D313" s="68" t="b">
        <f>IF('OTTV Calculation'!$E$6="Hanoi",'Beta Database'!F307,IF('OTTV Calculation'!$E$6="Da Nang",'Beta Database'!W307,IF('OTTV Calculation'!$E$6="Buon Ma Thuot",'Beta Database'!AN307,IF('OTTV Calculation'!$E$6="HCMC",'Beta Database'!BE307))))</f>
        <v>0</v>
      </c>
      <c r="E313" s="68" t="b">
        <f>IF('OTTV Calculation'!$E$6="Hanoi",'Beta Database'!G307,IF('OTTV Calculation'!$E$6="Da Nang",'Beta Database'!X307,IF('OTTV Calculation'!$E$6="Buon Ma Thuot",'Beta Database'!AO307,IF('OTTV Calculation'!$E$6="HCMC",'Beta Database'!BF307))))</f>
        <v>0</v>
      </c>
      <c r="F313" s="73" t="b">
        <f>IF('OTTV Calculation'!$E$6="Hanoi",'Beta Database'!H307,IF('OTTV Calculation'!$E$6="Da Nang",'Beta Database'!Y307,IF('OTTV Calculation'!$E$6="Buon Ma Thuot",'Beta Database'!AP307,IF('OTTV Calculation'!$E$6="HCMC",'Beta Database'!BG307))))</f>
        <v>0</v>
      </c>
      <c r="G313" s="68" t="b">
        <f>IF('OTTV Calculation'!$E$6="Hanoi",'Beta Database'!I307,IF('OTTV Calculation'!$E$6="Da Nang",'Beta Database'!Z307,IF('OTTV Calculation'!$E$6="Buon Ma Thuot",'Beta Database'!AQ307,IF('OTTV Calculation'!$E$6="HCMC",'Beta Database'!BH307))))</f>
        <v>0</v>
      </c>
      <c r="H313" s="68" t="b">
        <f>IF('OTTV Calculation'!$E$6="Hanoi",'Beta Database'!J307,IF('OTTV Calculation'!$E$6="Da Nang",'Beta Database'!AA307,IF('OTTV Calculation'!$E$6="Buon Ma Thuot",'Beta Database'!AR307,IF('OTTV Calculation'!$E$6="HCMC",'Beta Database'!BI307))))</f>
        <v>0</v>
      </c>
      <c r="I313" s="68" t="b">
        <f>IF('OTTV Calculation'!$E$6="Hanoi",'Beta Database'!K307,IF('OTTV Calculation'!$E$6="Da Nang",'Beta Database'!AB307,IF('OTTV Calculation'!$E$6="Buon Ma Thuot",'Beta Database'!AS307,IF('OTTV Calculation'!$E$6="HCMC",'Beta Database'!BJ307))))</f>
        <v>0</v>
      </c>
      <c r="J313" s="68" t="b">
        <f>IF('OTTV Calculation'!$E$6="Hanoi",'Beta Database'!L307,IF('OTTV Calculation'!$E$6="Da Nang",'Beta Database'!AC307,IF('OTTV Calculation'!$E$6="Buon Ma Thuot",'Beta Database'!AT307,IF('OTTV Calculation'!$E$6="HCMC",'Beta Database'!BK307))))</f>
        <v>0</v>
      </c>
      <c r="K313" s="68" t="b">
        <f>IF('OTTV Calculation'!$E$6="Hanoi",'Beta Database'!M307,IF('OTTV Calculation'!$E$6="Da Nang",'Beta Database'!AD307,IF('OTTV Calculation'!$E$6="Buon Ma Thuot",'Beta Database'!AU307,IF('OTTV Calculation'!$E$6="HCMC",'Beta Database'!BL307))))</f>
        <v>0</v>
      </c>
      <c r="L313" s="68" t="b">
        <f>IF('OTTV Calculation'!$E$6="Hanoi",'Beta Database'!N307,IF('OTTV Calculation'!$E$6="Da Nang",'Beta Database'!AE307,IF('OTTV Calculation'!$E$6="Buon Ma Thuot",'Beta Database'!AV307,IF('OTTV Calculation'!$E$6="HCMC",'Beta Database'!BM307))))</f>
        <v>0</v>
      </c>
      <c r="M313" s="68" t="b">
        <f>IF('OTTV Calculation'!$E$6="Hanoi",'Beta Database'!O307,IF('OTTV Calculation'!$E$6="Da Nang",'Beta Database'!AF307,IF('OTTV Calculation'!$E$6="Buon Ma Thuot",'Beta Database'!AW307,IF('OTTV Calculation'!$E$6="HCMC",'Beta Database'!BN307))))</f>
        <v>0</v>
      </c>
      <c r="N313" s="68" t="b">
        <f>IF('OTTV Calculation'!$E$6="Hanoi",'Beta Database'!P307,IF('OTTV Calculation'!$E$6="Da Nang",'Beta Database'!AG307,IF('OTTV Calculation'!$E$6="Buon Ma Thuot",'Beta Database'!AX307,IF('OTTV Calculation'!$E$6="HCMC",'Beta Database'!BO307))))</f>
        <v>0</v>
      </c>
      <c r="O313" s="68" t="b">
        <f>IF('OTTV Calculation'!$E$6="Hanoi",'Beta Database'!Q307,IF('OTTV Calculation'!$E$6="Da Nang",'Beta Database'!AH307,IF('OTTV Calculation'!$E$6="Buon Ma Thuot",'Beta Database'!AY307,IF('OTTV Calculation'!$E$6="HCMC",'Beta Database'!BP307))))</f>
        <v>0</v>
      </c>
      <c r="P313" s="68" t="b">
        <f>IF('OTTV Calculation'!$E$6="Hanoi",'Beta Database'!R307,IF('OTTV Calculation'!$E$6="Da Nang",'Beta Database'!AI307,IF('OTTV Calculation'!$E$6="Buon Ma Thuot",'Beta Database'!AZ307,IF('OTTV Calculation'!$E$6="HCMC",'Beta Database'!BQ307))))</f>
        <v>0</v>
      </c>
      <c r="Q313" s="68" t="b">
        <f>IF('OTTV Calculation'!$E$6="Hanoi",'Beta Database'!S307,IF('OTTV Calculation'!$E$6="Da Nang",'Beta Database'!AJ307,IF('OTTV Calculation'!$E$6="Buon Ma Thuot",'Beta Database'!BA307,IF('OTTV Calculation'!$E$6="HCMC",'Beta Database'!BR307))))</f>
        <v>0</v>
      </c>
      <c r="R313" s="57">
        <v>0.25000000000000999</v>
      </c>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row>
    <row r="314" spans="1:64" x14ac:dyDescent="0.25">
      <c r="A314" s="67">
        <v>2.85</v>
      </c>
      <c r="B314" s="68" t="b">
        <f>IF('OTTV Calculation'!$E$6="Hanoi",'Beta Database'!D308,IF('OTTV Calculation'!$E$6="Da Nang",'Beta Database'!U308,IF('OTTV Calculation'!$E$6="Buon Ma Thuot",'Beta Database'!AL308,IF('OTTV Calculation'!$E$6="HCMC",'Beta Database'!BC308))))</f>
        <v>0</v>
      </c>
      <c r="C314" s="68" t="b">
        <f>IF('OTTV Calculation'!$E$6="Hanoi",'Beta Database'!E308,IF('OTTV Calculation'!$E$6="Da Nang",'Beta Database'!V308,IF('OTTV Calculation'!$E$6="Buon Ma Thuot",'Beta Database'!AM308,IF('OTTV Calculation'!$E$6="HCMC",'Beta Database'!BD308))))</f>
        <v>0</v>
      </c>
      <c r="D314" s="68" t="b">
        <f>IF('OTTV Calculation'!$E$6="Hanoi",'Beta Database'!F308,IF('OTTV Calculation'!$E$6="Da Nang",'Beta Database'!W308,IF('OTTV Calculation'!$E$6="Buon Ma Thuot",'Beta Database'!AN308,IF('OTTV Calculation'!$E$6="HCMC",'Beta Database'!BE308))))</f>
        <v>0</v>
      </c>
      <c r="E314" s="68" t="b">
        <f>IF('OTTV Calculation'!$E$6="Hanoi",'Beta Database'!G308,IF('OTTV Calculation'!$E$6="Da Nang",'Beta Database'!X308,IF('OTTV Calculation'!$E$6="Buon Ma Thuot",'Beta Database'!AO308,IF('OTTV Calculation'!$E$6="HCMC",'Beta Database'!BF308))))</f>
        <v>0</v>
      </c>
      <c r="F314" s="73" t="b">
        <f>IF('OTTV Calculation'!$E$6="Hanoi",'Beta Database'!H308,IF('OTTV Calculation'!$E$6="Da Nang",'Beta Database'!Y308,IF('OTTV Calculation'!$E$6="Buon Ma Thuot",'Beta Database'!AP308,IF('OTTV Calculation'!$E$6="HCMC",'Beta Database'!BG308))))</f>
        <v>0</v>
      </c>
      <c r="G314" s="68" t="b">
        <f>IF('OTTV Calculation'!$E$6="Hanoi",'Beta Database'!I308,IF('OTTV Calculation'!$E$6="Da Nang",'Beta Database'!Z308,IF('OTTV Calculation'!$E$6="Buon Ma Thuot",'Beta Database'!AQ308,IF('OTTV Calculation'!$E$6="HCMC",'Beta Database'!BH308))))</f>
        <v>0</v>
      </c>
      <c r="H314" s="68" t="b">
        <f>IF('OTTV Calculation'!$E$6="Hanoi",'Beta Database'!J308,IF('OTTV Calculation'!$E$6="Da Nang",'Beta Database'!AA308,IF('OTTV Calculation'!$E$6="Buon Ma Thuot",'Beta Database'!AR308,IF('OTTV Calculation'!$E$6="HCMC",'Beta Database'!BI308))))</f>
        <v>0</v>
      </c>
      <c r="I314" s="68" t="b">
        <f>IF('OTTV Calculation'!$E$6="Hanoi",'Beta Database'!K308,IF('OTTV Calculation'!$E$6="Da Nang",'Beta Database'!AB308,IF('OTTV Calculation'!$E$6="Buon Ma Thuot",'Beta Database'!AS308,IF('OTTV Calculation'!$E$6="HCMC",'Beta Database'!BJ308))))</f>
        <v>0</v>
      </c>
      <c r="J314" s="68" t="b">
        <f>IF('OTTV Calculation'!$E$6="Hanoi",'Beta Database'!L308,IF('OTTV Calculation'!$E$6="Da Nang",'Beta Database'!AC308,IF('OTTV Calculation'!$E$6="Buon Ma Thuot",'Beta Database'!AT308,IF('OTTV Calculation'!$E$6="HCMC",'Beta Database'!BK308))))</f>
        <v>0</v>
      </c>
      <c r="K314" s="68" t="b">
        <f>IF('OTTV Calculation'!$E$6="Hanoi",'Beta Database'!M308,IF('OTTV Calculation'!$E$6="Da Nang",'Beta Database'!AD308,IF('OTTV Calculation'!$E$6="Buon Ma Thuot",'Beta Database'!AU308,IF('OTTV Calculation'!$E$6="HCMC",'Beta Database'!BL308))))</f>
        <v>0</v>
      </c>
      <c r="L314" s="68" t="b">
        <f>IF('OTTV Calculation'!$E$6="Hanoi",'Beta Database'!N308,IF('OTTV Calculation'!$E$6="Da Nang",'Beta Database'!AE308,IF('OTTV Calculation'!$E$6="Buon Ma Thuot",'Beta Database'!AV308,IF('OTTV Calculation'!$E$6="HCMC",'Beta Database'!BM308))))</f>
        <v>0</v>
      </c>
      <c r="M314" s="68" t="b">
        <f>IF('OTTV Calculation'!$E$6="Hanoi",'Beta Database'!O308,IF('OTTV Calculation'!$E$6="Da Nang",'Beta Database'!AF308,IF('OTTV Calculation'!$E$6="Buon Ma Thuot",'Beta Database'!AW308,IF('OTTV Calculation'!$E$6="HCMC",'Beta Database'!BN308))))</f>
        <v>0</v>
      </c>
      <c r="N314" s="68" t="b">
        <f>IF('OTTV Calculation'!$E$6="Hanoi",'Beta Database'!P308,IF('OTTV Calculation'!$E$6="Da Nang",'Beta Database'!AG308,IF('OTTV Calculation'!$E$6="Buon Ma Thuot",'Beta Database'!AX308,IF('OTTV Calculation'!$E$6="HCMC",'Beta Database'!BO308))))</f>
        <v>0</v>
      </c>
      <c r="O314" s="68" t="b">
        <f>IF('OTTV Calculation'!$E$6="Hanoi",'Beta Database'!Q308,IF('OTTV Calculation'!$E$6="Da Nang",'Beta Database'!AH308,IF('OTTV Calculation'!$E$6="Buon Ma Thuot",'Beta Database'!AY308,IF('OTTV Calculation'!$E$6="HCMC",'Beta Database'!BP308))))</f>
        <v>0</v>
      </c>
      <c r="P314" s="68" t="b">
        <f>IF('OTTV Calculation'!$E$6="Hanoi",'Beta Database'!R308,IF('OTTV Calculation'!$E$6="Da Nang",'Beta Database'!AI308,IF('OTTV Calculation'!$E$6="Buon Ma Thuot",'Beta Database'!AZ308,IF('OTTV Calculation'!$E$6="HCMC",'Beta Database'!BQ308))))</f>
        <v>0</v>
      </c>
      <c r="Q314" s="68" t="b">
        <f>IF('OTTV Calculation'!$E$6="Hanoi",'Beta Database'!S308,IF('OTTV Calculation'!$E$6="Da Nang",'Beta Database'!AJ308,IF('OTTV Calculation'!$E$6="Buon Ma Thuot",'Beta Database'!BA308,IF('OTTV Calculation'!$E$6="HCMC",'Beta Database'!BR308))))</f>
        <v>0</v>
      </c>
      <c r="R314" s="57">
        <v>0.20000000000001</v>
      </c>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row>
    <row r="315" spans="1:64" x14ac:dyDescent="0.25">
      <c r="A315" s="67">
        <v>2.9</v>
      </c>
      <c r="B315" s="68" t="b">
        <f>IF('OTTV Calculation'!$E$6="Hanoi",'Beta Database'!D309,IF('OTTV Calculation'!$E$6="Da Nang",'Beta Database'!U309,IF('OTTV Calculation'!$E$6="Buon Ma Thuot",'Beta Database'!AL309,IF('OTTV Calculation'!$E$6="HCMC",'Beta Database'!BC309))))</f>
        <v>0</v>
      </c>
      <c r="C315" s="68" t="b">
        <f>IF('OTTV Calculation'!$E$6="Hanoi",'Beta Database'!E309,IF('OTTV Calculation'!$E$6="Da Nang",'Beta Database'!V309,IF('OTTV Calculation'!$E$6="Buon Ma Thuot",'Beta Database'!AM309,IF('OTTV Calculation'!$E$6="HCMC",'Beta Database'!BD309))))</f>
        <v>0</v>
      </c>
      <c r="D315" s="68" t="b">
        <f>IF('OTTV Calculation'!$E$6="Hanoi",'Beta Database'!F309,IF('OTTV Calculation'!$E$6="Da Nang",'Beta Database'!W309,IF('OTTV Calculation'!$E$6="Buon Ma Thuot",'Beta Database'!AN309,IF('OTTV Calculation'!$E$6="HCMC",'Beta Database'!BE309))))</f>
        <v>0</v>
      </c>
      <c r="E315" s="68" t="b">
        <f>IF('OTTV Calculation'!$E$6="Hanoi",'Beta Database'!G309,IF('OTTV Calculation'!$E$6="Da Nang",'Beta Database'!X309,IF('OTTV Calculation'!$E$6="Buon Ma Thuot",'Beta Database'!AO309,IF('OTTV Calculation'!$E$6="HCMC",'Beta Database'!BF309))))</f>
        <v>0</v>
      </c>
      <c r="F315" s="73" t="b">
        <f>IF('OTTV Calculation'!$E$6="Hanoi",'Beta Database'!H309,IF('OTTV Calculation'!$E$6="Da Nang",'Beta Database'!Y309,IF('OTTV Calculation'!$E$6="Buon Ma Thuot",'Beta Database'!AP309,IF('OTTV Calculation'!$E$6="HCMC",'Beta Database'!BG309))))</f>
        <v>0</v>
      </c>
      <c r="G315" s="68" t="b">
        <f>IF('OTTV Calculation'!$E$6="Hanoi",'Beta Database'!I309,IF('OTTV Calculation'!$E$6="Da Nang",'Beta Database'!Z309,IF('OTTV Calculation'!$E$6="Buon Ma Thuot",'Beta Database'!AQ309,IF('OTTV Calculation'!$E$6="HCMC",'Beta Database'!BH309))))</f>
        <v>0</v>
      </c>
      <c r="H315" s="68" t="b">
        <f>IF('OTTV Calculation'!$E$6="Hanoi",'Beta Database'!J309,IF('OTTV Calculation'!$E$6="Da Nang",'Beta Database'!AA309,IF('OTTV Calculation'!$E$6="Buon Ma Thuot",'Beta Database'!AR309,IF('OTTV Calculation'!$E$6="HCMC",'Beta Database'!BI309))))</f>
        <v>0</v>
      </c>
      <c r="I315" s="68" t="b">
        <f>IF('OTTV Calculation'!$E$6="Hanoi",'Beta Database'!K309,IF('OTTV Calculation'!$E$6="Da Nang",'Beta Database'!AB309,IF('OTTV Calculation'!$E$6="Buon Ma Thuot",'Beta Database'!AS309,IF('OTTV Calculation'!$E$6="HCMC",'Beta Database'!BJ309))))</f>
        <v>0</v>
      </c>
      <c r="J315" s="68" t="b">
        <f>IF('OTTV Calculation'!$E$6="Hanoi",'Beta Database'!L309,IF('OTTV Calculation'!$E$6="Da Nang",'Beta Database'!AC309,IF('OTTV Calculation'!$E$6="Buon Ma Thuot",'Beta Database'!AT309,IF('OTTV Calculation'!$E$6="HCMC",'Beta Database'!BK309))))</f>
        <v>0</v>
      </c>
      <c r="K315" s="68" t="b">
        <f>IF('OTTV Calculation'!$E$6="Hanoi",'Beta Database'!M309,IF('OTTV Calculation'!$E$6="Da Nang",'Beta Database'!AD309,IF('OTTV Calculation'!$E$6="Buon Ma Thuot",'Beta Database'!AU309,IF('OTTV Calculation'!$E$6="HCMC",'Beta Database'!BL309))))</f>
        <v>0</v>
      </c>
      <c r="L315" s="68" t="b">
        <f>IF('OTTV Calculation'!$E$6="Hanoi",'Beta Database'!N309,IF('OTTV Calculation'!$E$6="Da Nang",'Beta Database'!AE309,IF('OTTV Calculation'!$E$6="Buon Ma Thuot",'Beta Database'!AV309,IF('OTTV Calculation'!$E$6="HCMC",'Beta Database'!BM309))))</f>
        <v>0</v>
      </c>
      <c r="M315" s="68" t="b">
        <f>IF('OTTV Calculation'!$E$6="Hanoi",'Beta Database'!O309,IF('OTTV Calculation'!$E$6="Da Nang",'Beta Database'!AF309,IF('OTTV Calculation'!$E$6="Buon Ma Thuot",'Beta Database'!AW309,IF('OTTV Calculation'!$E$6="HCMC",'Beta Database'!BN309))))</f>
        <v>0</v>
      </c>
      <c r="N315" s="68" t="b">
        <f>IF('OTTV Calculation'!$E$6="Hanoi",'Beta Database'!P309,IF('OTTV Calculation'!$E$6="Da Nang",'Beta Database'!AG309,IF('OTTV Calculation'!$E$6="Buon Ma Thuot",'Beta Database'!AX309,IF('OTTV Calculation'!$E$6="HCMC",'Beta Database'!BO309))))</f>
        <v>0</v>
      </c>
      <c r="O315" s="68" t="b">
        <f>IF('OTTV Calculation'!$E$6="Hanoi",'Beta Database'!Q309,IF('OTTV Calculation'!$E$6="Da Nang",'Beta Database'!AH309,IF('OTTV Calculation'!$E$6="Buon Ma Thuot",'Beta Database'!AY309,IF('OTTV Calculation'!$E$6="HCMC",'Beta Database'!BP309))))</f>
        <v>0</v>
      </c>
      <c r="P315" s="68" t="b">
        <f>IF('OTTV Calculation'!$E$6="Hanoi",'Beta Database'!R309,IF('OTTV Calculation'!$E$6="Da Nang",'Beta Database'!AI309,IF('OTTV Calculation'!$E$6="Buon Ma Thuot",'Beta Database'!AZ309,IF('OTTV Calculation'!$E$6="HCMC",'Beta Database'!BQ309))))</f>
        <v>0</v>
      </c>
      <c r="Q315" s="68" t="b">
        <f>IF('OTTV Calculation'!$E$6="Hanoi",'Beta Database'!S309,IF('OTTV Calculation'!$E$6="Da Nang",'Beta Database'!AJ309,IF('OTTV Calculation'!$E$6="Buon Ma Thuot",'Beta Database'!BA309,IF('OTTV Calculation'!$E$6="HCMC",'Beta Database'!BR309))))</f>
        <v>0</v>
      </c>
      <c r="R315" s="57">
        <v>0.15000000000000999</v>
      </c>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row>
    <row r="316" spans="1:64" x14ac:dyDescent="0.25">
      <c r="A316" s="67">
        <v>2.95</v>
      </c>
      <c r="B316" s="68" t="b">
        <f>IF('OTTV Calculation'!$E$6="Hanoi",'Beta Database'!D310,IF('OTTV Calculation'!$E$6="Da Nang",'Beta Database'!U310,IF('OTTV Calculation'!$E$6="Buon Ma Thuot",'Beta Database'!AL310,IF('OTTV Calculation'!$E$6="HCMC",'Beta Database'!BC310))))</f>
        <v>0</v>
      </c>
      <c r="C316" s="68" t="b">
        <f>IF('OTTV Calculation'!$E$6="Hanoi",'Beta Database'!E310,IF('OTTV Calculation'!$E$6="Da Nang",'Beta Database'!V310,IF('OTTV Calculation'!$E$6="Buon Ma Thuot",'Beta Database'!AM310,IF('OTTV Calculation'!$E$6="HCMC",'Beta Database'!BD310))))</f>
        <v>0</v>
      </c>
      <c r="D316" s="68" t="b">
        <f>IF('OTTV Calculation'!$E$6="Hanoi",'Beta Database'!F310,IF('OTTV Calculation'!$E$6="Da Nang",'Beta Database'!W310,IF('OTTV Calculation'!$E$6="Buon Ma Thuot",'Beta Database'!AN310,IF('OTTV Calculation'!$E$6="HCMC",'Beta Database'!BE310))))</f>
        <v>0</v>
      </c>
      <c r="E316" s="68" t="b">
        <f>IF('OTTV Calculation'!$E$6="Hanoi",'Beta Database'!G310,IF('OTTV Calculation'!$E$6="Da Nang",'Beta Database'!X310,IF('OTTV Calculation'!$E$6="Buon Ma Thuot",'Beta Database'!AO310,IF('OTTV Calculation'!$E$6="HCMC",'Beta Database'!BF310))))</f>
        <v>0</v>
      </c>
      <c r="F316" s="73" t="b">
        <f>IF('OTTV Calculation'!$E$6="Hanoi",'Beta Database'!H310,IF('OTTV Calculation'!$E$6="Da Nang",'Beta Database'!Y310,IF('OTTV Calculation'!$E$6="Buon Ma Thuot",'Beta Database'!AP310,IF('OTTV Calculation'!$E$6="HCMC",'Beta Database'!BG310))))</f>
        <v>0</v>
      </c>
      <c r="G316" s="68" t="b">
        <f>IF('OTTV Calculation'!$E$6="Hanoi",'Beta Database'!I310,IF('OTTV Calculation'!$E$6="Da Nang",'Beta Database'!Z310,IF('OTTV Calculation'!$E$6="Buon Ma Thuot",'Beta Database'!AQ310,IF('OTTV Calculation'!$E$6="HCMC",'Beta Database'!BH310))))</f>
        <v>0</v>
      </c>
      <c r="H316" s="68" t="b">
        <f>IF('OTTV Calculation'!$E$6="Hanoi",'Beta Database'!J310,IF('OTTV Calculation'!$E$6="Da Nang",'Beta Database'!AA310,IF('OTTV Calculation'!$E$6="Buon Ma Thuot",'Beta Database'!AR310,IF('OTTV Calculation'!$E$6="HCMC",'Beta Database'!BI310))))</f>
        <v>0</v>
      </c>
      <c r="I316" s="68" t="b">
        <f>IF('OTTV Calculation'!$E$6="Hanoi",'Beta Database'!K310,IF('OTTV Calculation'!$E$6="Da Nang",'Beta Database'!AB310,IF('OTTV Calculation'!$E$6="Buon Ma Thuot",'Beta Database'!AS310,IF('OTTV Calculation'!$E$6="HCMC",'Beta Database'!BJ310))))</f>
        <v>0</v>
      </c>
      <c r="J316" s="68" t="b">
        <f>IF('OTTV Calculation'!$E$6="Hanoi",'Beta Database'!L310,IF('OTTV Calculation'!$E$6="Da Nang",'Beta Database'!AC310,IF('OTTV Calculation'!$E$6="Buon Ma Thuot",'Beta Database'!AT310,IF('OTTV Calculation'!$E$6="HCMC",'Beta Database'!BK310))))</f>
        <v>0</v>
      </c>
      <c r="K316" s="68" t="b">
        <f>IF('OTTV Calculation'!$E$6="Hanoi",'Beta Database'!M310,IF('OTTV Calculation'!$E$6="Da Nang",'Beta Database'!AD310,IF('OTTV Calculation'!$E$6="Buon Ma Thuot",'Beta Database'!AU310,IF('OTTV Calculation'!$E$6="HCMC",'Beta Database'!BL310))))</f>
        <v>0</v>
      </c>
      <c r="L316" s="68" t="b">
        <f>IF('OTTV Calculation'!$E$6="Hanoi",'Beta Database'!N310,IF('OTTV Calculation'!$E$6="Da Nang",'Beta Database'!AE310,IF('OTTV Calculation'!$E$6="Buon Ma Thuot",'Beta Database'!AV310,IF('OTTV Calculation'!$E$6="HCMC",'Beta Database'!BM310))))</f>
        <v>0</v>
      </c>
      <c r="M316" s="68" t="b">
        <f>IF('OTTV Calculation'!$E$6="Hanoi",'Beta Database'!O310,IF('OTTV Calculation'!$E$6="Da Nang",'Beta Database'!AF310,IF('OTTV Calculation'!$E$6="Buon Ma Thuot",'Beta Database'!AW310,IF('OTTV Calculation'!$E$6="HCMC",'Beta Database'!BN310))))</f>
        <v>0</v>
      </c>
      <c r="N316" s="68" t="b">
        <f>IF('OTTV Calculation'!$E$6="Hanoi",'Beta Database'!P310,IF('OTTV Calculation'!$E$6="Da Nang",'Beta Database'!AG310,IF('OTTV Calculation'!$E$6="Buon Ma Thuot",'Beta Database'!AX310,IF('OTTV Calculation'!$E$6="HCMC",'Beta Database'!BO310))))</f>
        <v>0</v>
      </c>
      <c r="O316" s="68" t="b">
        <f>IF('OTTV Calculation'!$E$6="Hanoi",'Beta Database'!Q310,IF('OTTV Calculation'!$E$6="Da Nang",'Beta Database'!AH310,IF('OTTV Calculation'!$E$6="Buon Ma Thuot",'Beta Database'!AY310,IF('OTTV Calculation'!$E$6="HCMC",'Beta Database'!BP310))))</f>
        <v>0</v>
      </c>
      <c r="P316" s="68" t="b">
        <f>IF('OTTV Calculation'!$E$6="Hanoi",'Beta Database'!R310,IF('OTTV Calculation'!$E$6="Da Nang",'Beta Database'!AI310,IF('OTTV Calculation'!$E$6="Buon Ma Thuot",'Beta Database'!AZ310,IF('OTTV Calculation'!$E$6="HCMC",'Beta Database'!BQ310))))</f>
        <v>0</v>
      </c>
      <c r="Q316" s="68" t="b">
        <f>IF('OTTV Calculation'!$E$6="Hanoi",'Beta Database'!S310,IF('OTTV Calculation'!$E$6="Da Nang",'Beta Database'!AJ310,IF('OTTV Calculation'!$E$6="Buon Ma Thuot",'Beta Database'!BA310,IF('OTTV Calculation'!$E$6="HCMC",'Beta Database'!BR310))))</f>
        <v>0</v>
      </c>
      <c r="R316" s="57">
        <v>0.10000000000001</v>
      </c>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row>
    <row r="317" spans="1:64" x14ac:dyDescent="0.25">
      <c r="A317" s="67">
        <v>3</v>
      </c>
      <c r="B317" s="68" t="b">
        <f>IF('OTTV Calculation'!$E$6="Hanoi",'Beta Database'!D311,IF('OTTV Calculation'!$E$6="Da Nang",'Beta Database'!U311,IF('OTTV Calculation'!$E$6="Buon Ma Thuot",'Beta Database'!AL311,IF('OTTV Calculation'!$E$6="HCMC",'Beta Database'!BC311))))</f>
        <v>0</v>
      </c>
      <c r="C317" s="68" t="b">
        <f>IF('OTTV Calculation'!$E$6="Hanoi",'Beta Database'!E311,IF('OTTV Calculation'!$E$6="Da Nang",'Beta Database'!V311,IF('OTTV Calculation'!$E$6="Buon Ma Thuot",'Beta Database'!AM311,IF('OTTV Calculation'!$E$6="HCMC",'Beta Database'!BD311))))</f>
        <v>0</v>
      </c>
      <c r="D317" s="68" t="b">
        <f>IF('OTTV Calculation'!$E$6="Hanoi",'Beta Database'!F311,IF('OTTV Calculation'!$E$6="Da Nang",'Beta Database'!W311,IF('OTTV Calculation'!$E$6="Buon Ma Thuot",'Beta Database'!AN311,IF('OTTV Calculation'!$E$6="HCMC",'Beta Database'!BE311))))</f>
        <v>0</v>
      </c>
      <c r="E317" s="68" t="b">
        <f>IF('OTTV Calculation'!$E$6="Hanoi",'Beta Database'!G311,IF('OTTV Calculation'!$E$6="Da Nang",'Beta Database'!X311,IF('OTTV Calculation'!$E$6="Buon Ma Thuot",'Beta Database'!AO311,IF('OTTV Calculation'!$E$6="HCMC",'Beta Database'!BF311))))</f>
        <v>0</v>
      </c>
      <c r="F317" s="73" t="b">
        <f>IF('OTTV Calculation'!$E$6="Hanoi",'Beta Database'!H311,IF('OTTV Calculation'!$E$6="Da Nang",'Beta Database'!Y311,IF('OTTV Calculation'!$E$6="Buon Ma Thuot",'Beta Database'!AP311,IF('OTTV Calculation'!$E$6="HCMC",'Beta Database'!BG311))))</f>
        <v>0</v>
      </c>
      <c r="G317" s="68" t="b">
        <f>IF('OTTV Calculation'!$E$6="Hanoi",'Beta Database'!I311,IF('OTTV Calculation'!$E$6="Da Nang",'Beta Database'!Z311,IF('OTTV Calculation'!$E$6="Buon Ma Thuot",'Beta Database'!AQ311,IF('OTTV Calculation'!$E$6="HCMC",'Beta Database'!BH311))))</f>
        <v>0</v>
      </c>
      <c r="H317" s="68" t="b">
        <f>IF('OTTV Calculation'!$E$6="Hanoi",'Beta Database'!J311,IF('OTTV Calculation'!$E$6="Da Nang",'Beta Database'!AA311,IF('OTTV Calculation'!$E$6="Buon Ma Thuot",'Beta Database'!AR311,IF('OTTV Calculation'!$E$6="HCMC",'Beta Database'!BI311))))</f>
        <v>0</v>
      </c>
      <c r="I317" s="68" t="b">
        <f>IF('OTTV Calculation'!$E$6="Hanoi",'Beta Database'!K311,IF('OTTV Calculation'!$E$6="Da Nang",'Beta Database'!AB311,IF('OTTV Calculation'!$E$6="Buon Ma Thuot",'Beta Database'!AS311,IF('OTTV Calculation'!$E$6="HCMC",'Beta Database'!BJ311))))</f>
        <v>0</v>
      </c>
      <c r="J317" s="68" t="b">
        <f>IF('OTTV Calculation'!$E$6="Hanoi",'Beta Database'!L311,IF('OTTV Calculation'!$E$6="Da Nang",'Beta Database'!AC311,IF('OTTV Calculation'!$E$6="Buon Ma Thuot",'Beta Database'!AT311,IF('OTTV Calculation'!$E$6="HCMC",'Beta Database'!BK311))))</f>
        <v>0</v>
      </c>
      <c r="K317" s="68" t="b">
        <f>IF('OTTV Calculation'!$E$6="Hanoi",'Beta Database'!M311,IF('OTTV Calculation'!$E$6="Da Nang",'Beta Database'!AD311,IF('OTTV Calculation'!$E$6="Buon Ma Thuot",'Beta Database'!AU311,IF('OTTV Calculation'!$E$6="HCMC",'Beta Database'!BL311))))</f>
        <v>0</v>
      </c>
      <c r="L317" s="68" t="b">
        <f>IF('OTTV Calculation'!$E$6="Hanoi",'Beta Database'!N311,IF('OTTV Calculation'!$E$6="Da Nang",'Beta Database'!AE311,IF('OTTV Calculation'!$E$6="Buon Ma Thuot",'Beta Database'!AV311,IF('OTTV Calculation'!$E$6="HCMC",'Beta Database'!BM311))))</f>
        <v>0</v>
      </c>
      <c r="M317" s="68" t="b">
        <f>IF('OTTV Calculation'!$E$6="Hanoi",'Beta Database'!O311,IF('OTTV Calculation'!$E$6="Da Nang",'Beta Database'!AF311,IF('OTTV Calculation'!$E$6="Buon Ma Thuot",'Beta Database'!AW311,IF('OTTV Calculation'!$E$6="HCMC",'Beta Database'!BN311))))</f>
        <v>0</v>
      </c>
      <c r="N317" s="68" t="b">
        <f>IF('OTTV Calculation'!$E$6="Hanoi",'Beta Database'!P311,IF('OTTV Calculation'!$E$6="Da Nang",'Beta Database'!AG311,IF('OTTV Calculation'!$E$6="Buon Ma Thuot",'Beta Database'!AX311,IF('OTTV Calculation'!$E$6="HCMC",'Beta Database'!BO311))))</f>
        <v>0</v>
      </c>
      <c r="O317" s="68" t="b">
        <f>IF('OTTV Calculation'!$E$6="Hanoi",'Beta Database'!Q311,IF('OTTV Calculation'!$E$6="Da Nang",'Beta Database'!AH311,IF('OTTV Calculation'!$E$6="Buon Ma Thuot",'Beta Database'!AY311,IF('OTTV Calculation'!$E$6="HCMC",'Beta Database'!BP311))))</f>
        <v>0</v>
      </c>
      <c r="P317" s="68" t="b">
        <f>IF('OTTV Calculation'!$E$6="Hanoi",'Beta Database'!R311,IF('OTTV Calculation'!$E$6="Da Nang",'Beta Database'!AI311,IF('OTTV Calculation'!$E$6="Buon Ma Thuot",'Beta Database'!AZ311,IF('OTTV Calculation'!$E$6="HCMC",'Beta Database'!BQ311))))</f>
        <v>0</v>
      </c>
      <c r="Q317" s="68" t="b">
        <f>IF('OTTV Calculation'!$E$6="Hanoi",'Beta Database'!S311,IF('OTTV Calculation'!$E$6="Da Nang",'Beta Database'!AJ311,IF('OTTV Calculation'!$E$6="Buon Ma Thuot",'Beta Database'!BA311,IF('OTTV Calculation'!$E$6="HCMC",'Beta Database'!BR311))))</f>
        <v>0</v>
      </c>
      <c r="R317" s="57">
        <v>0</v>
      </c>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row>
    <row r="318" spans="1:64" x14ac:dyDescent="0.25">
      <c r="A318" s="57"/>
      <c r="B318" s="57"/>
      <c r="C318" s="57"/>
      <c r="D318" s="57"/>
      <c r="E318" s="57"/>
      <c r="F318" s="76"/>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row>
    <row r="319" spans="1:64" x14ac:dyDescent="0.25">
      <c r="A319" s="57"/>
      <c r="B319" s="57"/>
      <c r="C319" s="57"/>
      <c r="D319" s="57"/>
      <c r="E319" s="57"/>
      <c r="F319" s="76"/>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row>
    <row r="320" spans="1:64" x14ac:dyDescent="0.25">
      <c r="A320" s="57" t="s">
        <v>236</v>
      </c>
      <c r="B320" s="57"/>
      <c r="C320" s="57"/>
      <c r="D320" s="57"/>
      <c r="E320" s="57"/>
      <c r="F320" s="76"/>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row>
    <row r="321" spans="1:64" x14ac:dyDescent="0.25">
      <c r="A321" s="57" t="s">
        <v>225</v>
      </c>
      <c r="B321" s="57"/>
      <c r="C321" s="57"/>
      <c r="D321" s="57"/>
      <c r="E321" s="57"/>
      <c r="F321" s="76"/>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row>
    <row r="322" spans="1:64" x14ac:dyDescent="0.25">
      <c r="A322" s="57" t="s">
        <v>226</v>
      </c>
      <c r="B322" s="57"/>
      <c r="C322" s="57"/>
      <c r="D322" s="57"/>
      <c r="E322" s="57"/>
      <c r="F322" s="76"/>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row>
    <row r="323" spans="1:64" x14ac:dyDescent="0.25">
      <c r="A323" s="57" t="s">
        <v>227</v>
      </c>
      <c r="B323" s="57"/>
      <c r="C323" s="57"/>
      <c r="D323" s="57"/>
      <c r="E323" s="57"/>
      <c r="F323" s="76"/>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row>
    <row r="324" spans="1:64" x14ac:dyDescent="0.25">
      <c r="A324" s="57" t="s">
        <v>228</v>
      </c>
      <c r="B324" s="57"/>
      <c r="C324" s="57"/>
      <c r="D324" s="57"/>
      <c r="E324" s="57"/>
      <c r="F324" s="76"/>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row>
    <row r="325" spans="1:64" x14ac:dyDescent="0.25">
      <c r="A325" s="57"/>
      <c r="B325" s="57"/>
      <c r="C325" s="57"/>
      <c r="D325" s="57"/>
      <c r="E325" s="57"/>
      <c r="F325" s="76"/>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row>
    <row r="326" spans="1:64" x14ac:dyDescent="0.25">
      <c r="A326" s="57"/>
      <c r="B326" s="57"/>
      <c r="C326" s="57"/>
      <c r="D326" s="57"/>
      <c r="E326" s="57"/>
      <c r="F326" s="76"/>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row>
    <row r="327" spans="1:64" x14ac:dyDescent="0.25">
      <c r="A327" s="57"/>
      <c r="B327" s="57"/>
      <c r="C327" s="57"/>
      <c r="D327" s="57"/>
      <c r="E327" s="57"/>
      <c r="F327" s="76"/>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row>
    <row r="328" spans="1:64" x14ac:dyDescent="0.25">
      <c r="A328" s="57"/>
      <c r="B328" s="57"/>
      <c r="C328" s="57"/>
      <c r="D328" s="57"/>
      <c r="E328" s="57"/>
      <c r="F328" s="76"/>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row>
    <row r="329" spans="1:64" x14ac:dyDescent="0.25">
      <c r="A329" s="57"/>
      <c r="B329" s="57"/>
      <c r="C329" s="57"/>
      <c r="D329" s="57"/>
      <c r="E329" s="57"/>
      <c r="F329" s="76"/>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row>
    <row r="330" spans="1:64" x14ac:dyDescent="0.25">
      <c r="A330" s="57"/>
      <c r="B330" s="57"/>
      <c r="C330" s="57"/>
      <c r="D330" s="57"/>
      <c r="E330" s="57"/>
      <c r="F330" s="76"/>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row>
    <row r="331" spans="1:64" x14ac:dyDescent="0.25">
      <c r="A331" s="57"/>
      <c r="B331" s="57"/>
      <c r="C331" s="57"/>
      <c r="D331" s="57"/>
      <c r="E331" s="57"/>
      <c r="F331" s="76"/>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row>
    <row r="332" spans="1:64" x14ac:dyDescent="0.25">
      <c r="A332" s="57"/>
      <c r="B332" s="57"/>
      <c r="C332" s="57"/>
      <c r="D332" s="57"/>
      <c r="E332" s="57"/>
      <c r="F332" s="76"/>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row>
    <row r="333" spans="1:64" x14ac:dyDescent="0.25">
      <c r="A333" s="57"/>
      <c r="B333" s="57"/>
      <c r="C333" s="57"/>
      <c r="D333" s="57"/>
      <c r="E333" s="57"/>
      <c r="F333" s="76"/>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row>
    <row r="334" spans="1:64" x14ac:dyDescent="0.25">
      <c r="A334" s="57"/>
      <c r="B334" s="57"/>
      <c r="C334" s="57"/>
      <c r="D334" s="57"/>
      <c r="E334" s="57"/>
      <c r="F334" s="76"/>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row>
    <row r="335" spans="1:64" x14ac:dyDescent="0.25">
      <c r="A335" s="57"/>
      <c r="B335" s="57"/>
      <c r="C335" s="57"/>
      <c r="D335" s="57"/>
      <c r="E335" s="57"/>
      <c r="F335" s="76"/>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row>
    <row r="336" spans="1:64" x14ac:dyDescent="0.25">
      <c r="A336" s="57"/>
      <c r="B336" s="57"/>
      <c r="C336" s="57"/>
      <c r="D336" s="57"/>
      <c r="E336" s="57"/>
      <c r="F336" s="76"/>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row>
    <row r="337" spans="1:64" x14ac:dyDescent="0.25">
      <c r="A337" s="57"/>
      <c r="B337" s="57"/>
      <c r="C337" s="57"/>
      <c r="D337" s="57"/>
      <c r="E337" s="57"/>
      <c r="F337" s="76"/>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row>
    <row r="338" spans="1:64" x14ac:dyDescent="0.25">
      <c r="A338" s="57"/>
      <c r="B338" s="57"/>
      <c r="C338" s="57"/>
      <c r="D338" s="57"/>
      <c r="E338" s="57"/>
      <c r="F338" s="76"/>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row>
    <row r="339" spans="1:64" x14ac:dyDescent="0.25">
      <c r="A339" s="57"/>
      <c r="B339" s="57"/>
      <c r="C339" s="57"/>
      <c r="D339" s="57"/>
      <c r="E339" s="57"/>
      <c r="F339" s="76"/>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row>
    <row r="340" spans="1:64" x14ac:dyDescent="0.25">
      <c r="A340" s="57"/>
      <c r="B340" s="57"/>
      <c r="C340" s="57"/>
      <c r="D340" s="57"/>
      <c r="E340" s="57"/>
      <c r="F340" s="76"/>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row>
    <row r="341" spans="1:64" x14ac:dyDescent="0.25">
      <c r="A341" s="57"/>
      <c r="B341" s="57"/>
      <c r="C341" s="57"/>
      <c r="D341" s="57"/>
      <c r="E341" s="57"/>
      <c r="F341" s="76"/>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row>
    <row r="342" spans="1:64" x14ac:dyDescent="0.25">
      <c r="A342" s="57"/>
      <c r="B342" s="57"/>
      <c r="C342" s="57"/>
      <c r="D342" s="57"/>
      <c r="E342" s="57"/>
      <c r="F342" s="76"/>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row>
    <row r="343" spans="1:64" x14ac:dyDescent="0.25">
      <c r="A343" s="57"/>
      <c r="B343" s="57"/>
      <c r="C343" s="57"/>
      <c r="D343" s="57"/>
      <c r="E343" s="57"/>
      <c r="F343" s="76"/>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row>
    <row r="344" spans="1:64" x14ac:dyDescent="0.25">
      <c r="A344" s="57"/>
      <c r="B344" s="57"/>
      <c r="C344" s="57"/>
      <c r="D344" s="57"/>
      <c r="E344" s="57"/>
      <c r="F344" s="76"/>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row>
    <row r="345" spans="1:64" x14ac:dyDescent="0.25">
      <c r="A345" s="57"/>
      <c r="B345" s="57"/>
      <c r="C345" s="57"/>
      <c r="D345" s="57"/>
      <c r="E345" s="57"/>
      <c r="F345" s="76"/>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row>
    <row r="346" spans="1:64" x14ac:dyDescent="0.25">
      <c r="A346" s="57"/>
      <c r="B346" s="57"/>
      <c r="C346" s="57"/>
      <c r="D346" s="57"/>
      <c r="E346" s="57"/>
      <c r="F346" s="76"/>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row>
    <row r="347" spans="1:64" x14ac:dyDescent="0.25">
      <c r="A347" s="57"/>
      <c r="B347" s="57"/>
      <c r="C347" s="57"/>
      <c r="D347" s="57"/>
      <c r="E347" s="57"/>
      <c r="F347" s="76"/>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c r="BJ347" s="57"/>
      <c r="BK347" s="57"/>
      <c r="BL347" s="57"/>
    </row>
    <row r="348" spans="1:64" x14ac:dyDescent="0.25">
      <c r="A348" s="57"/>
      <c r="B348" s="57"/>
      <c r="C348" s="57"/>
      <c r="D348" s="57"/>
      <c r="E348" s="57"/>
      <c r="F348" s="76"/>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c r="AY348" s="57"/>
      <c r="AZ348" s="57"/>
      <c r="BA348" s="57"/>
      <c r="BB348" s="57"/>
      <c r="BC348" s="57"/>
      <c r="BD348" s="57"/>
      <c r="BE348" s="57"/>
      <c r="BF348" s="57"/>
      <c r="BG348" s="57"/>
      <c r="BH348" s="57"/>
      <c r="BI348" s="57"/>
      <c r="BJ348" s="57"/>
      <c r="BK348" s="57"/>
      <c r="BL348" s="57"/>
    </row>
    <row r="349" spans="1:64" x14ac:dyDescent="0.25">
      <c r="A349" s="57"/>
      <c r="B349" s="57"/>
      <c r="C349" s="57"/>
      <c r="D349" s="57"/>
      <c r="E349" s="57"/>
      <c r="F349" s="76"/>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57"/>
      <c r="AY349" s="57"/>
      <c r="AZ349" s="57"/>
      <c r="BA349" s="57"/>
      <c r="BB349" s="57"/>
      <c r="BC349" s="57"/>
      <c r="BD349" s="57"/>
      <c r="BE349" s="57"/>
      <c r="BF349" s="57"/>
      <c r="BG349" s="57"/>
      <c r="BH349" s="57"/>
      <c r="BI349" s="57"/>
      <c r="BJ349" s="57"/>
      <c r="BK349" s="57"/>
      <c r="BL349" s="57"/>
    </row>
    <row r="350" spans="1:64" x14ac:dyDescent="0.25">
      <c r="A350" s="57"/>
      <c r="B350" s="57"/>
      <c r="C350" s="57"/>
      <c r="D350" s="57"/>
      <c r="E350" s="57"/>
      <c r="F350" s="76"/>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c r="AY350" s="57"/>
      <c r="AZ350" s="57"/>
      <c r="BA350" s="57"/>
      <c r="BB350" s="57"/>
      <c r="BC350" s="57"/>
      <c r="BD350" s="57"/>
      <c r="BE350" s="57"/>
      <c r="BF350" s="57"/>
      <c r="BG350" s="57"/>
      <c r="BH350" s="57"/>
      <c r="BI350" s="57"/>
      <c r="BJ350" s="57"/>
      <c r="BK350" s="57"/>
      <c r="BL350" s="57"/>
    </row>
    <row r="351" spans="1:64" x14ac:dyDescent="0.25">
      <c r="A351" s="57"/>
      <c r="B351" s="57"/>
      <c r="C351" s="57"/>
      <c r="D351" s="57"/>
      <c r="E351" s="57"/>
      <c r="F351" s="76"/>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row>
    <row r="352" spans="1:64" x14ac:dyDescent="0.25">
      <c r="A352" s="57"/>
      <c r="B352" s="57"/>
      <c r="C352" s="57"/>
      <c r="D352" s="57"/>
      <c r="E352" s="57"/>
      <c r="F352" s="76"/>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c r="AY352" s="57"/>
      <c r="AZ352" s="57"/>
      <c r="BA352" s="57"/>
      <c r="BB352" s="57"/>
      <c r="BC352" s="57"/>
      <c r="BD352" s="57"/>
      <c r="BE352" s="57"/>
      <c r="BF352" s="57"/>
      <c r="BG352" s="57"/>
      <c r="BH352" s="57"/>
      <c r="BI352" s="57"/>
      <c r="BJ352" s="57"/>
      <c r="BK352" s="57"/>
      <c r="BL352" s="57"/>
    </row>
    <row r="353" spans="1:64" x14ac:dyDescent="0.25">
      <c r="A353" s="57"/>
      <c r="B353" s="57"/>
      <c r="C353" s="57"/>
      <c r="D353" s="57"/>
      <c r="E353" s="57"/>
      <c r="F353" s="76"/>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c r="BA353" s="57"/>
      <c r="BB353" s="57"/>
      <c r="BC353" s="57"/>
      <c r="BD353" s="57"/>
      <c r="BE353" s="57"/>
      <c r="BF353" s="57"/>
      <c r="BG353" s="57"/>
      <c r="BH353" s="57"/>
      <c r="BI353" s="57"/>
      <c r="BJ353" s="57"/>
      <c r="BK353" s="57"/>
      <c r="BL353" s="57"/>
    </row>
    <row r="354" spans="1:64" x14ac:dyDescent="0.25">
      <c r="A354" s="57"/>
      <c r="B354" s="57"/>
      <c r="C354" s="57"/>
      <c r="D354" s="57"/>
      <c r="E354" s="57"/>
      <c r="F354" s="76"/>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c r="AT354" s="57"/>
      <c r="AU354" s="57"/>
      <c r="AV354" s="57"/>
      <c r="AW354" s="57"/>
      <c r="AX354" s="57"/>
      <c r="AY354" s="57"/>
      <c r="AZ354" s="57"/>
      <c r="BA354" s="57"/>
      <c r="BB354" s="57"/>
      <c r="BC354" s="57"/>
      <c r="BD354" s="57"/>
      <c r="BE354" s="57"/>
      <c r="BF354" s="57"/>
      <c r="BG354" s="57"/>
      <c r="BH354" s="57"/>
      <c r="BI354" s="57"/>
      <c r="BJ354" s="57"/>
      <c r="BK354" s="57"/>
      <c r="BL354" s="57"/>
    </row>
    <row r="355" spans="1:64" x14ac:dyDescent="0.25">
      <c r="A355" s="57"/>
      <c r="B355" s="57"/>
      <c r="C355" s="57"/>
      <c r="D355" s="57"/>
      <c r="E355" s="57"/>
      <c r="F355" s="76"/>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c r="AT355" s="57"/>
      <c r="AU355" s="57"/>
      <c r="AV355" s="57"/>
      <c r="AW355" s="57"/>
      <c r="AX355" s="57"/>
      <c r="AY355" s="57"/>
      <c r="AZ355" s="57"/>
      <c r="BA355" s="57"/>
      <c r="BB355" s="57"/>
      <c r="BC355" s="57"/>
      <c r="BD355" s="57"/>
      <c r="BE355" s="57"/>
      <c r="BF355" s="57"/>
      <c r="BG355" s="57"/>
      <c r="BH355" s="57"/>
      <c r="BI355" s="57"/>
      <c r="BJ355" s="57"/>
      <c r="BK355" s="57"/>
      <c r="BL355" s="57"/>
    </row>
    <row r="356" spans="1:64" x14ac:dyDescent="0.25">
      <c r="A356" s="57"/>
      <c r="B356" s="57"/>
      <c r="C356" s="57"/>
      <c r="D356" s="57"/>
      <c r="E356" s="57"/>
      <c r="F356" s="76"/>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row>
    <row r="357" spans="1:64" x14ac:dyDescent="0.25">
      <c r="A357" s="57"/>
      <c r="B357" s="57"/>
      <c r="C357" s="57"/>
      <c r="D357" s="57"/>
      <c r="E357" s="57"/>
      <c r="F357" s="76"/>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c r="BJ357" s="57"/>
      <c r="BK357" s="57"/>
      <c r="BL357" s="57"/>
    </row>
    <row r="358" spans="1:64" x14ac:dyDescent="0.25">
      <c r="A358" s="57"/>
      <c r="B358" s="57"/>
      <c r="C358" s="57"/>
      <c r="D358" s="57"/>
      <c r="E358" s="57"/>
      <c r="F358" s="76"/>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c r="BC358" s="57"/>
      <c r="BD358" s="57"/>
      <c r="BE358" s="57"/>
      <c r="BF358" s="57"/>
      <c r="BG358" s="57"/>
      <c r="BH358" s="57"/>
      <c r="BI358" s="57"/>
      <c r="BJ358" s="57"/>
      <c r="BK358" s="57"/>
      <c r="BL358" s="57"/>
    </row>
    <row r="359" spans="1:64" x14ac:dyDescent="0.25">
      <c r="A359" s="57"/>
      <c r="B359" s="57"/>
      <c r="C359" s="57"/>
      <c r="D359" s="57"/>
      <c r="E359" s="57"/>
      <c r="F359" s="76"/>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57"/>
      <c r="BJ359" s="57"/>
      <c r="BK359" s="57"/>
      <c r="BL359" s="57"/>
    </row>
    <row r="360" spans="1:64" x14ac:dyDescent="0.25">
      <c r="A360" s="57"/>
      <c r="B360" s="57"/>
      <c r="C360" s="57"/>
      <c r="D360" s="57"/>
      <c r="E360" s="57"/>
      <c r="F360" s="76"/>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c r="BH360" s="57"/>
      <c r="BI360" s="57"/>
      <c r="BJ360" s="57"/>
      <c r="BK360" s="57"/>
      <c r="BL360" s="57"/>
    </row>
    <row r="361" spans="1:64" x14ac:dyDescent="0.25">
      <c r="A361" s="57"/>
      <c r="B361" s="57"/>
      <c r="C361" s="57"/>
      <c r="D361" s="57"/>
      <c r="E361" s="57"/>
      <c r="F361" s="76"/>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row>
    <row r="362" spans="1:64" x14ac:dyDescent="0.25">
      <c r="A362" s="57"/>
      <c r="B362" s="57"/>
      <c r="C362" s="57"/>
      <c r="D362" s="57"/>
      <c r="E362" s="57"/>
      <c r="F362" s="76"/>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row>
    <row r="363" spans="1:64" x14ac:dyDescent="0.25">
      <c r="A363" s="57"/>
      <c r="B363" s="57"/>
      <c r="C363" s="57"/>
      <c r="D363" s="57"/>
      <c r="E363" s="57"/>
      <c r="F363" s="76"/>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c r="BH363" s="57"/>
      <c r="BI363" s="57"/>
      <c r="BJ363" s="57"/>
      <c r="BK363" s="57"/>
      <c r="BL363" s="57"/>
    </row>
    <row r="364" spans="1:64" x14ac:dyDescent="0.25">
      <c r="A364" s="57"/>
      <c r="B364" s="57"/>
      <c r="C364" s="57"/>
      <c r="D364" s="57"/>
      <c r="E364" s="57"/>
      <c r="F364" s="76"/>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c r="BH364" s="57"/>
      <c r="BI364" s="57"/>
      <c r="BJ364" s="57"/>
      <c r="BK364" s="57"/>
      <c r="BL364" s="57"/>
    </row>
    <row r="365" spans="1:64" x14ac:dyDescent="0.25">
      <c r="A365" s="57"/>
      <c r="B365" s="57"/>
      <c r="C365" s="57"/>
      <c r="D365" s="57"/>
      <c r="E365" s="57"/>
      <c r="F365" s="76"/>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c r="BH365" s="57"/>
      <c r="BI365" s="57"/>
      <c r="BJ365" s="57"/>
      <c r="BK365" s="57"/>
      <c r="BL365" s="57"/>
    </row>
    <row r="366" spans="1:64" x14ac:dyDescent="0.25">
      <c r="A366" s="57"/>
      <c r="B366" s="57"/>
      <c r="C366" s="57"/>
      <c r="D366" s="57"/>
      <c r="E366" s="57"/>
      <c r="F366" s="76"/>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row>
    <row r="367" spans="1:64" x14ac:dyDescent="0.25">
      <c r="A367" s="57"/>
      <c r="B367" s="57"/>
      <c r="C367" s="57"/>
      <c r="D367" s="57"/>
      <c r="E367" s="57"/>
      <c r="F367" s="76"/>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row>
    <row r="368" spans="1:64" x14ac:dyDescent="0.25">
      <c r="A368" s="57"/>
      <c r="B368" s="57"/>
      <c r="C368" s="57"/>
      <c r="D368" s="57"/>
      <c r="E368" s="57"/>
      <c r="F368" s="76"/>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c r="BJ368" s="57"/>
      <c r="BK368" s="57"/>
      <c r="BL368" s="57"/>
    </row>
    <row r="369" spans="1:64" x14ac:dyDescent="0.25">
      <c r="A369" s="57"/>
      <c r="B369" s="57"/>
      <c r="C369" s="57"/>
      <c r="D369" s="57"/>
      <c r="E369" s="57"/>
      <c r="F369" s="76"/>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c r="BH369" s="57"/>
      <c r="BI369" s="57"/>
      <c r="BJ369" s="57"/>
      <c r="BK369" s="57"/>
      <c r="BL369" s="57"/>
    </row>
    <row r="370" spans="1:64" x14ac:dyDescent="0.25">
      <c r="A370" s="57"/>
      <c r="B370" s="57"/>
      <c r="C370" s="57"/>
      <c r="D370" s="57"/>
      <c r="E370" s="57"/>
      <c r="F370" s="76"/>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c r="BH370" s="57"/>
      <c r="BI370" s="57"/>
      <c r="BJ370" s="57"/>
      <c r="BK370" s="57"/>
      <c r="BL370" s="57"/>
    </row>
    <row r="371" spans="1:64" x14ac:dyDescent="0.25">
      <c r="A371" s="57"/>
      <c r="B371" s="57"/>
      <c r="C371" s="57"/>
      <c r="D371" s="57"/>
      <c r="E371" s="57"/>
      <c r="F371" s="76"/>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c r="BH371" s="57"/>
      <c r="BI371" s="57"/>
      <c r="BJ371" s="57"/>
      <c r="BK371" s="57"/>
      <c r="BL371" s="57"/>
    </row>
    <row r="372" spans="1:64" x14ac:dyDescent="0.25">
      <c r="A372" s="57"/>
      <c r="B372" s="57"/>
      <c r="C372" s="57"/>
      <c r="D372" s="57"/>
      <c r="E372" s="57"/>
      <c r="F372" s="76"/>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row>
    <row r="373" spans="1:64" x14ac:dyDescent="0.25">
      <c r="A373" s="57"/>
      <c r="B373" s="57"/>
      <c r="C373" s="57"/>
      <c r="D373" s="57"/>
      <c r="E373" s="57"/>
      <c r="F373" s="76"/>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57"/>
      <c r="BL373" s="57"/>
    </row>
    <row r="374" spans="1:64" x14ac:dyDescent="0.25">
      <c r="A374" s="57"/>
      <c r="B374" s="57"/>
      <c r="C374" s="57"/>
      <c r="D374" s="57"/>
      <c r="E374" s="57"/>
      <c r="F374" s="76"/>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c r="BH374" s="57"/>
      <c r="BI374" s="57"/>
      <c r="BJ374" s="57"/>
      <c r="BK374" s="57"/>
      <c r="BL374" s="57"/>
    </row>
    <row r="375" spans="1:64" x14ac:dyDescent="0.25">
      <c r="A375" s="57"/>
      <c r="B375" s="57"/>
      <c r="C375" s="57"/>
      <c r="D375" s="57"/>
      <c r="E375" s="57"/>
      <c r="F375" s="76"/>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c r="BJ375" s="57"/>
      <c r="BK375" s="57"/>
      <c r="BL375" s="57"/>
    </row>
    <row r="376" spans="1:64" x14ac:dyDescent="0.25">
      <c r="A376" s="57"/>
      <c r="B376" s="57"/>
      <c r="C376" s="57"/>
      <c r="D376" s="57"/>
      <c r="E376" s="57"/>
      <c r="F376" s="76"/>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c r="BH376" s="57"/>
      <c r="BI376" s="57"/>
      <c r="BJ376" s="57"/>
      <c r="BK376" s="57"/>
      <c r="BL376" s="57"/>
    </row>
    <row r="377" spans="1:64" x14ac:dyDescent="0.25">
      <c r="A377" s="57"/>
      <c r="B377" s="57"/>
      <c r="C377" s="57"/>
      <c r="D377" s="57"/>
      <c r="E377" s="57"/>
      <c r="F377" s="76"/>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row>
    <row r="378" spans="1:64" x14ac:dyDescent="0.25">
      <c r="A378" s="57"/>
      <c r="B378" s="57"/>
      <c r="C378" s="57"/>
      <c r="D378" s="57"/>
      <c r="E378" s="57"/>
      <c r="F378" s="76"/>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c r="BH378" s="57"/>
      <c r="BI378" s="57"/>
      <c r="BJ378" s="57"/>
      <c r="BK378" s="57"/>
      <c r="BL378" s="57"/>
    </row>
    <row r="379" spans="1:64" x14ac:dyDescent="0.25">
      <c r="A379" s="57"/>
      <c r="B379" s="57"/>
      <c r="C379" s="57"/>
      <c r="D379" s="57"/>
      <c r="E379" s="57"/>
      <c r="F379" s="76"/>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c r="BH379" s="57"/>
      <c r="BI379" s="57"/>
      <c r="BJ379" s="57"/>
      <c r="BK379" s="57"/>
      <c r="BL379" s="57"/>
    </row>
    <row r="380" spans="1:64" x14ac:dyDescent="0.25">
      <c r="A380" s="57"/>
      <c r="B380" s="57"/>
      <c r="C380" s="57"/>
      <c r="D380" s="57"/>
      <c r="E380" s="57"/>
      <c r="F380" s="76"/>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c r="BH380" s="57"/>
      <c r="BI380" s="57"/>
      <c r="BJ380" s="57"/>
      <c r="BK380" s="57"/>
      <c r="BL380" s="57"/>
    </row>
    <row r="381" spans="1:64" x14ac:dyDescent="0.25">
      <c r="A381" s="57"/>
      <c r="B381" s="57"/>
      <c r="C381" s="57"/>
      <c r="D381" s="57"/>
      <c r="E381" s="57"/>
      <c r="F381" s="76"/>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c r="BJ381" s="57"/>
      <c r="BK381" s="57"/>
      <c r="BL381" s="57"/>
    </row>
    <row r="382" spans="1:64" x14ac:dyDescent="0.25">
      <c r="A382" s="57"/>
      <c r="B382" s="57"/>
      <c r="C382" s="57"/>
      <c r="D382" s="57"/>
      <c r="E382" s="57"/>
      <c r="F382" s="76"/>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row>
    <row r="383" spans="1:64" x14ac:dyDescent="0.25">
      <c r="A383" s="57"/>
      <c r="B383" s="57"/>
      <c r="C383" s="57"/>
      <c r="D383" s="57"/>
      <c r="E383" s="57"/>
      <c r="F383" s="76"/>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c r="BJ383" s="57"/>
      <c r="BK383" s="57"/>
      <c r="BL383" s="57"/>
    </row>
    <row r="384" spans="1:64" x14ac:dyDescent="0.25">
      <c r="A384" s="57"/>
      <c r="B384" s="57"/>
      <c r="C384" s="57"/>
      <c r="D384" s="57"/>
      <c r="E384" s="57"/>
      <c r="F384" s="76"/>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row>
    <row r="385" spans="1:64" x14ac:dyDescent="0.25">
      <c r="A385" s="57"/>
      <c r="B385" s="57"/>
      <c r="C385" s="57"/>
      <c r="D385" s="57"/>
      <c r="E385" s="57"/>
      <c r="F385" s="76"/>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c r="BH385" s="57"/>
      <c r="BI385" s="57"/>
      <c r="BJ385" s="57"/>
      <c r="BK385" s="57"/>
      <c r="BL385" s="57"/>
    </row>
    <row r="386" spans="1:64" x14ac:dyDescent="0.25">
      <c r="A386" s="57"/>
      <c r="B386" s="57"/>
      <c r="C386" s="57"/>
      <c r="D386" s="57"/>
      <c r="E386" s="57"/>
      <c r="F386" s="76"/>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c r="BH386" s="57"/>
      <c r="BI386" s="57"/>
      <c r="BJ386" s="57"/>
      <c r="BK386" s="57"/>
      <c r="BL386" s="57"/>
    </row>
    <row r="387" spans="1:64" x14ac:dyDescent="0.25">
      <c r="A387" s="57"/>
      <c r="B387" s="57"/>
      <c r="C387" s="57"/>
      <c r="D387" s="57"/>
      <c r="E387" s="57"/>
      <c r="F387" s="76"/>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c r="BJ387" s="57"/>
      <c r="BK387" s="57"/>
      <c r="BL387" s="57"/>
    </row>
    <row r="388" spans="1:64" x14ac:dyDescent="0.25">
      <c r="A388" s="57"/>
      <c r="B388" s="57"/>
      <c r="C388" s="57"/>
      <c r="D388" s="57"/>
      <c r="E388" s="57"/>
      <c r="F388" s="76"/>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c r="BJ388" s="57"/>
      <c r="BK388" s="57"/>
      <c r="BL388" s="57"/>
    </row>
    <row r="389" spans="1:64" x14ac:dyDescent="0.25">
      <c r="A389" s="57"/>
      <c r="B389" s="57"/>
      <c r="C389" s="57"/>
      <c r="D389" s="57"/>
      <c r="E389" s="57"/>
      <c r="F389" s="76"/>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row>
    <row r="390" spans="1:64" x14ac:dyDescent="0.25">
      <c r="A390" s="57"/>
      <c r="B390" s="57"/>
      <c r="C390" s="57"/>
      <c r="D390" s="57"/>
      <c r="E390" s="57"/>
      <c r="F390" s="76"/>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c r="BH390" s="57"/>
      <c r="BI390" s="57"/>
      <c r="BJ390" s="57"/>
      <c r="BK390" s="57"/>
      <c r="BL390" s="57"/>
    </row>
    <row r="391" spans="1:64" x14ac:dyDescent="0.25">
      <c r="A391" s="57"/>
      <c r="B391" s="57"/>
      <c r="C391" s="57"/>
      <c r="D391" s="57"/>
      <c r="E391" s="57"/>
      <c r="F391" s="76"/>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row>
    <row r="392" spans="1:64" x14ac:dyDescent="0.25">
      <c r="A392" s="57"/>
      <c r="B392" s="57"/>
      <c r="C392" s="57"/>
      <c r="D392" s="57"/>
      <c r="E392" s="57"/>
      <c r="F392" s="76"/>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c r="BJ392" s="57"/>
      <c r="BK392" s="57"/>
      <c r="BL392" s="57"/>
    </row>
    <row r="393" spans="1:64" x14ac:dyDescent="0.25">
      <c r="A393" s="57"/>
      <c r="B393" s="57"/>
      <c r="C393" s="57"/>
      <c r="D393" s="57"/>
      <c r="E393" s="57"/>
      <c r="F393" s="76"/>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c r="BH393" s="57"/>
      <c r="BI393" s="57"/>
      <c r="BJ393" s="57"/>
      <c r="BK393" s="57"/>
      <c r="BL393" s="57"/>
    </row>
    <row r="394" spans="1:64" x14ac:dyDescent="0.25">
      <c r="A394" s="57"/>
      <c r="B394" s="57"/>
      <c r="C394" s="57"/>
      <c r="D394" s="57"/>
      <c r="E394" s="57"/>
      <c r="F394" s="76"/>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c r="BH394" s="57"/>
      <c r="BI394" s="57"/>
      <c r="BJ394" s="57"/>
      <c r="BK394" s="57"/>
      <c r="BL394" s="57"/>
    </row>
    <row r="395" spans="1:64" x14ac:dyDescent="0.25">
      <c r="A395" s="57"/>
      <c r="B395" s="57"/>
      <c r="C395" s="57"/>
      <c r="D395" s="57"/>
      <c r="E395" s="57"/>
      <c r="F395" s="76"/>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c r="BJ395" s="57"/>
      <c r="BK395" s="57"/>
      <c r="BL395" s="57"/>
    </row>
    <row r="396" spans="1:64" x14ac:dyDescent="0.25">
      <c r="A396" s="57"/>
      <c r="B396" s="57"/>
      <c r="C396" s="57"/>
      <c r="D396" s="57"/>
      <c r="E396" s="57"/>
      <c r="F396" s="76"/>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row>
    <row r="397" spans="1:64" x14ac:dyDescent="0.25">
      <c r="A397" s="57"/>
      <c r="B397" s="57"/>
      <c r="C397" s="57"/>
      <c r="D397" s="57"/>
      <c r="E397" s="57"/>
      <c r="F397" s="76"/>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c r="BJ397" s="57"/>
      <c r="BK397" s="57"/>
      <c r="BL397" s="57"/>
    </row>
    <row r="398" spans="1:64" x14ac:dyDescent="0.25">
      <c r="A398" s="57"/>
      <c r="B398" s="57"/>
      <c r="C398" s="57"/>
      <c r="D398" s="57"/>
      <c r="E398" s="57"/>
      <c r="F398" s="76"/>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c r="BJ398" s="57"/>
      <c r="BK398" s="57"/>
      <c r="BL398" s="57"/>
    </row>
    <row r="399" spans="1:64" x14ac:dyDescent="0.25">
      <c r="A399" s="36"/>
      <c r="B399" s="36"/>
      <c r="C399" s="36"/>
      <c r="D399" s="36"/>
      <c r="E399" s="36"/>
      <c r="F399" s="77"/>
      <c r="G399" s="36"/>
      <c r="H399" s="36"/>
      <c r="I399" s="36"/>
      <c r="J399" s="36"/>
      <c r="K399" s="36"/>
      <c r="L399" s="36"/>
      <c r="M399" s="36"/>
      <c r="N399" s="36"/>
      <c r="O399" s="36"/>
      <c r="P399" s="36"/>
      <c r="Q399" s="36"/>
      <c r="R399" s="36"/>
      <c r="S399" s="36"/>
      <c r="T399" s="57"/>
      <c r="U399" s="57"/>
      <c r="V399" s="57"/>
      <c r="W399" s="57"/>
      <c r="X399" s="57"/>
      <c r="Y399" s="57"/>
      <c r="Z399" s="57"/>
      <c r="AA399" s="57"/>
      <c r="AB399" s="57"/>
      <c r="AC399" s="57"/>
      <c r="AD399" s="57"/>
      <c r="AE399" s="57"/>
      <c r="AF399" s="57"/>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row>
    <row r="400" spans="1:64" x14ac:dyDescent="0.25">
      <c r="A400" s="36"/>
      <c r="B400" s="36"/>
      <c r="C400" s="36"/>
      <c r="D400" s="36"/>
      <c r="E400" s="36"/>
      <c r="F400" s="77"/>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row>
    <row r="401" spans="1:64" x14ac:dyDescent="0.25">
      <c r="A401" s="36"/>
      <c r="B401" s="36"/>
      <c r="C401" s="36"/>
      <c r="D401" s="36"/>
      <c r="E401" s="36"/>
      <c r="F401" s="77"/>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row>
    <row r="402" spans="1:64" x14ac:dyDescent="0.25">
      <c r="A402" s="36"/>
      <c r="B402" s="36"/>
      <c r="C402" s="36"/>
      <c r="D402" s="36"/>
      <c r="E402" s="36"/>
      <c r="F402" s="77"/>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row>
    <row r="403" spans="1:64" x14ac:dyDescent="0.25">
      <c r="A403" s="36"/>
      <c r="B403" s="36"/>
      <c r="C403" s="36"/>
      <c r="D403" s="36"/>
      <c r="E403" s="36"/>
      <c r="F403" s="77"/>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row>
    <row r="404" spans="1:64" x14ac:dyDescent="0.25">
      <c r="A404" s="36"/>
      <c r="B404" s="36"/>
      <c r="C404" s="36"/>
      <c r="D404" s="36"/>
      <c r="E404" s="36"/>
      <c r="F404" s="77"/>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row>
    <row r="405" spans="1:64" x14ac:dyDescent="0.25">
      <c r="A405" s="36"/>
      <c r="B405" s="36"/>
      <c r="C405" s="36"/>
      <c r="D405" s="36"/>
      <c r="E405" s="36"/>
      <c r="F405" s="77"/>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row>
    <row r="406" spans="1:64" x14ac:dyDescent="0.25">
      <c r="A406" s="36"/>
      <c r="B406" s="36"/>
      <c r="C406" s="36"/>
      <c r="D406" s="36"/>
      <c r="E406" s="36"/>
      <c r="F406" s="77"/>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row>
    <row r="407" spans="1:64" x14ac:dyDescent="0.25">
      <c r="A407" s="36"/>
      <c r="B407" s="36"/>
      <c r="C407" s="36"/>
      <c r="D407" s="36"/>
      <c r="E407" s="36"/>
      <c r="F407" s="77"/>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row>
    <row r="408" spans="1:64" x14ac:dyDescent="0.25">
      <c r="A408" s="36"/>
      <c r="B408" s="36"/>
      <c r="C408" s="36"/>
      <c r="D408" s="36"/>
      <c r="E408" s="36"/>
      <c r="F408" s="77"/>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row>
    <row r="409" spans="1:64" x14ac:dyDescent="0.25">
      <c r="A409" s="36"/>
      <c r="B409" s="36"/>
      <c r="C409" s="36"/>
      <c r="D409" s="36"/>
      <c r="E409" s="36"/>
      <c r="F409" s="77"/>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row>
    <row r="410" spans="1:64" x14ac:dyDescent="0.25">
      <c r="A410" s="36"/>
      <c r="B410" s="36"/>
      <c r="C410" s="36"/>
      <c r="D410" s="36"/>
      <c r="E410" s="36"/>
      <c r="F410" s="77"/>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row>
    <row r="411" spans="1:64" x14ac:dyDescent="0.25">
      <c r="A411" s="36"/>
      <c r="B411" s="36"/>
      <c r="C411" s="36"/>
      <c r="D411" s="36"/>
      <c r="E411" s="36"/>
      <c r="F411" s="77"/>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row>
    <row r="412" spans="1:64" x14ac:dyDescent="0.25">
      <c r="A412" s="36"/>
      <c r="B412" s="36"/>
      <c r="C412" s="36"/>
      <c r="D412" s="36"/>
      <c r="E412" s="36"/>
      <c r="F412" s="77"/>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row>
    <row r="413" spans="1:64" x14ac:dyDescent="0.25">
      <c r="A413" s="36"/>
      <c r="B413" s="36"/>
      <c r="C413" s="36"/>
      <c r="D413" s="36"/>
      <c r="E413" s="36"/>
      <c r="F413" s="77"/>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36"/>
    </row>
    <row r="414" spans="1:64" x14ac:dyDescent="0.25">
      <c r="A414" s="36"/>
      <c r="B414" s="36"/>
      <c r="C414" s="36"/>
      <c r="D414" s="36"/>
      <c r="E414" s="36"/>
      <c r="F414" s="77"/>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36"/>
    </row>
    <row r="415" spans="1:64" x14ac:dyDescent="0.25">
      <c r="A415" s="36"/>
      <c r="B415" s="36"/>
      <c r="C415" s="36"/>
      <c r="D415" s="36"/>
      <c r="E415" s="36"/>
      <c r="F415" s="77"/>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36"/>
    </row>
    <row r="416" spans="1:64" x14ac:dyDescent="0.25">
      <c r="A416" s="36"/>
      <c r="B416" s="36"/>
      <c r="C416" s="36"/>
      <c r="D416" s="36"/>
      <c r="E416" s="36"/>
      <c r="F416" s="77"/>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row>
    <row r="417" spans="1:64" x14ac:dyDescent="0.25">
      <c r="A417" s="36"/>
      <c r="B417" s="36"/>
      <c r="C417" s="36"/>
      <c r="D417" s="36"/>
      <c r="E417" s="36"/>
      <c r="F417" s="77"/>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36"/>
    </row>
    <row r="418" spans="1:64" x14ac:dyDescent="0.25">
      <c r="A418" s="36"/>
      <c r="B418" s="36"/>
      <c r="C418" s="36"/>
      <c r="D418" s="36"/>
      <c r="E418" s="36"/>
      <c r="F418" s="77"/>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36"/>
    </row>
    <row r="419" spans="1:64" x14ac:dyDescent="0.25">
      <c r="A419" s="36"/>
      <c r="B419" s="36"/>
      <c r="C419" s="36"/>
      <c r="D419" s="36"/>
      <c r="E419" s="36"/>
      <c r="F419" s="77"/>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36"/>
    </row>
    <row r="420" spans="1:64" x14ac:dyDescent="0.25">
      <c r="A420" s="36"/>
      <c r="B420" s="36"/>
      <c r="C420" s="36"/>
      <c r="D420" s="36"/>
      <c r="E420" s="36"/>
      <c r="F420" s="77"/>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row>
    <row r="421" spans="1:64" x14ac:dyDescent="0.25">
      <c r="A421" s="36"/>
      <c r="B421" s="36"/>
      <c r="C421" s="36"/>
      <c r="D421" s="36"/>
      <c r="E421" s="36"/>
      <c r="F421" s="77"/>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row>
    <row r="422" spans="1:64" x14ac:dyDescent="0.25">
      <c r="A422" s="36"/>
      <c r="B422" s="36"/>
      <c r="C422" s="36"/>
      <c r="D422" s="36"/>
      <c r="E422" s="36"/>
      <c r="F422" s="77"/>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row>
    <row r="423" spans="1:64" x14ac:dyDescent="0.25">
      <c r="A423" s="36"/>
      <c r="B423" s="36"/>
      <c r="C423" s="36"/>
      <c r="D423" s="36"/>
      <c r="E423" s="36"/>
      <c r="F423" s="77"/>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36"/>
    </row>
    <row r="424" spans="1:64" x14ac:dyDescent="0.25">
      <c r="A424" s="36"/>
      <c r="B424" s="36"/>
      <c r="C424" s="36"/>
      <c r="D424" s="36"/>
      <c r="E424" s="36"/>
      <c r="F424" s="77"/>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row>
    <row r="425" spans="1:64" x14ac:dyDescent="0.25">
      <c r="A425" s="36"/>
      <c r="B425" s="36"/>
      <c r="C425" s="36"/>
      <c r="D425" s="36"/>
      <c r="E425" s="36"/>
      <c r="F425" s="77"/>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36"/>
    </row>
    <row r="426" spans="1:64" x14ac:dyDescent="0.25">
      <c r="A426" s="36"/>
      <c r="B426" s="36"/>
      <c r="C426" s="36"/>
      <c r="D426" s="36"/>
      <c r="E426" s="36"/>
      <c r="F426" s="77"/>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row>
    <row r="427" spans="1:64" x14ac:dyDescent="0.25">
      <c r="A427" s="36"/>
      <c r="B427" s="36"/>
      <c r="C427" s="36"/>
      <c r="D427" s="36"/>
      <c r="E427" s="36"/>
      <c r="F427" s="77"/>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c r="BF427" s="36"/>
      <c r="BG427" s="36"/>
      <c r="BH427" s="36"/>
      <c r="BI427" s="36"/>
      <c r="BJ427" s="36"/>
      <c r="BK427" s="36"/>
      <c r="BL427" s="36"/>
    </row>
    <row r="428" spans="1:64" x14ac:dyDescent="0.25">
      <c r="A428" s="36"/>
      <c r="B428" s="36"/>
      <c r="C428" s="36"/>
      <c r="D428" s="36"/>
      <c r="E428" s="36"/>
      <c r="F428" s="77"/>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row>
    <row r="429" spans="1:64" x14ac:dyDescent="0.25">
      <c r="A429" s="36"/>
      <c r="B429" s="36"/>
      <c r="C429" s="36"/>
      <c r="D429" s="36"/>
      <c r="E429" s="36"/>
      <c r="F429" s="77"/>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row>
    <row r="430" spans="1:64" x14ac:dyDescent="0.25">
      <c r="A430" s="36"/>
      <c r="B430" s="36"/>
      <c r="C430" s="36"/>
      <c r="D430" s="36"/>
      <c r="E430" s="36"/>
      <c r="F430" s="77"/>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row>
    <row r="431" spans="1:64" x14ac:dyDescent="0.25">
      <c r="A431" s="36"/>
      <c r="B431" s="36"/>
      <c r="C431" s="36"/>
      <c r="D431" s="36"/>
      <c r="E431" s="36"/>
      <c r="F431" s="77"/>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36"/>
    </row>
    <row r="432" spans="1:64" x14ac:dyDescent="0.25">
      <c r="A432" s="36"/>
      <c r="B432" s="36"/>
      <c r="C432" s="36"/>
      <c r="D432" s="36"/>
      <c r="E432" s="36"/>
      <c r="F432" s="77"/>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c r="BE432" s="36"/>
      <c r="BF432" s="36"/>
      <c r="BG432" s="36"/>
      <c r="BH432" s="36"/>
      <c r="BI432" s="36"/>
      <c r="BJ432" s="36"/>
      <c r="BK432" s="36"/>
      <c r="BL432" s="36"/>
    </row>
    <row r="433" spans="1:64" x14ac:dyDescent="0.25">
      <c r="A433" s="36"/>
      <c r="B433" s="36"/>
      <c r="C433" s="36"/>
      <c r="D433" s="36"/>
      <c r="E433" s="36"/>
      <c r="F433" s="77"/>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c r="BC433" s="36"/>
      <c r="BD433" s="36"/>
      <c r="BE433" s="36"/>
      <c r="BF433" s="36"/>
      <c r="BG433" s="36"/>
      <c r="BH433" s="36"/>
      <c r="BI433" s="36"/>
      <c r="BJ433" s="36"/>
      <c r="BK433" s="36"/>
      <c r="BL433" s="36"/>
    </row>
    <row r="434" spans="1:64" x14ac:dyDescent="0.25">
      <c r="A434" s="36"/>
      <c r="B434" s="36"/>
      <c r="C434" s="36"/>
      <c r="D434" s="36"/>
      <c r="E434" s="36"/>
      <c r="F434" s="77"/>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c r="BE434" s="36"/>
      <c r="BF434" s="36"/>
      <c r="BG434" s="36"/>
      <c r="BH434" s="36"/>
      <c r="BI434" s="36"/>
      <c r="BJ434" s="36"/>
      <c r="BK434" s="36"/>
      <c r="BL434" s="36"/>
    </row>
    <row r="435" spans="1:64" x14ac:dyDescent="0.25">
      <c r="A435" s="36"/>
      <c r="B435" s="36"/>
      <c r="C435" s="36"/>
      <c r="D435" s="36"/>
      <c r="E435" s="36"/>
      <c r="F435" s="77"/>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c r="BF435" s="36"/>
      <c r="BG435" s="36"/>
      <c r="BH435" s="36"/>
      <c r="BI435" s="36"/>
      <c r="BJ435" s="36"/>
      <c r="BK435" s="36"/>
      <c r="BL435" s="36"/>
    </row>
    <row r="436" spans="1:64" x14ac:dyDescent="0.25">
      <c r="A436" s="36"/>
      <c r="B436" s="36"/>
      <c r="C436" s="36"/>
      <c r="D436" s="36"/>
      <c r="E436" s="36"/>
      <c r="F436" s="77"/>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row>
    <row r="437" spans="1:64" x14ac:dyDescent="0.25">
      <c r="A437" s="36"/>
      <c r="B437" s="36"/>
      <c r="C437" s="36"/>
      <c r="D437" s="36"/>
      <c r="E437" s="36"/>
      <c r="F437" s="77"/>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36"/>
    </row>
    <row r="438" spans="1:64" x14ac:dyDescent="0.25">
      <c r="A438" s="36"/>
      <c r="B438" s="36"/>
      <c r="C438" s="36"/>
      <c r="D438" s="36"/>
      <c r="E438" s="36"/>
      <c r="F438" s="77"/>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row>
    <row r="439" spans="1:64" x14ac:dyDescent="0.25">
      <c r="A439" s="36"/>
      <c r="B439" s="36"/>
      <c r="C439" s="36"/>
      <c r="D439" s="36"/>
      <c r="E439" s="36"/>
      <c r="F439" s="77"/>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c r="BF439" s="36"/>
      <c r="BG439" s="36"/>
      <c r="BH439" s="36"/>
      <c r="BI439" s="36"/>
      <c r="BJ439" s="36"/>
      <c r="BK439" s="36"/>
      <c r="BL439" s="36"/>
    </row>
    <row r="440" spans="1:64" x14ac:dyDescent="0.25">
      <c r="A440" s="36"/>
      <c r="B440" s="36"/>
      <c r="C440" s="36"/>
      <c r="D440" s="36"/>
      <c r="E440" s="36"/>
      <c r="F440" s="77"/>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c r="BF440" s="36"/>
      <c r="BG440" s="36"/>
      <c r="BH440" s="36"/>
      <c r="BI440" s="36"/>
      <c r="BJ440" s="36"/>
      <c r="BK440" s="36"/>
      <c r="BL440" s="36"/>
    </row>
    <row r="441" spans="1:64" x14ac:dyDescent="0.25">
      <c r="A441" s="36"/>
      <c r="B441" s="36"/>
      <c r="C441" s="36"/>
      <c r="D441" s="36"/>
      <c r="E441" s="36"/>
      <c r="F441" s="77"/>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36"/>
    </row>
    <row r="442" spans="1:64" x14ac:dyDescent="0.25">
      <c r="A442" s="36"/>
      <c r="B442" s="36"/>
      <c r="C442" s="36"/>
      <c r="D442" s="36"/>
      <c r="E442" s="36"/>
      <c r="F442" s="77"/>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c r="BF442" s="36"/>
      <c r="BG442" s="36"/>
      <c r="BH442" s="36"/>
      <c r="BI442" s="36"/>
      <c r="BJ442" s="36"/>
      <c r="BK442" s="36"/>
      <c r="BL442" s="36"/>
    </row>
    <row r="443" spans="1:64" x14ac:dyDescent="0.25">
      <c r="A443" s="36"/>
      <c r="B443" s="36"/>
      <c r="C443" s="36"/>
      <c r="D443" s="36"/>
      <c r="E443" s="36"/>
      <c r="F443" s="77"/>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c r="BF443" s="36"/>
      <c r="BG443" s="36"/>
      <c r="BH443" s="36"/>
      <c r="BI443" s="36"/>
      <c r="BJ443" s="36"/>
      <c r="BK443" s="36"/>
      <c r="BL443" s="36"/>
    </row>
    <row r="444" spans="1:64" x14ac:dyDescent="0.25">
      <c r="A444" s="36"/>
      <c r="B444" s="36"/>
      <c r="C444" s="36"/>
      <c r="D444" s="36"/>
      <c r="E444" s="36"/>
      <c r="F444" s="77"/>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36"/>
    </row>
    <row r="445" spans="1:64" x14ac:dyDescent="0.25">
      <c r="A445" s="36"/>
      <c r="B445" s="36"/>
      <c r="C445" s="36"/>
      <c r="D445" s="36"/>
      <c r="E445" s="36"/>
      <c r="F445" s="77"/>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36"/>
    </row>
    <row r="446" spans="1:64" x14ac:dyDescent="0.25">
      <c r="A446" s="36"/>
      <c r="B446" s="36"/>
      <c r="C446" s="36"/>
      <c r="D446" s="36"/>
      <c r="E446" s="36"/>
      <c r="F446" s="77"/>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row>
    <row r="447" spans="1:64" x14ac:dyDescent="0.25">
      <c r="A447" s="36"/>
      <c r="B447" s="36"/>
      <c r="C447" s="36"/>
      <c r="D447" s="36"/>
      <c r="E447" s="36"/>
      <c r="F447" s="77"/>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row>
    <row r="448" spans="1:64" x14ac:dyDescent="0.25">
      <c r="A448" s="36"/>
      <c r="B448" s="36"/>
      <c r="C448" s="36"/>
      <c r="D448" s="36"/>
      <c r="E448" s="36"/>
      <c r="F448" s="77"/>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row>
    <row r="449" spans="1:64" x14ac:dyDescent="0.25">
      <c r="A449" s="36"/>
      <c r="B449" s="36"/>
      <c r="C449" s="36"/>
      <c r="D449" s="36"/>
      <c r="E449" s="36"/>
      <c r="F449" s="77"/>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row>
    <row r="450" spans="1:64" x14ac:dyDescent="0.25">
      <c r="A450" s="36"/>
      <c r="B450" s="36"/>
      <c r="C450" s="36"/>
      <c r="D450" s="36"/>
      <c r="E450" s="36"/>
      <c r="F450" s="77"/>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row>
    <row r="451" spans="1:64" x14ac:dyDescent="0.25">
      <c r="A451" s="36"/>
      <c r="B451" s="36"/>
      <c r="C451" s="36"/>
      <c r="D451" s="36"/>
      <c r="E451" s="36"/>
      <c r="F451" s="77"/>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36"/>
    </row>
    <row r="452" spans="1:64" x14ac:dyDescent="0.25">
      <c r="A452" s="36"/>
      <c r="B452" s="36"/>
      <c r="C452" s="36"/>
      <c r="D452" s="36"/>
      <c r="E452" s="36"/>
      <c r="F452" s="77"/>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36"/>
    </row>
    <row r="453" spans="1:64" x14ac:dyDescent="0.25">
      <c r="A453" s="36"/>
      <c r="B453" s="36"/>
      <c r="C453" s="36"/>
      <c r="D453" s="36"/>
      <c r="E453" s="36"/>
      <c r="F453" s="77"/>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row>
    <row r="454" spans="1:64" x14ac:dyDescent="0.25">
      <c r="A454" s="36"/>
      <c r="B454" s="36"/>
      <c r="C454" s="36"/>
      <c r="D454" s="36"/>
      <c r="E454" s="36"/>
      <c r="F454" s="77"/>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c r="BF454" s="36"/>
      <c r="BG454" s="36"/>
      <c r="BH454" s="36"/>
      <c r="BI454" s="36"/>
      <c r="BJ454" s="36"/>
      <c r="BK454" s="36"/>
      <c r="BL454" s="36"/>
    </row>
    <row r="455" spans="1:64" x14ac:dyDescent="0.25">
      <c r="A455" s="36"/>
      <c r="B455" s="36"/>
      <c r="C455" s="36"/>
      <c r="D455" s="36"/>
      <c r="E455" s="36"/>
      <c r="F455" s="77"/>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row>
    <row r="456" spans="1:64" x14ac:dyDescent="0.25">
      <c r="A456" s="36"/>
      <c r="B456" s="36"/>
      <c r="C456" s="36"/>
      <c r="D456" s="36"/>
      <c r="E456" s="36"/>
      <c r="F456" s="77"/>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row>
    <row r="457" spans="1:64" x14ac:dyDescent="0.25">
      <c r="A457" s="36"/>
      <c r="B457" s="36"/>
      <c r="C457" s="36"/>
      <c r="D457" s="36"/>
      <c r="E457" s="36"/>
      <c r="F457" s="77"/>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row>
    <row r="458" spans="1:64" x14ac:dyDescent="0.25">
      <c r="A458" s="36"/>
      <c r="B458" s="36"/>
      <c r="C458" s="36"/>
      <c r="D458" s="36"/>
      <c r="E458" s="36"/>
      <c r="F458" s="77"/>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row>
    <row r="459" spans="1:64" x14ac:dyDescent="0.25">
      <c r="A459" s="36"/>
      <c r="B459" s="36"/>
      <c r="C459" s="36"/>
      <c r="D459" s="36"/>
      <c r="E459" s="36"/>
      <c r="F459" s="77"/>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36"/>
      <c r="BH459" s="36"/>
      <c r="BI459" s="36"/>
      <c r="BJ459" s="36"/>
      <c r="BK459" s="36"/>
      <c r="BL459" s="36"/>
    </row>
    <row r="460" spans="1:64" x14ac:dyDescent="0.25">
      <c r="A460" s="36"/>
      <c r="B460" s="36"/>
      <c r="C460" s="36"/>
      <c r="D460" s="36"/>
      <c r="E460" s="36"/>
      <c r="F460" s="77"/>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row>
    <row r="461" spans="1:64" x14ac:dyDescent="0.25">
      <c r="A461" s="36"/>
      <c r="B461" s="36"/>
      <c r="C461" s="36"/>
      <c r="D461" s="36"/>
      <c r="E461" s="36"/>
      <c r="F461" s="77"/>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row>
    <row r="462" spans="1:64" x14ac:dyDescent="0.25">
      <c r="A462" s="36"/>
      <c r="B462" s="36"/>
      <c r="C462" s="36"/>
      <c r="D462" s="36"/>
      <c r="E462" s="36"/>
      <c r="F462" s="77"/>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36"/>
    </row>
    <row r="463" spans="1:64" x14ac:dyDescent="0.25">
      <c r="A463" s="36"/>
      <c r="B463" s="36"/>
      <c r="C463" s="36"/>
      <c r="D463" s="36"/>
      <c r="E463" s="36"/>
      <c r="F463" s="77"/>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row>
    <row r="464" spans="1:64" x14ac:dyDescent="0.25">
      <c r="A464" s="36"/>
      <c r="B464" s="36"/>
      <c r="C464" s="36"/>
      <c r="D464" s="36"/>
      <c r="E464" s="36"/>
      <c r="F464" s="77"/>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row>
    <row r="465" spans="1:64" x14ac:dyDescent="0.25">
      <c r="A465" s="36"/>
      <c r="B465" s="36"/>
      <c r="C465" s="36"/>
      <c r="D465" s="36"/>
      <c r="E465" s="36"/>
      <c r="F465" s="77"/>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36"/>
    </row>
    <row r="466" spans="1:64" x14ac:dyDescent="0.25">
      <c r="A466" s="36"/>
      <c r="B466" s="36"/>
      <c r="C466" s="36"/>
      <c r="D466" s="36"/>
      <c r="E466" s="36"/>
      <c r="F466" s="77"/>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row>
    <row r="467" spans="1:64" x14ac:dyDescent="0.25">
      <c r="A467" s="36"/>
      <c r="B467" s="36"/>
      <c r="C467" s="36"/>
      <c r="D467" s="36"/>
      <c r="E467" s="36"/>
      <c r="F467" s="77"/>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row>
    <row r="468" spans="1:64" x14ac:dyDescent="0.25">
      <c r="A468" s="36"/>
      <c r="B468" s="36"/>
      <c r="C468" s="36"/>
      <c r="D468" s="36"/>
      <c r="E468" s="36"/>
      <c r="F468" s="77"/>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row>
    <row r="469" spans="1:64" x14ac:dyDescent="0.25">
      <c r="A469" s="36"/>
      <c r="B469" s="36"/>
      <c r="C469" s="36"/>
      <c r="D469" s="36"/>
      <c r="E469" s="36"/>
      <c r="F469" s="77"/>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row>
    <row r="470" spans="1:64" x14ac:dyDescent="0.25">
      <c r="A470" s="36"/>
      <c r="B470" s="36"/>
      <c r="C470" s="36"/>
      <c r="D470" s="36"/>
      <c r="E470" s="36"/>
      <c r="F470" s="77"/>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row>
    <row r="471" spans="1:64" x14ac:dyDescent="0.25">
      <c r="A471" s="36"/>
      <c r="B471" s="36"/>
      <c r="C471" s="36"/>
      <c r="D471" s="36"/>
      <c r="E471" s="36"/>
      <c r="F471" s="77"/>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row>
    <row r="472" spans="1:64" x14ac:dyDescent="0.25">
      <c r="A472" s="36"/>
      <c r="B472" s="36"/>
      <c r="C472" s="36"/>
      <c r="D472" s="36"/>
      <c r="E472" s="36"/>
      <c r="F472" s="77"/>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row>
    <row r="473" spans="1:64" x14ac:dyDescent="0.25">
      <c r="A473" s="36"/>
      <c r="B473" s="36"/>
      <c r="C473" s="36"/>
      <c r="D473" s="36"/>
      <c r="E473" s="36"/>
      <c r="F473" s="77"/>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row>
    <row r="474" spans="1:64" x14ac:dyDescent="0.25">
      <c r="A474" s="36"/>
      <c r="B474" s="36"/>
      <c r="C474" s="36"/>
      <c r="D474" s="36"/>
      <c r="E474" s="36"/>
      <c r="F474" s="77"/>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row>
    <row r="475" spans="1:64" x14ac:dyDescent="0.25">
      <c r="A475" s="36"/>
      <c r="B475" s="36"/>
      <c r="C475" s="36"/>
      <c r="D475" s="36"/>
      <c r="E475" s="36"/>
      <c r="F475" s="77"/>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row>
    <row r="476" spans="1:64" x14ac:dyDescent="0.25">
      <c r="A476" s="36"/>
      <c r="B476" s="36"/>
      <c r="C476" s="36"/>
      <c r="D476" s="36"/>
      <c r="E476" s="36"/>
      <c r="F476" s="77"/>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row>
    <row r="477" spans="1:64" x14ac:dyDescent="0.25">
      <c r="A477" s="36"/>
      <c r="B477" s="36"/>
      <c r="C477" s="36"/>
      <c r="D477" s="36"/>
      <c r="E477" s="36"/>
      <c r="F477" s="77"/>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row>
    <row r="478" spans="1:64" x14ac:dyDescent="0.25">
      <c r="A478" s="36"/>
      <c r="B478" s="36"/>
      <c r="C478" s="36"/>
      <c r="D478" s="36"/>
      <c r="E478" s="36"/>
      <c r="F478" s="77"/>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row>
    <row r="479" spans="1:64" x14ac:dyDescent="0.25">
      <c r="A479" s="36"/>
      <c r="B479" s="36"/>
      <c r="C479" s="36"/>
      <c r="D479" s="36"/>
      <c r="E479" s="36"/>
      <c r="F479" s="77"/>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row>
    <row r="480" spans="1:64" x14ac:dyDescent="0.25">
      <c r="A480" s="36"/>
      <c r="B480" s="36"/>
      <c r="C480" s="36"/>
      <c r="D480" s="36"/>
      <c r="E480" s="36"/>
      <c r="F480" s="77"/>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c r="BF480" s="36"/>
      <c r="BG480" s="36"/>
      <c r="BH480" s="36"/>
      <c r="BI480" s="36"/>
      <c r="BJ480" s="36"/>
      <c r="BK480" s="36"/>
      <c r="BL480" s="36"/>
    </row>
    <row r="481" spans="1:64" x14ac:dyDescent="0.25">
      <c r="A481" s="36"/>
      <c r="B481" s="36"/>
      <c r="C481" s="36"/>
      <c r="D481" s="36"/>
      <c r="E481" s="36"/>
      <c r="F481" s="77"/>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36"/>
    </row>
    <row r="482" spans="1:64" x14ac:dyDescent="0.25">
      <c r="A482" s="36"/>
      <c r="B482" s="36"/>
      <c r="C482" s="36"/>
      <c r="D482" s="36"/>
      <c r="E482" s="36"/>
      <c r="F482" s="77"/>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c r="BF482" s="36"/>
      <c r="BG482" s="36"/>
      <c r="BH482" s="36"/>
      <c r="BI482" s="36"/>
      <c r="BJ482" s="36"/>
      <c r="BK482" s="36"/>
      <c r="BL482" s="36"/>
    </row>
    <row r="483" spans="1:64" x14ac:dyDescent="0.25">
      <c r="A483" s="36"/>
      <c r="B483" s="36"/>
      <c r="C483" s="36"/>
      <c r="D483" s="36"/>
      <c r="E483" s="36"/>
      <c r="F483" s="77"/>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row>
    <row r="484" spans="1:64" x14ac:dyDescent="0.25">
      <c r="A484" s="36"/>
      <c r="B484" s="36"/>
      <c r="C484" s="36"/>
      <c r="D484" s="36"/>
      <c r="E484" s="36"/>
      <c r="F484" s="77"/>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row>
    <row r="485" spans="1:64" x14ac:dyDescent="0.25">
      <c r="A485" s="36"/>
      <c r="B485" s="36"/>
      <c r="C485" s="36"/>
      <c r="D485" s="36"/>
      <c r="E485" s="36"/>
      <c r="F485" s="77"/>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36"/>
      <c r="BG485" s="36"/>
      <c r="BH485" s="36"/>
      <c r="BI485" s="36"/>
      <c r="BJ485" s="36"/>
      <c r="BK485" s="36"/>
      <c r="BL485" s="36"/>
    </row>
    <row r="486" spans="1:64" x14ac:dyDescent="0.25">
      <c r="A486" s="36"/>
      <c r="B486" s="36"/>
      <c r="C486" s="36"/>
      <c r="D486" s="36"/>
      <c r="E486" s="36"/>
      <c r="F486" s="77"/>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row>
    <row r="487" spans="1:64" x14ac:dyDescent="0.25">
      <c r="A487" s="36"/>
      <c r="B487" s="36"/>
      <c r="C487" s="36"/>
      <c r="D487" s="36"/>
      <c r="E487" s="36"/>
      <c r="F487" s="77"/>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c r="BF487" s="36"/>
      <c r="BG487" s="36"/>
      <c r="BH487" s="36"/>
      <c r="BI487" s="36"/>
      <c r="BJ487" s="36"/>
      <c r="BK487" s="36"/>
      <c r="BL487" s="36"/>
    </row>
    <row r="488" spans="1:64" x14ac:dyDescent="0.25">
      <c r="A488" s="36"/>
      <c r="B488" s="36"/>
      <c r="C488" s="36"/>
      <c r="D488" s="36"/>
      <c r="E488" s="36"/>
      <c r="F488" s="77"/>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c r="BF488" s="36"/>
      <c r="BG488" s="36"/>
      <c r="BH488" s="36"/>
      <c r="BI488" s="36"/>
      <c r="BJ488" s="36"/>
      <c r="BK488" s="36"/>
      <c r="BL488" s="36"/>
    </row>
    <row r="489" spans="1:64" x14ac:dyDescent="0.25">
      <c r="A489" s="36"/>
      <c r="B489" s="36"/>
      <c r="C489" s="36"/>
      <c r="D489" s="36"/>
      <c r="E489" s="36"/>
      <c r="F489" s="77"/>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c r="BE489" s="36"/>
      <c r="BF489" s="36"/>
      <c r="BG489" s="36"/>
      <c r="BH489" s="36"/>
      <c r="BI489" s="36"/>
      <c r="BJ489" s="36"/>
      <c r="BK489" s="36"/>
      <c r="BL489" s="36"/>
    </row>
    <row r="490" spans="1:64" x14ac:dyDescent="0.25">
      <c r="A490" s="36"/>
      <c r="B490" s="36"/>
      <c r="C490" s="36"/>
      <c r="D490" s="36"/>
      <c r="E490" s="36"/>
      <c r="F490" s="77"/>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6"/>
      <c r="BF490" s="36"/>
      <c r="BG490" s="36"/>
      <c r="BH490" s="36"/>
      <c r="BI490" s="36"/>
      <c r="BJ490" s="36"/>
      <c r="BK490" s="36"/>
      <c r="BL490" s="36"/>
    </row>
    <row r="491" spans="1:64" x14ac:dyDescent="0.25">
      <c r="A491" s="36"/>
      <c r="B491" s="36"/>
      <c r="C491" s="36"/>
      <c r="D491" s="36"/>
      <c r="E491" s="36"/>
      <c r="F491" s="77"/>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c r="BE491" s="36"/>
      <c r="BF491" s="36"/>
      <c r="BG491" s="36"/>
      <c r="BH491" s="36"/>
      <c r="BI491" s="36"/>
      <c r="BJ491" s="36"/>
      <c r="BK491" s="36"/>
      <c r="BL491" s="36"/>
    </row>
    <row r="492" spans="1:64" x14ac:dyDescent="0.25">
      <c r="T492" s="36"/>
      <c r="U492" s="36"/>
      <c r="V492" s="36"/>
      <c r="W492" s="36"/>
      <c r="X492" s="36"/>
      <c r="Y492" s="36"/>
      <c r="Z492" s="36"/>
      <c r="AA492" s="36"/>
      <c r="AB492" s="36"/>
      <c r="AC492" s="36"/>
      <c r="AD492" s="36"/>
      <c r="AE492" s="36"/>
      <c r="AF492" s="36"/>
    </row>
  </sheetData>
  <mergeCells count="5">
    <mergeCell ref="B4:Q4"/>
    <mergeCell ref="A256:Q256"/>
    <mergeCell ref="A191:Q191"/>
    <mergeCell ref="AV7:AY7"/>
    <mergeCell ref="AV25:AY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H29"/>
  <sheetViews>
    <sheetView showGridLines="0" showRowColHeaders="0" zoomScaleNormal="100" workbookViewId="0">
      <pane ySplit="2" topLeftCell="A3" activePane="bottomLeft" state="frozen"/>
      <selection pane="bottomLeft" activeCell="F6" sqref="F6:H6"/>
    </sheetView>
  </sheetViews>
  <sheetFormatPr defaultColWidth="0" defaultRowHeight="15" zeroHeight="1" x14ac:dyDescent="0.25"/>
  <cols>
    <col min="1" max="1" width="6.5703125" customWidth="1"/>
    <col min="2" max="2" width="10" customWidth="1"/>
    <col min="3" max="3" width="15.7109375" customWidth="1"/>
    <col min="4" max="4" width="33.42578125" customWidth="1"/>
    <col min="5" max="5" width="4.85546875" customWidth="1"/>
    <col min="6" max="6" width="44.28515625" customWidth="1"/>
    <col min="7" max="7" width="4.85546875" customWidth="1"/>
    <col min="8" max="8" width="44.5703125" customWidth="1"/>
    <col min="9" max="9" width="19.85546875" style="1" customWidth="1"/>
    <col min="10" max="10" width="9.140625" hidden="1" customWidth="1"/>
    <col min="11" max="12" width="8.85546875" hidden="1" customWidth="1"/>
    <col min="13" max="34" width="0" hidden="1" customWidth="1"/>
    <col min="35" max="16384" width="8.85546875" hidden="1"/>
  </cols>
  <sheetData>
    <row r="1" spans="1:31" ht="15" customHeight="1" x14ac:dyDescent="0.25">
      <c r="A1" s="618" t="s">
        <v>288</v>
      </c>
      <c r="B1" s="618"/>
      <c r="C1" s="618"/>
      <c r="D1" s="618"/>
      <c r="E1" s="618"/>
      <c r="F1" s="618"/>
      <c r="G1" s="618"/>
      <c r="H1" s="618"/>
      <c r="I1" s="618"/>
      <c r="J1" s="618"/>
      <c r="K1" s="3"/>
      <c r="L1" s="3"/>
      <c r="M1" s="3"/>
      <c r="N1" s="3"/>
      <c r="O1" s="3"/>
      <c r="P1" s="3"/>
      <c r="Q1" s="3"/>
      <c r="R1" s="3"/>
      <c r="S1" s="3"/>
      <c r="T1" s="3"/>
      <c r="U1" s="3"/>
      <c r="V1" s="3"/>
      <c r="W1" s="3"/>
      <c r="X1" s="3"/>
      <c r="Y1" s="3"/>
      <c r="Z1" s="3"/>
      <c r="AA1" s="3"/>
      <c r="AB1" s="3"/>
      <c r="AC1" s="3"/>
      <c r="AD1" s="3"/>
      <c r="AE1" s="3"/>
    </row>
    <row r="2" spans="1:31" ht="15" customHeight="1" x14ac:dyDescent="0.25">
      <c r="A2" s="618"/>
      <c r="B2" s="618"/>
      <c r="C2" s="618"/>
      <c r="D2" s="618"/>
      <c r="E2" s="618"/>
      <c r="F2" s="618"/>
      <c r="G2" s="618"/>
      <c r="H2" s="618"/>
      <c r="I2" s="618"/>
      <c r="J2" s="618"/>
      <c r="K2" s="3"/>
      <c r="L2" s="3"/>
      <c r="M2" s="3"/>
      <c r="N2" s="3"/>
      <c r="O2" s="3"/>
      <c r="P2" s="3"/>
      <c r="Q2" s="3"/>
      <c r="R2" s="3"/>
      <c r="S2" s="3"/>
      <c r="T2" s="3"/>
      <c r="U2" s="3"/>
      <c r="V2" s="3"/>
      <c r="W2" s="3"/>
      <c r="X2" s="3"/>
      <c r="Y2" s="3"/>
      <c r="Z2" s="3"/>
      <c r="AA2" s="3"/>
      <c r="AB2" s="3"/>
      <c r="AC2" s="3"/>
      <c r="AD2" s="3"/>
      <c r="AE2" s="3"/>
    </row>
    <row r="3" spans="1:31" ht="12" customHeight="1" x14ac:dyDescent="0.25">
      <c r="A3" s="29"/>
      <c r="B3" s="29"/>
      <c r="C3" s="29"/>
      <c r="D3" s="29"/>
      <c r="E3" s="29"/>
      <c r="F3" s="29"/>
      <c r="G3" s="29"/>
      <c r="H3" s="29"/>
      <c r="I3" s="29"/>
      <c r="J3" s="29"/>
    </row>
    <row r="4" spans="1:31" ht="12" customHeight="1" x14ac:dyDescent="0.25">
      <c r="A4" s="266"/>
      <c r="B4" s="266"/>
      <c r="C4" s="266"/>
      <c r="D4" s="29"/>
      <c r="E4" s="29"/>
      <c r="F4" s="29"/>
      <c r="G4" s="29"/>
      <c r="H4" s="29"/>
      <c r="I4" s="29"/>
      <c r="J4" s="29"/>
    </row>
    <row r="5" spans="1:31" ht="68.25" customHeight="1" x14ac:dyDescent="0.25">
      <c r="A5" s="270" t="s">
        <v>295</v>
      </c>
      <c r="B5" s="619" t="s">
        <v>294</v>
      </c>
      <c r="C5" s="620"/>
      <c r="D5" s="458" t="s">
        <v>26</v>
      </c>
      <c r="E5" s="457"/>
      <c r="F5" s="622" t="s">
        <v>480</v>
      </c>
      <c r="G5" s="622"/>
      <c r="H5" s="622"/>
      <c r="I5" s="29"/>
      <c r="J5" s="36"/>
    </row>
    <row r="6" spans="1:31" ht="55.5" customHeight="1" x14ac:dyDescent="0.25">
      <c r="A6" s="76"/>
      <c r="B6" s="619" t="s">
        <v>267</v>
      </c>
      <c r="C6" s="620"/>
      <c r="D6" s="458" t="s">
        <v>25</v>
      </c>
      <c r="E6" s="457"/>
      <c r="F6" s="622" t="s">
        <v>479</v>
      </c>
      <c r="G6" s="622"/>
      <c r="H6" s="622"/>
      <c r="I6" s="29"/>
      <c r="J6" s="36"/>
    </row>
    <row r="7" spans="1:31" ht="69.75" customHeight="1" x14ac:dyDescent="0.25">
      <c r="A7" s="57"/>
      <c r="B7" s="620" t="s">
        <v>51</v>
      </c>
      <c r="C7" s="620"/>
      <c r="D7" s="458" t="s">
        <v>493</v>
      </c>
      <c r="E7" s="457"/>
      <c r="F7" s="622" t="s">
        <v>483</v>
      </c>
      <c r="G7" s="622"/>
      <c r="H7" s="622"/>
      <c r="I7" s="29"/>
      <c r="J7" s="36"/>
    </row>
    <row r="8" spans="1:31" ht="69" customHeight="1" x14ac:dyDescent="0.25">
      <c r="A8" s="269"/>
      <c r="B8" s="621" t="s">
        <v>52</v>
      </c>
      <c r="C8" s="621"/>
      <c r="D8" s="458" t="s">
        <v>492</v>
      </c>
      <c r="E8" s="457"/>
      <c r="F8" s="622" t="s">
        <v>478</v>
      </c>
      <c r="G8" s="622"/>
      <c r="H8" s="622"/>
      <c r="I8" s="29"/>
      <c r="J8" s="36"/>
    </row>
    <row r="9" spans="1:31" x14ac:dyDescent="0.25">
      <c r="A9" s="36"/>
      <c r="B9" s="36"/>
      <c r="C9" s="36"/>
      <c r="D9" s="263"/>
      <c r="E9" s="36"/>
      <c r="F9" s="36"/>
      <c r="G9" s="36"/>
      <c r="H9" s="36"/>
      <c r="I9" s="29"/>
      <c r="J9" s="36"/>
    </row>
    <row r="10" spans="1:31" x14ac:dyDescent="0.25">
      <c r="A10" s="36"/>
      <c r="B10" s="264" t="s">
        <v>27</v>
      </c>
      <c r="C10" s="36"/>
      <c r="D10" s="265"/>
      <c r="E10" s="36"/>
      <c r="F10" s="36"/>
      <c r="G10" s="36"/>
      <c r="H10" s="36"/>
      <c r="I10" s="29"/>
      <c r="J10" s="36"/>
    </row>
    <row r="11" spans="1:31" ht="20.25" customHeight="1" x14ac:dyDescent="0.25">
      <c r="A11" s="36"/>
      <c r="B11" s="267" t="s">
        <v>110</v>
      </c>
      <c r="C11" s="617" t="s">
        <v>111</v>
      </c>
      <c r="D11" s="617"/>
      <c r="E11" s="617"/>
      <c r="F11" s="268" t="s">
        <v>293</v>
      </c>
      <c r="G11" s="268"/>
      <c r="H11" s="268" t="s">
        <v>465</v>
      </c>
      <c r="I11" s="29"/>
      <c r="J11" s="36"/>
    </row>
    <row r="12" spans="1:31" ht="48" customHeight="1" x14ac:dyDescent="0.25">
      <c r="A12" s="36"/>
      <c r="B12" s="259" t="s">
        <v>28</v>
      </c>
      <c r="C12" s="616" t="s">
        <v>37</v>
      </c>
      <c r="D12" s="616"/>
      <c r="E12" s="455"/>
      <c r="F12" s="279" t="s">
        <v>469</v>
      </c>
      <c r="G12" s="279"/>
      <c r="H12" s="27" t="s">
        <v>39</v>
      </c>
      <c r="I12" s="29"/>
      <c r="J12" s="36"/>
    </row>
    <row r="13" spans="1:31" ht="40.5" customHeight="1" x14ac:dyDescent="0.25">
      <c r="A13" s="36"/>
      <c r="B13" s="260" t="s">
        <v>29</v>
      </c>
      <c r="C13" s="616" t="s">
        <v>38</v>
      </c>
      <c r="D13" s="616"/>
      <c r="E13" s="455"/>
      <c r="F13" s="279" t="s">
        <v>467</v>
      </c>
      <c r="G13" s="279"/>
      <c r="H13" s="27" t="s">
        <v>40</v>
      </c>
      <c r="I13" s="29"/>
      <c r="J13" s="36"/>
    </row>
    <row r="14" spans="1:31" ht="47.25" customHeight="1" x14ac:dyDescent="0.25">
      <c r="A14" s="36"/>
      <c r="B14" s="261" t="s">
        <v>108</v>
      </c>
      <c r="C14" s="616" t="s">
        <v>41</v>
      </c>
      <c r="D14" s="616"/>
      <c r="E14" s="455"/>
      <c r="F14" s="281" t="s">
        <v>464</v>
      </c>
      <c r="G14" s="281"/>
      <c r="H14" s="27" t="s">
        <v>66</v>
      </c>
      <c r="I14" s="29"/>
      <c r="J14" s="36"/>
    </row>
    <row r="15" spans="1:31" ht="42.75" customHeight="1" x14ac:dyDescent="0.25">
      <c r="A15" s="36"/>
      <c r="B15" s="260" t="s">
        <v>32</v>
      </c>
      <c r="C15" s="616" t="s">
        <v>34</v>
      </c>
      <c r="D15" s="616"/>
      <c r="E15" s="455"/>
      <c r="F15" s="281" t="s">
        <v>470</v>
      </c>
      <c r="G15" s="281"/>
      <c r="H15" s="279" t="s">
        <v>328</v>
      </c>
      <c r="I15" s="29"/>
      <c r="J15" s="36"/>
    </row>
    <row r="16" spans="1:31" ht="43.5" customHeight="1" x14ac:dyDescent="0.25">
      <c r="A16" s="36"/>
      <c r="B16" s="260" t="s">
        <v>31</v>
      </c>
      <c r="C16" s="616" t="s">
        <v>67</v>
      </c>
      <c r="D16" s="616"/>
      <c r="E16" s="455"/>
      <c r="F16" s="456" t="s">
        <v>484</v>
      </c>
      <c r="G16" s="281"/>
      <c r="H16" s="279" t="s">
        <v>487</v>
      </c>
      <c r="I16" s="29"/>
      <c r="J16" s="36"/>
    </row>
    <row r="17" spans="1:10" ht="54.75" customHeight="1" x14ac:dyDescent="0.25">
      <c r="A17" s="36"/>
      <c r="B17" s="262" t="s">
        <v>33</v>
      </c>
      <c r="C17" s="616" t="s">
        <v>42</v>
      </c>
      <c r="D17" s="616"/>
      <c r="E17" s="455"/>
      <c r="F17" s="258" t="s">
        <v>466</v>
      </c>
      <c r="G17" s="258"/>
      <c r="H17" s="27" t="s">
        <v>66</v>
      </c>
      <c r="I17" s="29"/>
      <c r="J17" s="36"/>
    </row>
    <row r="18" spans="1:10" ht="40.5" customHeight="1" x14ac:dyDescent="0.25">
      <c r="A18" s="36"/>
      <c r="B18" s="260" t="s">
        <v>30</v>
      </c>
      <c r="C18" s="616" t="s">
        <v>489</v>
      </c>
      <c r="D18" s="616"/>
      <c r="E18" s="455"/>
      <c r="F18" s="279" t="s">
        <v>468</v>
      </c>
      <c r="G18" s="279"/>
      <c r="H18" s="279" t="s">
        <v>40</v>
      </c>
      <c r="I18" s="29"/>
      <c r="J18" s="36"/>
    </row>
    <row r="19" spans="1:10" ht="53.25" customHeight="1" x14ac:dyDescent="0.25">
      <c r="A19" s="36"/>
      <c r="B19" s="354" t="s">
        <v>109</v>
      </c>
      <c r="C19" s="616" t="s">
        <v>366</v>
      </c>
      <c r="D19" s="616"/>
      <c r="E19" s="455"/>
      <c r="F19" s="287" t="s">
        <v>329</v>
      </c>
      <c r="G19" s="287"/>
      <c r="H19" s="287" t="s">
        <v>482</v>
      </c>
      <c r="I19" s="29"/>
      <c r="J19" s="36"/>
    </row>
    <row r="20" spans="1:10" ht="45" customHeight="1" x14ac:dyDescent="0.25">
      <c r="A20" s="36"/>
      <c r="B20" s="260" t="s">
        <v>2</v>
      </c>
      <c r="C20" s="616" t="s">
        <v>488</v>
      </c>
      <c r="D20" s="616"/>
      <c r="E20" s="455"/>
      <c r="F20" s="281" t="s">
        <v>490</v>
      </c>
      <c r="G20" s="281"/>
      <c r="H20" s="27" t="s">
        <v>66</v>
      </c>
      <c r="I20" s="29"/>
      <c r="J20" s="36"/>
    </row>
    <row r="21" spans="1:10" ht="30" customHeight="1" x14ac:dyDescent="0.25">
      <c r="A21" s="36"/>
      <c r="B21" s="260" t="s">
        <v>3</v>
      </c>
      <c r="C21" s="616" t="s">
        <v>491</v>
      </c>
      <c r="D21" s="616"/>
      <c r="E21" s="455"/>
      <c r="F21" s="280" t="s">
        <v>83</v>
      </c>
      <c r="G21" s="280"/>
      <c r="H21" s="27" t="s">
        <v>66</v>
      </c>
      <c r="I21" s="29"/>
      <c r="J21" s="36"/>
    </row>
    <row r="22" spans="1:10" x14ac:dyDescent="0.25">
      <c r="A22" s="36"/>
      <c r="B22" s="36"/>
      <c r="C22" s="36"/>
      <c r="D22" s="36"/>
      <c r="E22" s="36"/>
      <c r="F22" s="36"/>
      <c r="G22" s="36"/>
      <c r="H22" s="36"/>
      <c r="I22" s="29"/>
      <c r="J22" s="36"/>
    </row>
    <row r="23" spans="1:10" x14ac:dyDescent="0.25">
      <c r="A23" s="36"/>
      <c r="B23" s="36"/>
      <c r="C23" s="36"/>
      <c r="D23" s="36"/>
      <c r="E23" s="36"/>
      <c r="F23" s="36"/>
      <c r="G23" s="36"/>
      <c r="H23" s="36"/>
      <c r="I23" s="29"/>
      <c r="J23" s="36"/>
    </row>
    <row r="24" spans="1:10" hidden="1" x14ac:dyDescent="0.25"/>
    <row r="25" spans="1:10" hidden="1" x14ac:dyDescent="0.25"/>
    <row r="26" spans="1:10" hidden="1" x14ac:dyDescent="0.25"/>
    <row r="27" spans="1:10" hidden="1" x14ac:dyDescent="0.25"/>
    <row r="28" spans="1:10" hidden="1" x14ac:dyDescent="0.25"/>
    <row r="29" spans="1:10" hidden="1" x14ac:dyDescent="0.25"/>
  </sheetData>
  <sheetProtection algorithmName="SHA-512" hashValue="IilBwFpo8C2HmX26gMJiNGQhsr08FRcL66XwfkVaawM30gaDNOI6eMEIDpd75oHVO+Ch6zxJEgezZx3frF1YZA==" saltValue="MbHeIaV0mJK1vF1WLmrxzA==" spinCount="100000" sheet="1" objects="1" scenarios="1"/>
  <mergeCells count="20">
    <mergeCell ref="A1:J2"/>
    <mergeCell ref="B5:C5"/>
    <mergeCell ref="B6:C6"/>
    <mergeCell ref="B7:C7"/>
    <mergeCell ref="B8:C8"/>
    <mergeCell ref="F8:H8"/>
    <mergeCell ref="F7:H7"/>
    <mergeCell ref="F6:H6"/>
    <mergeCell ref="F5:H5"/>
    <mergeCell ref="C11:E11"/>
    <mergeCell ref="C19:D19"/>
    <mergeCell ref="C12:D12"/>
    <mergeCell ref="C13:D13"/>
    <mergeCell ref="C14:D14"/>
    <mergeCell ref="C15:D15"/>
    <mergeCell ref="C16:D16"/>
    <mergeCell ref="C17:D17"/>
    <mergeCell ref="C18:D18"/>
    <mergeCell ref="C20:D20"/>
    <mergeCell ref="C21:D21"/>
  </mergeCells>
  <phoneticPr fontId="70" type="noConversion"/>
  <pageMargins left="0.7" right="0.7" top="0.75" bottom="0.75" header="0.3" footer="0.3"/>
  <pageSetup paperSize="9" orientation="landscape" horizontalDpi="300" verticalDpi="0" r:id="rId1"/>
  <headerFooter alignWithMargins="0"/>
  <customProperties>
    <customPr name="SSCSheetTrackingNo"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AH31"/>
  <sheetViews>
    <sheetView showGridLines="0" topLeftCell="A4" zoomScaleSheetLayoutView="90" workbookViewId="0">
      <selection activeCell="B7" sqref="B7:C7"/>
    </sheetView>
  </sheetViews>
  <sheetFormatPr defaultColWidth="8.85546875" defaultRowHeight="12.75" x14ac:dyDescent="0.2"/>
  <cols>
    <col min="1" max="1" width="3.42578125" style="7" customWidth="1"/>
    <col min="2" max="2" width="9.7109375" style="7" customWidth="1"/>
    <col min="3" max="3" width="18.28515625" style="7" customWidth="1"/>
    <col min="4" max="7" width="13" style="7" customWidth="1"/>
    <col min="8" max="8" width="29.85546875" style="7" customWidth="1"/>
    <col min="9" max="9" width="6" style="7" customWidth="1"/>
    <col min="10" max="10" width="12.140625" style="7" customWidth="1"/>
    <col min="11" max="11" width="8.140625" style="7" customWidth="1"/>
    <col min="12" max="12" width="17.28515625" style="7" customWidth="1"/>
    <col min="13" max="13" width="8.85546875" style="7"/>
    <col min="14" max="14" width="14.140625" style="7" customWidth="1"/>
    <col min="15" max="18" width="8.28515625" style="7" customWidth="1"/>
    <col min="19" max="16384" width="8.85546875" style="7"/>
  </cols>
  <sheetData>
    <row r="1" spans="1:34" customFormat="1" ht="15" x14ac:dyDescent="0.25">
      <c r="A1" s="3"/>
      <c r="B1" s="3"/>
      <c r="C1" s="3"/>
      <c r="D1" s="623" t="s">
        <v>43</v>
      </c>
      <c r="E1" s="623"/>
      <c r="F1" s="623"/>
      <c r="G1" s="623"/>
      <c r="H1" s="623"/>
      <c r="I1" s="623"/>
      <c r="J1" s="623"/>
      <c r="K1" s="623"/>
      <c r="L1" s="623"/>
      <c r="M1" s="623"/>
      <c r="N1" s="3"/>
      <c r="O1" s="3"/>
      <c r="P1" s="3"/>
      <c r="Q1" s="3"/>
      <c r="R1" s="3"/>
      <c r="S1" s="3"/>
      <c r="T1" s="3"/>
      <c r="U1" s="3"/>
      <c r="V1" s="3"/>
      <c r="W1" s="3"/>
      <c r="X1" s="3"/>
      <c r="Y1" s="3"/>
      <c r="Z1" s="3"/>
      <c r="AA1" s="3"/>
      <c r="AB1" s="3"/>
      <c r="AC1" s="3"/>
      <c r="AD1" s="3"/>
      <c r="AE1" s="3"/>
      <c r="AF1" s="3"/>
      <c r="AG1" s="3"/>
      <c r="AH1" s="3"/>
    </row>
    <row r="2" spans="1:34" customFormat="1" ht="15" x14ac:dyDescent="0.25">
      <c r="A2" s="3"/>
      <c r="B2" s="3"/>
      <c r="C2" s="3"/>
      <c r="D2" s="623"/>
      <c r="E2" s="623"/>
      <c r="F2" s="623"/>
      <c r="G2" s="623"/>
      <c r="H2" s="623"/>
      <c r="I2" s="623"/>
      <c r="J2" s="623"/>
      <c r="K2" s="623"/>
      <c r="L2" s="623"/>
      <c r="M2" s="623"/>
      <c r="N2" s="3"/>
      <c r="O2" s="3"/>
      <c r="P2" s="3"/>
      <c r="Q2" s="3"/>
      <c r="R2" s="3"/>
      <c r="S2" s="3"/>
      <c r="T2" s="3"/>
      <c r="U2" s="3"/>
      <c r="V2" s="3"/>
      <c r="W2" s="3"/>
      <c r="X2" s="3"/>
      <c r="Y2" s="3"/>
      <c r="Z2" s="3"/>
      <c r="AA2" s="3"/>
      <c r="AB2" s="3"/>
      <c r="AC2" s="3"/>
      <c r="AD2" s="3"/>
      <c r="AE2" s="3"/>
      <c r="AF2" s="3"/>
      <c r="AG2" s="3"/>
      <c r="AH2" s="3"/>
    </row>
    <row r="3" spans="1:34" customFormat="1" ht="15" x14ac:dyDescent="0.25">
      <c r="A3" s="3"/>
      <c r="B3" s="3"/>
      <c r="C3" s="3"/>
      <c r="D3" s="623"/>
      <c r="E3" s="623"/>
      <c r="F3" s="623"/>
      <c r="G3" s="623"/>
      <c r="H3" s="623"/>
      <c r="I3" s="623"/>
      <c r="J3" s="623"/>
      <c r="K3" s="623"/>
      <c r="L3" s="623"/>
      <c r="M3" s="623"/>
      <c r="N3" s="3"/>
      <c r="O3" s="3"/>
      <c r="P3" s="3"/>
      <c r="Q3" s="3"/>
      <c r="R3" s="3"/>
      <c r="S3" s="3"/>
      <c r="T3" s="3"/>
      <c r="U3" s="3"/>
      <c r="V3" s="3"/>
      <c r="W3" s="3"/>
      <c r="X3" s="3"/>
      <c r="Y3" s="3"/>
      <c r="Z3" s="3"/>
      <c r="AA3" s="3"/>
      <c r="AB3" s="3"/>
      <c r="AC3" s="3"/>
      <c r="AD3" s="3"/>
      <c r="AE3" s="3"/>
      <c r="AF3" s="3"/>
      <c r="AG3" s="3"/>
      <c r="AH3" s="3"/>
    </row>
    <row r="4" spans="1:34" s="6" customFormat="1" ht="5.25" customHeight="1" x14ac:dyDescent="0.25">
      <c r="D4" s="5"/>
      <c r="E4" s="5"/>
      <c r="F4" s="5"/>
      <c r="G4" s="5"/>
      <c r="H4" s="5"/>
      <c r="I4" s="5"/>
      <c r="J4" s="5"/>
      <c r="K4" s="5"/>
      <c r="L4" s="5"/>
      <c r="M4" s="5"/>
    </row>
    <row r="5" spans="1:34" s="6" customFormat="1" ht="19.5" customHeight="1" x14ac:dyDescent="0.35">
      <c r="B5" s="20" t="s">
        <v>44</v>
      </c>
      <c r="C5" s="21"/>
      <c r="D5" s="22"/>
      <c r="E5" s="22"/>
      <c r="F5" s="22"/>
      <c r="G5" s="22"/>
      <c r="H5" s="22"/>
      <c r="I5" s="24"/>
      <c r="J5" s="24"/>
      <c r="K5" s="24"/>
      <c r="L5" s="24"/>
      <c r="M5" s="7"/>
    </row>
    <row r="6" spans="1:34" ht="7.5" customHeight="1" x14ac:dyDescent="0.3">
      <c r="I6" s="24"/>
      <c r="J6" s="24"/>
      <c r="K6" s="24"/>
      <c r="L6" s="24"/>
    </row>
    <row r="7" spans="1:34" ht="18.75" x14ac:dyDescent="0.3">
      <c r="B7" s="624" t="s">
        <v>46</v>
      </c>
      <c r="C7" s="625"/>
      <c r="D7" s="14" t="s">
        <v>104</v>
      </c>
      <c r="E7" s="14" t="s">
        <v>71</v>
      </c>
      <c r="F7" s="14" t="s">
        <v>105</v>
      </c>
      <c r="G7" s="14" t="s">
        <v>107</v>
      </c>
      <c r="H7" s="16"/>
      <c r="I7" s="24"/>
      <c r="J7" s="24"/>
      <c r="K7" s="24"/>
      <c r="L7" s="24"/>
    </row>
    <row r="8" spans="1:34" ht="25.5" customHeight="1" x14ac:dyDescent="0.3">
      <c r="B8" s="626" t="s">
        <v>47</v>
      </c>
      <c r="C8" s="627"/>
      <c r="D8" s="8">
        <v>62</v>
      </c>
      <c r="E8" s="8">
        <v>60.5</v>
      </c>
      <c r="F8" s="8">
        <v>50.5</v>
      </c>
      <c r="G8" s="8">
        <v>59</v>
      </c>
      <c r="H8" s="17" t="s">
        <v>49</v>
      </c>
      <c r="I8" s="24"/>
      <c r="J8" s="24"/>
      <c r="K8" s="24"/>
      <c r="L8" s="24"/>
    </row>
    <row r="9" spans="1:34" ht="25.5" customHeight="1" x14ac:dyDescent="0.3">
      <c r="B9" s="628" t="s">
        <v>48</v>
      </c>
      <c r="C9" s="629"/>
      <c r="D9" s="23">
        <v>25.5</v>
      </c>
      <c r="E9" s="23">
        <v>25</v>
      </c>
      <c r="F9" s="23">
        <v>22.5</v>
      </c>
      <c r="G9" s="23">
        <v>24.5</v>
      </c>
      <c r="H9" s="17" t="s">
        <v>50</v>
      </c>
      <c r="I9" s="24"/>
      <c r="J9" s="24"/>
      <c r="K9" s="24"/>
      <c r="L9" s="24"/>
    </row>
    <row r="10" spans="1:34" ht="7.5" customHeight="1" x14ac:dyDescent="0.3">
      <c r="B10" s="9"/>
      <c r="C10" s="13"/>
      <c r="D10" s="9"/>
      <c r="E10" s="9"/>
      <c r="F10" s="9"/>
      <c r="G10" s="9"/>
      <c r="H10" s="9"/>
      <c r="I10" s="24"/>
      <c r="J10" s="24"/>
    </row>
    <row r="11" spans="1:34" ht="21" customHeight="1" x14ac:dyDescent="0.35">
      <c r="B11" s="20" t="s">
        <v>55</v>
      </c>
      <c r="C11" s="21"/>
      <c r="D11" s="22"/>
      <c r="E11" s="22"/>
      <c r="F11" s="22"/>
      <c r="G11" s="22"/>
      <c r="H11" s="22"/>
      <c r="I11" s="24"/>
      <c r="J11" s="24"/>
    </row>
    <row r="12" spans="1:34" ht="15" customHeight="1" x14ac:dyDescent="0.25">
      <c r="B12" s="4" t="s">
        <v>56</v>
      </c>
    </row>
    <row r="13" spans="1:34" ht="15.75" customHeight="1" x14ac:dyDescent="0.2">
      <c r="B13" s="630" t="s">
        <v>45</v>
      </c>
      <c r="C13" s="630" t="s">
        <v>35</v>
      </c>
      <c r="D13" s="630" t="s">
        <v>54</v>
      </c>
      <c r="E13" s="630"/>
      <c r="F13" s="630"/>
      <c r="G13" s="630"/>
      <c r="H13" s="25"/>
      <c r="I13" s="19"/>
      <c r="J13" s="19"/>
      <c r="K13" s="19"/>
      <c r="L13" s="19"/>
    </row>
    <row r="14" spans="1:34" ht="15.75" customHeight="1" x14ac:dyDescent="0.2">
      <c r="B14" s="631"/>
      <c r="C14" s="631"/>
      <c r="D14" s="15" t="s">
        <v>104</v>
      </c>
      <c r="E14" s="15" t="s">
        <v>71</v>
      </c>
      <c r="F14" s="15" t="s">
        <v>105</v>
      </c>
      <c r="G14" s="15" t="s">
        <v>107</v>
      </c>
      <c r="H14" s="25"/>
      <c r="I14" s="19"/>
      <c r="J14" s="19"/>
      <c r="K14" s="19"/>
      <c r="L14" s="19"/>
    </row>
    <row r="15" spans="1:34" ht="15.75" customHeight="1" x14ac:dyDescent="0.2">
      <c r="B15" s="10">
        <v>0</v>
      </c>
      <c r="C15" s="18">
        <v>0</v>
      </c>
      <c r="D15" s="12">
        <f>D8</f>
        <v>62</v>
      </c>
      <c r="E15" s="12">
        <f>E8</f>
        <v>60.5</v>
      </c>
      <c r="F15" s="12">
        <f>F8</f>
        <v>50.5</v>
      </c>
      <c r="G15" s="12">
        <f>G8</f>
        <v>59</v>
      </c>
      <c r="H15" s="632" t="s">
        <v>4</v>
      </c>
      <c r="I15" s="19"/>
      <c r="J15" s="19"/>
      <c r="K15" s="19"/>
      <c r="L15" s="19"/>
    </row>
    <row r="16" spans="1:34" x14ac:dyDescent="0.2">
      <c r="B16" s="10">
        <v>1</v>
      </c>
      <c r="C16" s="18">
        <v>0.1</v>
      </c>
      <c r="D16" s="11">
        <f>D$15*(100%-$C16)</f>
        <v>55.800000000000004</v>
      </c>
      <c r="E16" s="11">
        <f>E$15*(100%-$C16)</f>
        <v>54.45</v>
      </c>
      <c r="F16" s="11">
        <f>F$15*(100%-$C16)</f>
        <v>45.45</v>
      </c>
      <c r="G16" s="11">
        <f>G$15*(100%-$C16)</f>
        <v>53.1</v>
      </c>
      <c r="H16" s="632"/>
      <c r="I16" s="19"/>
      <c r="J16" s="19"/>
    </row>
    <row r="17" spans="2:10" ht="15" customHeight="1" x14ac:dyDescent="0.2">
      <c r="B17" s="10">
        <v>2</v>
      </c>
      <c r="C17" s="18">
        <v>0.2</v>
      </c>
      <c r="D17" s="11">
        <f>D$15*(100%-$C17)</f>
        <v>49.6</v>
      </c>
      <c r="E17" s="11">
        <f t="shared" ref="E17:G19" si="0">E$15*(100%-$C17)</f>
        <v>48.400000000000006</v>
      </c>
      <c r="F17" s="11">
        <f t="shared" si="0"/>
        <v>40.400000000000006</v>
      </c>
      <c r="G17" s="11">
        <f t="shared" si="0"/>
        <v>47.2</v>
      </c>
      <c r="H17" s="632"/>
      <c r="I17" s="19"/>
      <c r="J17" s="19"/>
    </row>
    <row r="18" spans="2:10" x14ac:dyDescent="0.2">
      <c r="B18" s="10">
        <v>3</v>
      </c>
      <c r="C18" s="18">
        <v>0.3</v>
      </c>
      <c r="D18" s="11">
        <f>D$15*(100%-$C18)</f>
        <v>43.4</v>
      </c>
      <c r="E18" s="11">
        <f t="shared" si="0"/>
        <v>42.349999999999994</v>
      </c>
      <c r="F18" s="11">
        <f t="shared" si="0"/>
        <v>35.349999999999994</v>
      </c>
      <c r="G18" s="11">
        <f t="shared" si="0"/>
        <v>41.3</v>
      </c>
      <c r="H18" s="632"/>
      <c r="I18" s="19"/>
      <c r="J18" s="19"/>
    </row>
    <row r="19" spans="2:10" x14ac:dyDescent="0.2">
      <c r="B19" s="10">
        <v>4</v>
      </c>
      <c r="C19" s="18">
        <v>0.4</v>
      </c>
      <c r="D19" s="11">
        <f>D$15*(100%-$C19)</f>
        <v>37.199999999999996</v>
      </c>
      <c r="E19" s="11">
        <f t="shared" si="0"/>
        <v>36.299999999999997</v>
      </c>
      <c r="F19" s="11">
        <f t="shared" si="0"/>
        <v>30.299999999999997</v>
      </c>
      <c r="G19" s="11">
        <f t="shared" si="0"/>
        <v>35.4</v>
      </c>
      <c r="H19" s="632"/>
      <c r="I19" s="19"/>
      <c r="J19" s="19"/>
    </row>
    <row r="20" spans="2:10" ht="15" x14ac:dyDescent="0.25">
      <c r="B20" s="4" t="s">
        <v>57</v>
      </c>
      <c r="C20" s="26"/>
      <c r="H20" s="632"/>
    </row>
    <row r="21" spans="2:10" x14ac:dyDescent="0.2">
      <c r="B21" s="630" t="s">
        <v>45</v>
      </c>
      <c r="C21" s="630" t="s">
        <v>36</v>
      </c>
      <c r="D21" s="630" t="s">
        <v>53</v>
      </c>
      <c r="E21" s="630"/>
      <c r="F21" s="630"/>
      <c r="G21" s="630"/>
      <c r="H21" s="632"/>
    </row>
    <row r="22" spans="2:10" x14ac:dyDescent="0.2">
      <c r="B22" s="631"/>
      <c r="C22" s="631"/>
      <c r="D22" s="15" t="s">
        <v>104</v>
      </c>
      <c r="E22" s="15" t="s">
        <v>71</v>
      </c>
      <c r="F22" s="15" t="s">
        <v>105</v>
      </c>
      <c r="G22" s="15" t="s">
        <v>107</v>
      </c>
      <c r="H22" s="632"/>
    </row>
    <row r="23" spans="2:10" x14ac:dyDescent="0.2">
      <c r="B23" s="10">
        <v>0</v>
      </c>
      <c r="C23" s="18">
        <v>0</v>
      </c>
      <c r="D23" s="12">
        <f>D9</f>
        <v>25.5</v>
      </c>
      <c r="E23" s="12">
        <f>E9</f>
        <v>25</v>
      </c>
      <c r="F23" s="12">
        <f>F9</f>
        <v>22.5</v>
      </c>
      <c r="G23" s="12">
        <f>G9</f>
        <v>24.5</v>
      </c>
      <c r="H23" s="632"/>
    </row>
    <row r="24" spans="2:10" x14ac:dyDescent="0.2">
      <c r="B24" s="10">
        <v>1</v>
      </c>
      <c r="C24" s="18">
        <v>0.1</v>
      </c>
      <c r="D24" s="11">
        <f>D$23*(100%-$C24)</f>
        <v>22.95</v>
      </c>
      <c r="E24" s="11">
        <f t="shared" ref="E24:G27" si="1">E$23*(100%-$C24)</f>
        <v>22.5</v>
      </c>
      <c r="F24" s="11">
        <f t="shared" si="1"/>
        <v>20.25</v>
      </c>
      <c r="G24" s="11">
        <f t="shared" si="1"/>
        <v>22.05</v>
      </c>
      <c r="H24" s="632"/>
    </row>
    <row r="25" spans="2:10" x14ac:dyDescent="0.2">
      <c r="B25" s="10">
        <v>2</v>
      </c>
      <c r="C25" s="18">
        <v>0.2</v>
      </c>
      <c r="D25" s="11">
        <f>D$23*(100%-$C25)</f>
        <v>20.400000000000002</v>
      </c>
      <c r="E25" s="11">
        <f t="shared" si="1"/>
        <v>20</v>
      </c>
      <c r="F25" s="11">
        <f t="shared" si="1"/>
        <v>18</v>
      </c>
      <c r="G25" s="11">
        <f t="shared" si="1"/>
        <v>19.600000000000001</v>
      </c>
      <c r="H25" s="632"/>
    </row>
    <row r="26" spans="2:10" x14ac:dyDescent="0.2">
      <c r="B26" s="10">
        <v>3</v>
      </c>
      <c r="C26" s="18">
        <v>0.3</v>
      </c>
      <c r="D26" s="11">
        <f>D$23*(100%-$C26)</f>
        <v>17.849999999999998</v>
      </c>
      <c r="E26" s="11">
        <f t="shared" si="1"/>
        <v>17.5</v>
      </c>
      <c r="F26" s="11">
        <f t="shared" si="1"/>
        <v>15.749999999999998</v>
      </c>
      <c r="G26" s="11">
        <f t="shared" si="1"/>
        <v>17.149999999999999</v>
      </c>
      <c r="H26" s="632"/>
    </row>
    <row r="27" spans="2:10" x14ac:dyDescent="0.2">
      <c r="B27" s="10">
        <v>4</v>
      </c>
      <c r="C27" s="18">
        <v>0.4</v>
      </c>
      <c r="D27" s="11">
        <f>D$23*(100%-$C27)</f>
        <v>15.299999999999999</v>
      </c>
      <c r="E27" s="11">
        <f t="shared" si="1"/>
        <v>15</v>
      </c>
      <c r="F27" s="11">
        <f t="shared" si="1"/>
        <v>13.5</v>
      </c>
      <c r="G27" s="11">
        <f>G$23*(100%-$C27)</f>
        <v>14.7</v>
      </c>
      <c r="H27" s="632"/>
    </row>
    <row r="30" spans="2:10" ht="15" x14ac:dyDescent="0.25">
      <c r="B30" s="7" t="s">
        <v>5</v>
      </c>
    </row>
    <row r="31" spans="2:10" x14ac:dyDescent="0.2">
      <c r="B31" s="28" t="s">
        <v>6</v>
      </c>
    </row>
  </sheetData>
  <sheetProtection algorithmName="SHA-512" hashValue="bLGppjJRU3ZPpjCb3Lpc9xRuJW2A63rLAoxKtlRMRBXqDqawVPwDa65xt/xoSpcwbNdT/G/7nD9HOrjovEGbWg==" saltValue="rydIYuLrY23Fh+PzQP74tQ==" spinCount="100000" sheet="1" objects="1" scenarios="1"/>
  <mergeCells count="11">
    <mergeCell ref="D1:M3"/>
    <mergeCell ref="B7:C7"/>
    <mergeCell ref="B8:C8"/>
    <mergeCell ref="B9:C9"/>
    <mergeCell ref="B21:B22"/>
    <mergeCell ref="C21:C22"/>
    <mergeCell ref="D21:G21"/>
    <mergeCell ref="B13:B14"/>
    <mergeCell ref="C13:C14"/>
    <mergeCell ref="D13:G13"/>
    <mergeCell ref="H15:H27"/>
  </mergeCells>
  <phoneticPr fontId="70" type="noConversion"/>
  <pageMargins left="0.7" right="0.7" top="0.75" bottom="0.75" header="0.3" footer="0.3"/>
  <pageSetup paperSize="9" scale="96" orientation="landscape" horizontalDpi="300" verticalDpi="0"/>
  <headerFooter alignWithMargins="0"/>
  <colBreaks count="1" manualBreakCount="1">
    <brk id="11" max="1048575" man="1"/>
  </colBreaks>
  <customProperties>
    <customPr name="SSCSheetTrackingNo" r:id="rId1"/>
  </customPropertie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XFC227"/>
  <sheetViews>
    <sheetView showGridLines="0" showRowColHeaders="0" zoomScale="80" zoomScaleNormal="80" workbookViewId="0">
      <pane ySplit="2" topLeftCell="A3" activePane="bottomLeft" state="frozen"/>
      <selection pane="bottomLeft" sqref="A1:U2"/>
    </sheetView>
  </sheetViews>
  <sheetFormatPr defaultColWidth="0" defaultRowHeight="15" zeroHeight="1" x14ac:dyDescent="0.25"/>
  <cols>
    <col min="1" max="1" width="12.28515625" style="2" customWidth="1"/>
    <col min="2" max="2" width="32.28515625" style="1" customWidth="1"/>
    <col min="3" max="3" width="20.140625" customWidth="1"/>
    <col min="4" max="6" width="8.7109375" customWidth="1"/>
    <col min="7" max="7" width="7.5703125" customWidth="1"/>
    <col min="8" max="19" width="7.42578125" customWidth="1"/>
    <col min="20" max="20" width="17.42578125" bestFit="1" customWidth="1"/>
    <col min="21" max="21" width="11.85546875" customWidth="1"/>
    <col min="22" max="16383" width="8.85546875" hidden="1"/>
    <col min="16384" max="16384" width="7" hidden="1" customWidth="1"/>
  </cols>
  <sheetData>
    <row r="1" spans="1:21" ht="15" customHeight="1" x14ac:dyDescent="0.25">
      <c r="A1" s="618" t="s">
        <v>330</v>
      </c>
      <c r="B1" s="618"/>
      <c r="C1" s="618"/>
      <c r="D1" s="618"/>
      <c r="E1" s="618"/>
      <c r="F1" s="618"/>
      <c r="G1" s="618"/>
      <c r="H1" s="618"/>
      <c r="I1" s="618"/>
      <c r="J1" s="618"/>
      <c r="K1" s="618"/>
      <c r="L1" s="618"/>
      <c r="M1" s="618"/>
      <c r="N1" s="618"/>
      <c r="O1" s="618"/>
      <c r="P1" s="618"/>
      <c r="Q1" s="618"/>
      <c r="R1" s="618"/>
      <c r="S1" s="618"/>
      <c r="T1" s="618"/>
      <c r="U1" s="618"/>
    </row>
    <row r="2" spans="1:21" ht="15" customHeight="1" x14ac:dyDescent="0.25">
      <c r="A2" s="618"/>
      <c r="B2" s="618"/>
      <c r="C2" s="618"/>
      <c r="D2" s="618"/>
      <c r="E2" s="618"/>
      <c r="F2" s="618"/>
      <c r="G2" s="618"/>
      <c r="H2" s="618"/>
      <c r="I2" s="618"/>
      <c r="J2" s="618"/>
      <c r="K2" s="618"/>
      <c r="L2" s="618"/>
      <c r="M2" s="618"/>
      <c r="N2" s="618"/>
      <c r="O2" s="618"/>
      <c r="P2" s="618"/>
      <c r="Q2" s="618"/>
      <c r="R2" s="618"/>
      <c r="S2" s="618"/>
      <c r="T2" s="618"/>
      <c r="U2" s="618"/>
    </row>
    <row r="3" spans="1:21" ht="12" customHeight="1" x14ac:dyDescent="0.25">
      <c r="A3" s="271"/>
      <c r="B3" s="272"/>
      <c r="C3" s="57"/>
      <c r="D3" s="57"/>
      <c r="E3" s="57"/>
      <c r="F3" s="57"/>
      <c r="G3" s="57"/>
      <c r="H3" s="57"/>
      <c r="I3" s="57"/>
      <c r="J3" s="57"/>
      <c r="K3" s="57"/>
      <c r="L3" s="57"/>
      <c r="M3" s="57"/>
      <c r="N3" s="57"/>
      <c r="O3" s="57"/>
      <c r="P3" s="57"/>
      <c r="Q3" s="57"/>
      <c r="R3" s="57"/>
      <c r="S3" s="57"/>
      <c r="T3" s="57"/>
      <c r="U3" s="57"/>
    </row>
    <row r="4" spans="1:21" x14ac:dyDescent="0.25">
      <c r="A4" s="448" t="s">
        <v>110</v>
      </c>
      <c r="B4" s="273" t="s">
        <v>111</v>
      </c>
      <c r="C4" s="273" t="s">
        <v>68</v>
      </c>
      <c r="D4" s="274"/>
      <c r="E4" s="274"/>
      <c r="F4" s="274"/>
      <c r="G4" s="274"/>
      <c r="H4" s="274"/>
      <c r="I4" s="274"/>
      <c r="J4" s="274"/>
      <c r="K4" s="274"/>
      <c r="L4" s="274"/>
      <c r="M4" s="274"/>
      <c r="N4" s="274"/>
      <c r="O4" s="274"/>
      <c r="P4" s="274"/>
      <c r="Q4" s="274"/>
      <c r="R4" s="274"/>
      <c r="S4" s="274"/>
      <c r="T4" s="274"/>
      <c r="U4" s="274"/>
    </row>
    <row r="5" spans="1:21" x14ac:dyDescent="0.25">
      <c r="A5" s="449"/>
    </row>
    <row r="6" spans="1:21" ht="24.75" customHeight="1" x14ac:dyDescent="0.25">
      <c r="A6" s="450" t="s">
        <v>63</v>
      </c>
      <c r="B6" s="638" t="str">
        <f>'Info-OTTV methodology'!C13</f>
        <v>Equivalent indoor-outdoor temperature difference, which incorporates the effects of solar gains into the opaque wall (K).</v>
      </c>
      <c r="C6" s="641" t="s">
        <v>325</v>
      </c>
      <c r="D6" s="642"/>
      <c r="E6" s="642"/>
      <c r="F6" s="642"/>
      <c r="G6" s="642"/>
      <c r="H6" s="642"/>
      <c r="I6" s="642"/>
      <c r="J6" s="642"/>
      <c r="K6" s="642"/>
      <c r="L6" s="642"/>
      <c r="M6" s="642"/>
      <c r="N6" s="642"/>
      <c r="O6" s="642"/>
      <c r="P6" s="642"/>
      <c r="Q6" s="642"/>
      <c r="R6" s="642"/>
      <c r="S6" s="642"/>
      <c r="T6" s="642"/>
    </row>
    <row r="7" spans="1:21" ht="15" customHeight="1" x14ac:dyDescent="0.25">
      <c r="A7" s="449"/>
      <c r="B7" s="638"/>
      <c r="C7" s="247" t="s">
        <v>95</v>
      </c>
      <c r="D7" s="248" t="s">
        <v>87</v>
      </c>
      <c r="E7" s="248" t="s">
        <v>96</v>
      </c>
      <c r="F7" s="248" t="s">
        <v>89</v>
      </c>
      <c r="G7" s="248" t="s">
        <v>97</v>
      </c>
      <c r="H7" s="248" t="s">
        <v>90</v>
      </c>
      <c r="I7" s="248" t="s">
        <v>98</v>
      </c>
      <c r="J7" s="248" t="s">
        <v>91</v>
      </c>
      <c r="K7" s="248" t="s">
        <v>99</v>
      </c>
      <c r="L7" s="248" t="s">
        <v>88</v>
      </c>
      <c r="M7" s="248" t="s">
        <v>100</v>
      </c>
      <c r="N7" s="248" t="s">
        <v>92</v>
      </c>
      <c r="O7" s="248" t="s">
        <v>101</v>
      </c>
      <c r="P7" s="248" t="s">
        <v>93</v>
      </c>
      <c r="Q7" s="248" t="s">
        <v>102</v>
      </c>
      <c r="R7" s="248" t="s">
        <v>94</v>
      </c>
      <c r="S7" s="248" t="s">
        <v>103</v>
      </c>
      <c r="T7" s="453" t="s">
        <v>64</v>
      </c>
    </row>
    <row r="8" spans="1:21" ht="15" customHeight="1" x14ac:dyDescent="0.25">
      <c r="A8" s="449"/>
      <c r="B8" s="638"/>
      <c r="C8" s="247" t="s">
        <v>104</v>
      </c>
      <c r="D8" s="253">
        <v>9.49</v>
      </c>
      <c r="E8" s="253">
        <v>11.25</v>
      </c>
      <c r="F8" s="253">
        <v>14.22</v>
      </c>
      <c r="G8" s="253">
        <v>16.03</v>
      </c>
      <c r="H8" s="253">
        <v>16.29</v>
      </c>
      <c r="I8" s="253">
        <v>15.03</v>
      </c>
      <c r="J8" s="253">
        <v>12.39</v>
      </c>
      <c r="K8" s="253">
        <v>8.8800000000000008</v>
      </c>
      <c r="L8" s="253">
        <v>6.87</v>
      </c>
      <c r="M8" s="253">
        <v>8.8800000000000008</v>
      </c>
      <c r="N8" s="253">
        <v>12.39</v>
      </c>
      <c r="O8" s="253">
        <v>15.03</v>
      </c>
      <c r="P8" s="253">
        <v>16.29</v>
      </c>
      <c r="Q8" s="253">
        <v>16.03</v>
      </c>
      <c r="R8" s="253">
        <v>14.22</v>
      </c>
      <c r="S8" s="253">
        <v>11.25</v>
      </c>
      <c r="T8" s="254">
        <v>32.1</v>
      </c>
    </row>
    <row r="9" spans="1:21" x14ac:dyDescent="0.25">
      <c r="A9" s="449"/>
      <c r="B9" s="638"/>
      <c r="C9" s="247" t="s">
        <v>71</v>
      </c>
      <c r="D9" s="253">
        <v>11.14</v>
      </c>
      <c r="E9" s="253">
        <v>12.33</v>
      </c>
      <c r="F9" s="253">
        <v>14.91</v>
      </c>
      <c r="G9" s="253">
        <v>16.29</v>
      </c>
      <c r="H9" s="253">
        <v>16.100000000000001</v>
      </c>
      <c r="I9" s="253">
        <v>14.48</v>
      </c>
      <c r="J9" s="253">
        <v>11.61</v>
      </c>
      <c r="K9" s="253">
        <v>8.01</v>
      </c>
      <c r="L9" s="253">
        <v>6.41</v>
      </c>
      <c r="M9" s="253">
        <v>8.01</v>
      </c>
      <c r="N9" s="253">
        <v>11.61</v>
      </c>
      <c r="O9" s="253">
        <v>14.48</v>
      </c>
      <c r="P9" s="253">
        <v>16.100000000000001</v>
      </c>
      <c r="Q9" s="253">
        <v>16.29</v>
      </c>
      <c r="R9" s="253">
        <v>14.91</v>
      </c>
      <c r="S9" s="253">
        <v>12.33</v>
      </c>
      <c r="T9" s="254">
        <v>31.82</v>
      </c>
    </row>
    <row r="10" spans="1:21" x14ac:dyDescent="0.25">
      <c r="A10" s="449"/>
      <c r="B10" s="638"/>
      <c r="C10" s="247" t="s">
        <v>105</v>
      </c>
      <c r="D10" s="253">
        <v>8.7799999999999994</v>
      </c>
      <c r="E10" s="253">
        <v>9.74</v>
      </c>
      <c r="F10" s="253">
        <v>12.07</v>
      </c>
      <c r="G10" s="253">
        <v>13.23</v>
      </c>
      <c r="H10" s="253">
        <v>12.8</v>
      </c>
      <c r="I10" s="253">
        <v>10.97</v>
      </c>
      <c r="J10" s="253">
        <v>7.93</v>
      </c>
      <c r="K10" s="253">
        <v>4.34</v>
      </c>
      <c r="L10" s="253">
        <v>2.87</v>
      </c>
      <c r="M10" s="253">
        <v>4.34</v>
      </c>
      <c r="N10" s="253">
        <v>7.93</v>
      </c>
      <c r="O10" s="253">
        <v>10.97</v>
      </c>
      <c r="P10" s="253">
        <v>12.8</v>
      </c>
      <c r="Q10" s="253">
        <v>13.23</v>
      </c>
      <c r="R10" s="253">
        <v>12.07</v>
      </c>
      <c r="S10" s="253">
        <v>9.74</v>
      </c>
      <c r="T10" s="254">
        <v>28.58</v>
      </c>
    </row>
    <row r="11" spans="1:21" x14ac:dyDescent="0.25">
      <c r="A11" s="449"/>
      <c r="B11" s="638"/>
      <c r="C11" s="247" t="s">
        <v>107</v>
      </c>
      <c r="D11" s="253">
        <v>8.82</v>
      </c>
      <c r="E11" s="253">
        <v>10.45</v>
      </c>
      <c r="F11" s="253">
        <v>13.35</v>
      </c>
      <c r="G11" s="253">
        <v>15.25</v>
      </c>
      <c r="H11" s="253">
        <v>15.64</v>
      </c>
      <c r="I11" s="253">
        <v>14.61</v>
      </c>
      <c r="J11" s="253">
        <v>12.19</v>
      </c>
      <c r="K11" s="253">
        <v>8.94</v>
      </c>
      <c r="L11" s="253">
        <v>7.15</v>
      </c>
      <c r="M11" s="253">
        <v>8.94</v>
      </c>
      <c r="N11" s="253">
        <v>12.19</v>
      </c>
      <c r="O11" s="253">
        <v>14.61</v>
      </c>
      <c r="P11" s="253">
        <v>15.64</v>
      </c>
      <c r="Q11" s="253">
        <v>15.25</v>
      </c>
      <c r="R11" s="253">
        <v>13.35</v>
      </c>
      <c r="S11" s="253">
        <v>10.45</v>
      </c>
      <c r="T11" s="254">
        <v>31.39</v>
      </c>
    </row>
    <row r="12" spans="1:21" ht="18.75" customHeight="1" x14ac:dyDescent="0.25">
      <c r="A12" s="449"/>
    </row>
    <row r="13" spans="1:21" ht="16.5" customHeight="1" x14ac:dyDescent="0.25">
      <c r="A13" s="451" t="s">
        <v>61</v>
      </c>
      <c r="B13" s="638" t="str">
        <f>'Info-OTTV methodology'!C12</f>
        <v>The difference between indoor and outdoor air temperatures (K).</v>
      </c>
      <c r="C13" s="643" t="s">
        <v>60</v>
      </c>
      <c r="D13" s="644"/>
      <c r="E13" s="644"/>
      <c r="F13" s="644"/>
    </row>
    <row r="14" spans="1:21" ht="31.5" customHeight="1" x14ac:dyDescent="0.25">
      <c r="A14" s="449"/>
      <c r="B14" s="638"/>
      <c r="C14" s="251" t="s">
        <v>59</v>
      </c>
      <c r="D14" s="252" t="s">
        <v>60</v>
      </c>
      <c r="E14" s="648" t="s">
        <v>291</v>
      </c>
      <c r="F14" s="648"/>
    </row>
    <row r="15" spans="1:21" x14ac:dyDescent="0.25">
      <c r="A15" s="449"/>
      <c r="B15" s="638"/>
      <c r="C15" s="247" t="s">
        <v>104</v>
      </c>
      <c r="D15" s="253">
        <v>2.9</v>
      </c>
      <c r="E15" s="649">
        <v>28.9</v>
      </c>
      <c r="F15" s="650"/>
    </row>
    <row r="16" spans="1:21" x14ac:dyDescent="0.25">
      <c r="A16" s="449"/>
      <c r="B16" s="638"/>
      <c r="C16" s="247" t="s">
        <v>71</v>
      </c>
      <c r="D16" s="253">
        <v>3.17</v>
      </c>
      <c r="E16" s="649">
        <v>29.17</v>
      </c>
      <c r="F16" s="650"/>
    </row>
    <row r="17" spans="1:20" x14ac:dyDescent="0.25">
      <c r="A17" s="449"/>
      <c r="B17" s="638"/>
      <c r="C17" s="247" t="s">
        <v>105</v>
      </c>
      <c r="D17" s="253">
        <v>0</v>
      </c>
      <c r="E17" s="649">
        <v>25.43</v>
      </c>
      <c r="F17" s="650"/>
    </row>
    <row r="18" spans="1:20" x14ac:dyDescent="0.25">
      <c r="A18" s="449"/>
      <c r="B18" s="638"/>
      <c r="C18" s="247" t="s">
        <v>107</v>
      </c>
      <c r="D18" s="253">
        <v>2.67</v>
      </c>
      <c r="E18" s="649">
        <v>28.67</v>
      </c>
      <c r="F18" s="650"/>
    </row>
    <row r="19" spans="1:20" ht="23.25" customHeight="1" x14ac:dyDescent="0.25">
      <c r="A19" s="449"/>
    </row>
    <row r="20" spans="1:20" ht="24" x14ac:dyDescent="0.45">
      <c r="A20" s="452" t="s">
        <v>292</v>
      </c>
      <c r="C20" s="645" t="s">
        <v>481</v>
      </c>
      <c r="D20" s="646"/>
      <c r="E20" s="646"/>
      <c r="F20" s="646"/>
      <c r="G20" s="646"/>
      <c r="H20" s="646"/>
      <c r="I20" s="646"/>
      <c r="J20" s="646"/>
      <c r="K20" s="646"/>
      <c r="L20" s="646"/>
      <c r="M20" s="646"/>
      <c r="N20" s="646"/>
      <c r="O20" s="646"/>
      <c r="P20" s="646"/>
      <c r="Q20" s="646"/>
      <c r="R20" s="646"/>
      <c r="S20" s="646"/>
      <c r="T20" s="646"/>
    </row>
    <row r="21" spans="1:20" x14ac:dyDescent="0.25">
      <c r="A21" s="449"/>
      <c r="C21" s="247" t="s">
        <v>95</v>
      </c>
      <c r="D21" s="252" t="s">
        <v>87</v>
      </c>
      <c r="E21" s="252" t="s">
        <v>96</v>
      </c>
      <c r="F21" s="252" t="s">
        <v>89</v>
      </c>
      <c r="G21" s="252" t="s">
        <v>97</v>
      </c>
      <c r="H21" s="252" t="s">
        <v>90</v>
      </c>
      <c r="I21" s="252" t="s">
        <v>98</v>
      </c>
      <c r="J21" s="252" t="s">
        <v>91</v>
      </c>
      <c r="K21" s="252" t="s">
        <v>99</v>
      </c>
      <c r="L21" s="252" t="s">
        <v>88</v>
      </c>
      <c r="M21" s="252" t="s">
        <v>100</v>
      </c>
      <c r="N21" s="252" t="s">
        <v>92</v>
      </c>
      <c r="O21" s="252" t="s">
        <v>101</v>
      </c>
      <c r="P21" s="252" t="s">
        <v>93</v>
      </c>
      <c r="Q21" s="252" t="s">
        <v>102</v>
      </c>
      <c r="R21" s="252" t="s">
        <v>94</v>
      </c>
      <c r="S21" s="252" t="s">
        <v>103</v>
      </c>
      <c r="T21" s="255" t="s">
        <v>64</v>
      </c>
    </row>
    <row r="22" spans="1:20" x14ac:dyDescent="0.25">
      <c r="A22" s="449"/>
      <c r="C22" s="247" t="s">
        <v>104</v>
      </c>
      <c r="D22" s="256">
        <f>D8-$D15</f>
        <v>6.59</v>
      </c>
      <c r="E22" s="256">
        <f t="shared" ref="E22:S22" si="0">E8-$D15</f>
        <v>8.35</v>
      </c>
      <c r="F22" s="256">
        <f t="shared" si="0"/>
        <v>11.32</v>
      </c>
      <c r="G22" s="256">
        <f t="shared" si="0"/>
        <v>13.13</v>
      </c>
      <c r="H22" s="256">
        <f t="shared" si="0"/>
        <v>13.389999999999999</v>
      </c>
      <c r="I22" s="256">
        <f t="shared" si="0"/>
        <v>12.129999999999999</v>
      </c>
      <c r="J22" s="256">
        <f t="shared" si="0"/>
        <v>9.49</v>
      </c>
      <c r="K22" s="256">
        <f t="shared" si="0"/>
        <v>5.98</v>
      </c>
      <c r="L22" s="256">
        <f t="shared" si="0"/>
        <v>3.97</v>
      </c>
      <c r="M22" s="256">
        <f t="shared" si="0"/>
        <v>5.98</v>
      </c>
      <c r="N22" s="256">
        <f t="shared" si="0"/>
        <v>9.49</v>
      </c>
      <c r="O22" s="256">
        <f t="shared" si="0"/>
        <v>12.129999999999999</v>
      </c>
      <c r="P22" s="256">
        <f t="shared" si="0"/>
        <v>13.389999999999999</v>
      </c>
      <c r="Q22" s="256">
        <f t="shared" si="0"/>
        <v>13.13</v>
      </c>
      <c r="R22" s="256">
        <f t="shared" si="0"/>
        <v>11.32</v>
      </c>
      <c r="S22" s="256">
        <f t="shared" si="0"/>
        <v>8.35</v>
      </c>
      <c r="T22" s="257">
        <f>T8-$D15</f>
        <v>29.200000000000003</v>
      </c>
    </row>
    <row r="23" spans="1:20" x14ac:dyDescent="0.25">
      <c r="A23" s="449"/>
      <c r="C23" s="247" t="s">
        <v>71</v>
      </c>
      <c r="D23" s="256">
        <f>D9-$D16</f>
        <v>7.9700000000000006</v>
      </c>
      <c r="E23" s="256">
        <f t="shared" ref="E23:T23" si="1">E9-$D16</f>
        <v>9.16</v>
      </c>
      <c r="F23" s="256">
        <f t="shared" si="1"/>
        <v>11.74</v>
      </c>
      <c r="G23" s="256">
        <f t="shared" si="1"/>
        <v>13.12</v>
      </c>
      <c r="H23" s="256">
        <f t="shared" si="1"/>
        <v>12.930000000000001</v>
      </c>
      <c r="I23" s="256">
        <f t="shared" si="1"/>
        <v>11.31</v>
      </c>
      <c r="J23" s="256">
        <f t="shared" si="1"/>
        <v>8.44</v>
      </c>
      <c r="K23" s="256">
        <f t="shared" si="1"/>
        <v>4.84</v>
      </c>
      <c r="L23" s="256">
        <f t="shared" si="1"/>
        <v>3.24</v>
      </c>
      <c r="M23" s="256">
        <f t="shared" si="1"/>
        <v>4.84</v>
      </c>
      <c r="N23" s="256">
        <f t="shared" si="1"/>
        <v>8.44</v>
      </c>
      <c r="O23" s="256">
        <f t="shared" si="1"/>
        <v>11.31</v>
      </c>
      <c r="P23" s="256">
        <f t="shared" si="1"/>
        <v>12.930000000000001</v>
      </c>
      <c r="Q23" s="256">
        <f t="shared" si="1"/>
        <v>13.12</v>
      </c>
      <c r="R23" s="256">
        <f t="shared" si="1"/>
        <v>11.74</v>
      </c>
      <c r="S23" s="256">
        <f t="shared" si="1"/>
        <v>9.16</v>
      </c>
      <c r="T23" s="257">
        <f t="shared" si="1"/>
        <v>28.65</v>
      </c>
    </row>
    <row r="24" spans="1:20" x14ac:dyDescent="0.25">
      <c r="A24" s="449"/>
      <c r="C24" s="247" t="s">
        <v>105</v>
      </c>
      <c r="D24" s="256">
        <f>D10-$D17</f>
        <v>8.7799999999999994</v>
      </c>
      <c r="E24" s="256">
        <f t="shared" ref="E24:T24" si="2">E10-$D17</f>
        <v>9.74</v>
      </c>
      <c r="F24" s="256">
        <f t="shared" si="2"/>
        <v>12.07</v>
      </c>
      <c r="G24" s="256">
        <f t="shared" si="2"/>
        <v>13.23</v>
      </c>
      <c r="H24" s="256">
        <f t="shared" si="2"/>
        <v>12.8</v>
      </c>
      <c r="I24" s="256">
        <f t="shared" si="2"/>
        <v>10.97</v>
      </c>
      <c r="J24" s="256">
        <f t="shared" si="2"/>
        <v>7.93</v>
      </c>
      <c r="K24" s="256">
        <f t="shared" si="2"/>
        <v>4.34</v>
      </c>
      <c r="L24" s="256">
        <f t="shared" si="2"/>
        <v>2.87</v>
      </c>
      <c r="M24" s="256">
        <f t="shared" si="2"/>
        <v>4.34</v>
      </c>
      <c r="N24" s="256">
        <f t="shared" si="2"/>
        <v>7.93</v>
      </c>
      <c r="O24" s="256">
        <f t="shared" si="2"/>
        <v>10.97</v>
      </c>
      <c r="P24" s="256">
        <f t="shared" si="2"/>
        <v>12.8</v>
      </c>
      <c r="Q24" s="256">
        <f t="shared" si="2"/>
        <v>13.23</v>
      </c>
      <c r="R24" s="256">
        <f t="shared" si="2"/>
        <v>12.07</v>
      </c>
      <c r="S24" s="256">
        <f t="shared" si="2"/>
        <v>9.74</v>
      </c>
      <c r="T24" s="257">
        <f t="shared" si="2"/>
        <v>28.58</v>
      </c>
    </row>
    <row r="25" spans="1:20" x14ac:dyDescent="0.25">
      <c r="A25" s="449"/>
      <c r="C25" s="247" t="s">
        <v>107</v>
      </c>
      <c r="D25" s="256">
        <f>D11-$D18</f>
        <v>6.15</v>
      </c>
      <c r="E25" s="256">
        <f t="shared" ref="E25:T25" si="3">E11-$D18</f>
        <v>7.7799999999999994</v>
      </c>
      <c r="F25" s="256">
        <f t="shared" si="3"/>
        <v>10.68</v>
      </c>
      <c r="G25" s="256">
        <f t="shared" si="3"/>
        <v>12.58</v>
      </c>
      <c r="H25" s="256">
        <f t="shared" si="3"/>
        <v>12.97</v>
      </c>
      <c r="I25" s="256">
        <f t="shared" si="3"/>
        <v>11.94</v>
      </c>
      <c r="J25" s="256">
        <f t="shared" si="3"/>
        <v>9.52</v>
      </c>
      <c r="K25" s="256">
        <f t="shared" si="3"/>
        <v>6.27</v>
      </c>
      <c r="L25" s="256">
        <f t="shared" si="3"/>
        <v>4.4800000000000004</v>
      </c>
      <c r="M25" s="256">
        <f t="shared" si="3"/>
        <v>6.27</v>
      </c>
      <c r="N25" s="256">
        <f t="shared" si="3"/>
        <v>9.52</v>
      </c>
      <c r="O25" s="256">
        <f t="shared" si="3"/>
        <v>11.94</v>
      </c>
      <c r="P25" s="256">
        <f t="shared" si="3"/>
        <v>12.97</v>
      </c>
      <c r="Q25" s="256">
        <f t="shared" si="3"/>
        <v>12.58</v>
      </c>
      <c r="R25" s="256">
        <f t="shared" si="3"/>
        <v>10.68</v>
      </c>
      <c r="S25" s="256">
        <f t="shared" si="3"/>
        <v>7.7799999999999994</v>
      </c>
      <c r="T25" s="257">
        <f t="shared" si="3"/>
        <v>28.72</v>
      </c>
    </row>
    <row r="26" spans="1:20" ht="18.75" customHeight="1" x14ac:dyDescent="0.25">
      <c r="A26" s="449"/>
    </row>
    <row r="27" spans="1:20" ht="19.5" customHeight="1" x14ac:dyDescent="0.35">
      <c r="A27" s="452" t="s">
        <v>62</v>
      </c>
      <c r="B27" s="638" t="str">
        <f>'Info-OTTV methodology'!C18</f>
        <v>Solar irradiance: Average value of solar energy incident on the building element for the ith orientation, (W/m2)</v>
      </c>
      <c r="C27" s="639" t="s">
        <v>290</v>
      </c>
      <c r="D27" s="640"/>
      <c r="E27" s="640"/>
      <c r="F27" s="640"/>
      <c r="G27" s="640"/>
      <c r="H27" s="640"/>
      <c r="I27" s="640"/>
      <c r="J27" s="640"/>
      <c r="K27" s="640"/>
      <c r="L27" s="640"/>
      <c r="M27" s="640"/>
      <c r="N27" s="640"/>
      <c r="O27" s="640"/>
      <c r="P27" s="640"/>
      <c r="Q27" s="640"/>
      <c r="R27" s="640"/>
      <c r="S27" s="640"/>
      <c r="T27" s="640"/>
    </row>
    <row r="28" spans="1:20" x14ac:dyDescent="0.25">
      <c r="A28" s="449"/>
      <c r="B28" s="638"/>
      <c r="C28" s="247" t="s">
        <v>95</v>
      </c>
      <c r="D28" s="248" t="s">
        <v>87</v>
      </c>
      <c r="E28" s="248" t="s">
        <v>96</v>
      </c>
      <c r="F28" s="248" t="s">
        <v>89</v>
      </c>
      <c r="G28" s="248" t="s">
        <v>97</v>
      </c>
      <c r="H28" s="248" t="s">
        <v>90</v>
      </c>
      <c r="I28" s="248" t="s">
        <v>98</v>
      </c>
      <c r="J28" s="248" t="s">
        <v>91</v>
      </c>
      <c r="K28" s="248" t="s">
        <v>99</v>
      </c>
      <c r="L28" s="248" t="s">
        <v>88</v>
      </c>
      <c r="M28" s="248" t="s">
        <v>100</v>
      </c>
      <c r="N28" s="248" t="s">
        <v>92</v>
      </c>
      <c r="O28" s="248" t="s">
        <v>101</v>
      </c>
      <c r="P28" s="248" t="s">
        <v>93</v>
      </c>
      <c r="Q28" s="248" t="s">
        <v>102</v>
      </c>
      <c r="R28" s="248" t="s">
        <v>94</v>
      </c>
      <c r="S28" s="248" t="s">
        <v>103</v>
      </c>
      <c r="T28" s="249" t="s">
        <v>64</v>
      </c>
    </row>
    <row r="29" spans="1:20" x14ac:dyDescent="0.25">
      <c r="A29" s="449"/>
      <c r="B29" s="638"/>
      <c r="C29" s="247" t="s">
        <v>104</v>
      </c>
      <c r="D29" s="256">
        <v>153.13</v>
      </c>
      <c r="E29" s="256">
        <v>194.28</v>
      </c>
      <c r="F29" s="256">
        <v>263.27999999999997</v>
      </c>
      <c r="G29" s="256">
        <v>305.44</v>
      </c>
      <c r="H29" s="256">
        <v>311.33999999999997</v>
      </c>
      <c r="I29" s="256">
        <v>282.06</v>
      </c>
      <c r="J29" s="256">
        <v>220.76</v>
      </c>
      <c r="K29" s="256">
        <v>139</v>
      </c>
      <c r="L29" s="256">
        <v>92.39</v>
      </c>
      <c r="M29" s="256">
        <v>139</v>
      </c>
      <c r="N29" s="256">
        <v>220.76</v>
      </c>
      <c r="O29" s="256">
        <v>282.06</v>
      </c>
      <c r="P29" s="256">
        <v>311.33999999999997</v>
      </c>
      <c r="Q29" s="256">
        <v>305.44</v>
      </c>
      <c r="R29" s="256">
        <v>263.27999999999997</v>
      </c>
      <c r="S29" s="256">
        <v>194.28</v>
      </c>
      <c r="T29" s="256">
        <v>679.02</v>
      </c>
    </row>
    <row r="30" spans="1:20" x14ac:dyDescent="0.25">
      <c r="A30" s="449"/>
      <c r="B30" s="638"/>
      <c r="C30" s="247" t="s">
        <v>71</v>
      </c>
      <c r="D30" s="256">
        <v>185.38</v>
      </c>
      <c r="E30" s="256">
        <v>213.02</v>
      </c>
      <c r="F30" s="256">
        <v>273.14</v>
      </c>
      <c r="G30" s="256">
        <v>305.22000000000003</v>
      </c>
      <c r="H30" s="256">
        <v>300.69</v>
      </c>
      <c r="I30" s="256">
        <v>263.14</v>
      </c>
      <c r="J30" s="256">
        <v>196.39</v>
      </c>
      <c r="K30" s="256">
        <v>112.71</v>
      </c>
      <c r="L30" s="256">
        <v>75.41</v>
      </c>
      <c r="M30" s="256">
        <v>112.71</v>
      </c>
      <c r="N30" s="256">
        <v>196.39</v>
      </c>
      <c r="O30" s="256">
        <v>263.14</v>
      </c>
      <c r="P30" s="256">
        <v>300.69</v>
      </c>
      <c r="Q30" s="256">
        <v>305.22000000000003</v>
      </c>
      <c r="R30" s="256">
        <v>273.14</v>
      </c>
      <c r="S30" s="256">
        <v>213.02</v>
      </c>
      <c r="T30" s="256">
        <v>666.32</v>
      </c>
    </row>
    <row r="31" spans="1:20" x14ac:dyDescent="0.25">
      <c r="A31" s="449"/>
      <c r="B31" s="638"/>
      <c r="C31" s="247" t="s">
        <v>105</v>
      </c>
      <c r="D31" s="256">
        <v>204.2</v>
      </c>
      <c r="E31" s="256">
        <v>226.58</v>
      </c>
      <c r="F31" s="256">
        <v>280.61</v>
      </c>
      <c r="G31" s="256">
        <v>307.61</v>
      </c>
      <c r="H31" s="256">
        <v>297.48</v>
      </c>
      <c r="I31" s="256">
        <v>255.15</v>
      </c>
      <c r="J31" s="256">
        <v>184.51</v>
      </c>
      <c r="K31" s="256">
        <v>100.89</v>
      </c>
      <c r="L31" s="256">
        <v>66.790000000000006</v>
      </c>
      <c r="M31" s="256">
        <v>100.89</v>
      </c>
      <c r="N31" s="256">
        <v>184.51</v>
      </c>
      <c r="O31" s="256">
        <v>255.15</v>
      </c>
      <c r="P31" s="256">
        <v>297.48</v>
      </c>
      <c r="Q31" s="256">
        <v>307.61</v>
      </c>
      <c r="R31" s="256">
        <v>280.61</v>
      </c>
      <c r="S31" s="256">
        <v>226.58</v>
      </c>
      <c r="T31" s="256">
        <v>664.64</v>
      </c>
    </row>
    <row r="32" spans="1:20" x14ac:dyDescent="0.25">
      <c r="A32" s="449"/>
      <c r="B32" s="638"/>
      <c r="C32" s="247" t="s">
        <v>107</v>
      </c>
      <c r="D32" s="256">
        <v>143.08000000000001</v>
      </c>
      <c r="E32" s="256">
        <v>181.05</v>
      </c>
      <c r="F32" s="256">
        <v>248.42</v>
      </c>
      <c r="G32" s="256">
        <v>292.55</v>
      </c>
      <c r="H32" s="256">
        <v>301.58</v>
      </c>
      <c r="I32" s="256">
        <v>277.75</v>
      </c>
      <c r="J32" s="256">
        <v>221.42</v>
      </c>
      <c r="K32" s="256">
        <v>145.81</v>
      </c>
      <c r="L32" s="256">
        <v>104.28</v>
      </c>
      <c r="M32" s="256">
        <v>145.81</v>
      </c>
      <c r="N32" s="256">
        <v>221.42</v>
      </c>
      <c r="O32" s="256">
        <v>277.75</v>
      </c>
      <c r="P32" s="256">
        <v>301.58</v>
      </c>
      <c r="Q32" s="256">
        <v>292.55</v>
      </c>
      <c r="R32" s="256">
        <v>248.42</v>
      </c>
      <c r="S32" s="256">
        <v>181.05</v>
      </c>
      <c r="T32" s="256">
        <v>668.02</v>
      </c>
    </row>
    <row r="33" spans="1:15" x14ac:dyDescent="0.25">
      <c r="A33" s="449"/>
    </row>
    <row r="34" spans="1:15" ht="23.25" customHeight="1" x14ac:dyDescent="0.25">
      <c r="A34" s="659" t="s">
        <v>108</v>
      </c>
      <c r="B34" s="660" t="str">
        <f>'Info-OTTV methodology'!C14</f>
        <v>Coefficient of solar absorptance for the surface of the opaque wall (-).</v>
      </c>
      <c r="C34" s="275" t="s">
        <v>463</v>
      </c>
      <c r="D34" s="276"/>
      <c r="E34" s="276"/>
      <c r="F34" s="276"/>
      <c r="G34" s="276"/>
      <c r="H34" s="276"/>
      <c r="I34" s="276"/>
      <c r="J34" s="276"/>
      <c r="K34" s="276"/>
      <c r="L34" s="276"/>
      <c r="M34" s="276"/>
      <c r="N34" s="276"/>
      <c r="O34" s="276"/>
    </row>
    <row r="35" spans="1:15" ht="15.75" x14ac:dyDescent="0.25">
      <c r="A35" s="659"/>
      <c r="B35" s="660"/>
      <c r="C35" s="663" t="s">
        <v>289</v>
      </c>
      <c r="D35" s="663"/>
      <c r="E35" s="663"/>
      <c r="F35" s="663"/>
      <c r="G35" s="663"/>
      <c r="H35" s="663"/>
    </row>
    <row r="36" spans="1:15" ht="18.75" x14ac:dyDescent="0.3">
      <c r="A36" s="659"/>
      <c r="B36" s="660"/>
      <c r="C36" s="636" t="s">
        <v>388</v>
      </c>
      <c r="D36" s="637"/>
      <c r="E36" s="637"/>
      <c r="F36" s="637"/>
      <c r="G36" s="647" t="s">
        <v>108</v>
      </c>
      <c r="H36" s="647"/>
    </row>
    <row r="37" spans="1:15" x14ac:dyDescent="0.25">
      <c r="A37" s="449"/>
      <c r="C37" s="651" t="s">
        <v>411</v>
      </c>
      <c r="D37" s="652"/>
      <c r="E37" s="652"/>
      <c r="F37" s="652"/>
      <c r="G37" s="652"/>
      <c r="H37" s="653"/>
    </row>
    <row r="38" spans="1:15" x14ac:dyDescent="0.25">
      <c r="A38" s="449"/>
      <c r="C38" s="634" t="s">
        <v>389</v>
      </c>
      <c r="D38" s="635"/>
      <c r="E38" s="635"/>
      <c r="F38" s="635"/>
      <c r="G38" s="633">
        <v>0.35</v>
      </c>
      <c r="H38" s="633">
        <v>0.35</v>
      </c>
    </row>
    <row r="39" spans="1:15" x14ac:dyDescent="0.25">
      <c r="A39" s="449"/>
      <c r="C39" s="634" t="s">
        <v>390</v>
      </c>
      <c r="D39" s="635"/>
      <c r="E39" s="635"/>
      <c r="F39" s="635"/>
      <c r="G39" s="633">
        <v>0.5</v>
      </c>
      <c r="H39" s="633">
        <v>0.5</v>
      </c>
    </row>
    <row r="40" spans="1:15" x14ac:dyDescent="0.25">
      <c r="A40" s="449"/>
      <c r="C40" s="634" t="s">
        <v>391</v>
      </c>
      <c r="D40" s="635"/>
      <c r="E40" s="635"/>
      <c r="F40" s="635"/>
      <c r="G40" s="633">
        <v>0.3</v>
      </c>
      <c r="H40" s="633">
        <v>0.3</v>
      </c>
    </row>
    <row r="41" spans="1:15" x14ac:dyDescent="0.25">
      <c r="A41" s="449"/>
      <c r="C41" s="634" t="s">
        <v>392</v>
      </c>
      <c r="D41" s="635"/>
      <c r="E41" s="635"/>
      <c r="F41" s="635"/>
      <c r="G41" s="633">
        <v>0.65</v>
      </c>
      <c r="H41" s="633">
        <v>0.65</v>
      </c>
    </row>
    <row r="42" spans="1:15" x14ac:dyDescent="0.25">
      <c r="A42" s="449"/>
      <c r="C42" s="634" t="s">
        <v>393</v>
      </c>
      <c r="D42" s="635"/>
      <c r="E42" s="635"/>
      <c r="F42" s="635"/>
      <c r="G42" s="633">
        <v>0.55000000000000004</v>
      </c>
      <c r="H42" s="633">
        <v>0.55000000000000004</v>
      </c>
    </row>
    <row r="43" spans="1:15" x14ac:dyDescent="0.25">
      <c r="A43" s="449"/>
      <c r="C43" s="634" t="s">
        <v>394</v>
      </c>
      <c r="D43" s="635"/>
      <c r="E43" s="635"/>
      <c r="F43" s="635"/>
      <c r="G43" s="633">
        <v>0.6</v>
      </c>
      <c r="H43" s="633">
        <v>0.6</v>
      </c>
    </row>
    <row r="44" spans="1:15" x14ac:dyDescent="0.25">
      <c r="A44" s="449"/>
      <c r="C44" s="634" t="s">
        <v>395</v>
      </c>
      <c r="D44" s="635"/>
      <c r="E44" s="635"/>
      <c r="F44" s="635"/>
      <c r="G44" s="633">
        <v>0.26</v>
      </c>
      <c r="H44" s="633">
        <v>0.26</v>
      </c>
    </row>
    <row r="45" spans="1:15" x14ac:dyDescent="0.25">
      <c r="A45" s="449"/>
      <c r="C45" s="634" t="s">
        <v>396</v>
      </c>
      <c r="D45" s="635"/>
      <c r="E45" s="635"/>
      <c r="F45" s="635"/>
      <c r="G45" s="633">
        <v>0.55000000000000004</v>
      </c>
      <c r="H45" s="633">
        <v>0.55000000000000004</v>
      </c>
    </row>
    <row r="46" spans="1:15" x14ac:dyDescent="0.25">
      <c r="A46" s="449"/>
      <c r="C46" s="634" t="s">
        <v>397</v>
      </c>
      <c r="D46" s="635"/>
      <c r="E46" s="635"/>
      <c r="F46" s="635"/>
      <c r="G46" s="633">
        <v>0.77</v>
      </c>
      <c r="H46" s="633">
        <v>0.77</v>
      </c>
    </row>
    <row r="47" spans="1:15" x14ac:dyDescent="0.25">
      <c r="A47" s="449"/>
      <c r="C47" s="634" t="s">
        <v>398</v>
      </c>
      <c r="D47" s="635"/>
      <c r="E47" s="635"/>
      <c r="F47" s="635"/>
      <c r="G47" s="633" t="s">
        <v>408</v>
      </c>
      <c r="H47" s="633" t="s">
        <v>408</v>
      </c>
    </row>
    <row r="48" spans="1:15" x14ac:dyDescent="0.25">
      <c r="A48" s="449"/>
      <c r="C48" s="634" t="s">
        <v>399</v>
      </c>
      <c r="D48" s="635"/>
      <c r="E48" s="635"/>
      <c r="F48" s="635"/>
      <c r="G48" s="633">
        <v>0.45</v>
      </c>
      <c r="H48" s="633">
        <v>0.45</v>
      </c>
    </row>
    <row r="49" spans="1:8" x14ac:dyDescent="0.25">
      <c r="A49" s="449"/>
      <c r="C49" s="634" t="s">
        <v>296</v>
      </c>
      <c r="D49" s="635"/>
      <c r="E49" s="635"/>
      <c r="F49" s="635"/>
      <c r="G49" s="633" t="s">
        <v>409</v>
      </c>
      <c r="H49" s="633" t="s">
        <v>409</v>
      </c>
    </row>
    <row r="50" spans="1:8" x14ac:dyDescent="0.25">
      <c r="A50" s="449"/>
      <c r="C50" s="634" t="s">
        <v>400</v>
      </c>
      <c r="D50" s="635"/>
      <c r="E50" s="635"/>
      <c r="F50" s="635"/>
      <c r="G50" s="633">
        <v>0.42</v>
      </c>
      <c r="H50" s="633">
        <v>0.42</v>
      </c>
    </row>
    <row r="51" spans="1:8" x14ac:dyDescent="0.25">
      <c r="A51" s="449"/>
      <c r="C51" s="634" t="s">
        <v>401</v>
      </c>
      <c r="D51" s="635"/>
      <c r="E51" s="635"/>
      <c r="F51" s="635"/>
      <c r="G51" s="633">
        <v>0.73</v>
      </c>
      <c r="H51" s="633">
        <v>0.73</v>
      </c>
    </row>
    <row r="52" spans="1:8" x14ac:dyDescent="0.25">
      <c r="A52" s="449"/>
      <c r="C52" s="634" t="s">
        <v>402</v>
      </c>
      <c r="D52" s="635"/>
      <c r="E52" s="635"/>
      <c r="F52" s="635"/>
      <c r="G52" s="633">
        <v>0.4</v>
      </c>
      <c r="H52" s="633">
        <v>0.4</v>
      </c>
    </row>
    <row r="53" spans="1:8" x14ac:dyDescent="0.25">
      <c r="A53" s="449"/>
      <c r="C53" s="634" t="s">
        <v>403</v>
      </c>
      <c r="D53" s="635"/>
      <c r="E53" s="635"/>
      <c r="F53" s="635"/>
      <c r="G53" s="633">
        <v>0.59</v>
      </c>
      <c r="H53" s="633">
        <v>0.59</v>
      </c>
    </row>
    <row r="54" spans="1:8" x14ac:dyDescent="0.25">
      <c r="A54" s="449"/>
      <c r="C54" s="634" t="s">
        <v>404</v>
      </c>
      <c r="D54" s="635"/>
      <c r="E54" s="635"/>
      <c r="F54" s="635"/>
      <c r="G54" s="633">
        <v>0.47</v>
      </c>
      <c r="H54" s="633">
        <v>0.47</v>
      </c>
    </row>
    <row r="55" spans="1:8" x14ac:dyDescent="0.25">
      <c r="A55" s="449"/>
      <c r="C55" s="634" t="s">
        <v>405</v>
      </c>
      <c r="D55" s="635"/>
      <c r="E55" s="635"/>
      <c r="F55" s="635"/>
      <c r="G55" s="633">
        <v>0.32</v>
      </c>
      <c r="H55" s="633">
        <v>0.32</v>
      </c>
    </row>
    <row r="56" spans="1:8" x14ac:dyDescent="0.25">
      <c r="A56" s="449"/>
      <c r="C56" s="634" t="s">
        <v>297</v>
      </c>
      <c r="D56" s="635"/>
      <c r="E56" s="635"/>
      <c r="F56" s="635"/>
      <c r="G56" s="633">
        <v>0.59</v>
      </c>
      <c r="H56" s="633">
        <v>0.59</v>
      </c>
    </row>
    <row r="57" spans="1:8" x14ac:dyDescent="0.25">
      <c r="A57" s="449"/>
      <c r="C57" s="634" t="s">
        <v>406</v>
      </c>
      <c r="D57" s="635"/>
      <c r="E57" s="635"/>
      <c r="F57" s="635"/>
      <c r="G57" s="633">
        <v>0.77</v>
      </c>
      <c r="H57" s="633">
        <v>0.77</v>
      </c>
    </row>
    <row r="58" spans="1:8" x14ac:dyDescent="0.25">
      <c r="A58" s="449"/>
      <c r="C58" s="634" t="s">
        <v>407</v>
      </c>
      <c r="D58" s="635"/>
      <c r="E58" s="635"/>
      <c r="F58" s="635"/>
      <c r="G58" s="633">
        <v>0.6</v>
      </c>
      <c r="H58" s="633">
        <v>0.6</v>
      </c>
    </row>
    <row r="59" spans="1:8" x14ac:dyDescent="0.25">
      <c r="A59" s="449"/>
      <c r="C59" s="651" t="s">
        <v>410</v>
      </c>
      <c r="D59" s="652"/>
      <c r="E59" s="652"/>
      <c r="F59" s="652"/>
      <c r="G59" s="652"/>
      <c r="H59" s="653"/>
    </row>
    <row r="60" spans="1:8" x14ac:dyDescent="0.25">
      <c r="A60" s="449"/>
      <c r="C60" s="634" t="s">
        <v>412</v>
      </c>
      <c r="D60" s="635"/>
      <c r="E60" s="635"/>
      <c r="F60" s="635"/>
      <c r="G60" s="633">
        <v>0.42</v>
      </c>
      <c r="H60" s="633"/>
    </row>
    <row r="61" spans="1:8" x14ac:dyDescent="0.25">
      <c r="A61" s="449"/>
      <c r="C61" s="634" t="s">
        <v>413</v>
      </c>
      <c r="D61" s="635"/>
      <c r="E61" s="635"/>
      <c r="F61" s="635"/>
      <c r="G61" s="633">
        <v>0.61</v>
      </c>
      <c r="H61" s="633"/>
    </row>
    <row r="62" spans="1:8" x14ac:dyDescent="0.25">
      <c r="A62" s="449"/>
      <c r="C62" s="634" t="s">
        <v>414</v>
      </c>
      <c r="D62" s="635"/>
      <c r="E62" s="635"/>
      <c r="F62" s="635"/>
      <c r="G62" s="633">
        <v>0.71</v>
      </c>
      <c r="H62" s="633"/>
    </row>
    <row r="63" spans="1:8" x14ac:dyDescent="0.25">
      <c r="A63" s="449"/>
      <c r="C63" s="634" t="s">
        <v>415</v>
      </c>
      <c r="D63" s="635"/>
      <c r="E63" s="635"/>
      <c r="F63" s="635"/>
      <c r="G63" s="633">
        <v>0.26</v>
      </c>
      <c r="H63" s="633"/>
    </row>
    <row r="64" spans="1:8" x14ac:dyDescent="0.25">
      <c r="A64" s="449"/>
      <c r="C64" s="634" t="s">
        <v>416</v>
      </c>
      <c r="D64" s="635"/>
      <c r="E64" s="635"/>
      <c r="F64" s="635"/>
      <c r="G64" s="633">
        <v>0.86</v>
      </c>
      <c r="H64" s="633"/>
    </row>
    <row r="65" spans="1:8" x14ac:dyDescent="0.25">
      <c r="A65" s="449"/>
      <c r="C65" s="634" t="s">
        <v>298</v>
      </c>
      <c r="D65" s="635"/>
      <c r="E65" s="635"/>
      <c r="F65" s="635"/>
      <c r="G65" s="633" t="s">
        <v>419</v>
      </c>
      <c r="H65" s="633"/>
    </row>
    <row r="66" spans="1:8" x14ac:dyDescent="0.25">
      <c r="A66" s="449"/>
      <c r="C66" s="634" t="s">
        <v>299</v>
      </c>
      <c r="D66" s="635"/>
      <c r="E66" s="635"/>
      <c r="F66" s="635"/>
      <c r="G66" s="633">
        <v>0.65</v>
      </c>
      <c r="H66" s="633"/>
    </row>
    <row r="67" spans="1:8" x14ac:dyDescent="0.25">
      <c r="A67" s="449"/>
      <c r="C67" s="634" t="s">
        <v>417</v>
      </c>
      <c r="D67" s="635"/>
      <c r="E67" s="635"/>
      <c r="F67" s="635"/>
      <c r="G67" s="633">
        <v>0.3</v>
      </c>
      <c r="H67" s="633"/>
    </row>
    <row r="68" spans="1:8" x14ac:dyDescent="0.25">
      <c r="A68" s="449"/>
      <c r="C68" s="634" t="s">
        <v>418</v>
      </c>
      <c r="D68" s="635"/>
      <c r="E68" s="635"/>
      <c r="F68" s="635"/>
      <c r="G68" s="633">
        <v>0.9</v>
      </c>
      <c r="H68" s="633"/>
    </row>
    <row r="69" spans="1:8" x14ac:dyDescent="0.25">
      <c r="A69" s="449"/>
      <c r="C69" s="634" t="s">
        <v>300</v>
      </c>
      <c r="D69" s="635"/>
      <c r="E69" s="635"/>
      <c r="F69" s="635"/>
      <c r="G69" s="633">
        <v>0.52</v>
      </c>
      <c r="H69" s="633"/>
    </row>
    <row r="70" spans="1:8" x14ac:dyDescent="0.25">
      <c r="A70" s="449"/>
      <c r="C70" s="634" t="s">
        <v>301</v>
      </c>
      <c r="D70" s="635"/>
      <c r="E70" s="635"/>
      <c r="F70" s="635"/>
      <c r="G70" s="633">
        <v>0.26</v>
      </c>
      <c r="H70" s="633"/>
    </row>
    <row r="71" spans="1:8" x14ac:dyDescent="0.25">
      <c r="A71" s="250"/>
      <c r="C71" s="651" t="s">
        <v>420</v>
      </c>
      <c r="D71" s="652"/>
      <c r="E71" s="652"/>
      <c r="F71" s="652"/>
      <c r="G71" s="652"/>
      <c r="H71" s="653"/>
    </row>
    <row r="72" spans="1:8" x14ac:dyDescent="0.25">
      <c r="A72" s="250"/>
      <c r="C72" s="634" t="s">
        <v>421</v>
      </c>
      <c r="D72" s="635"/>
      <c r="E72" s="635"/>
      <c r="F72" s="635"/>
      <c r="G72" s="633">
        <v>0.52</v>
      </c>
      <c r="H72" s="633"/>
    </row>
    <row r="73" spans="1:8" x14ac:dyDescent="0.25">
      <c r="A73" s="250"/>
      <c r="C73" s="634" t="s">
        <v>422</v>
      </c>
      <c r="D73" s="635"/>
      <c r="E73" s="635"/>
      <c r="F73" s="635"/>
      <c r="G73" s="633">
        <v>0.64</v>
      </c>
      <c r="H73" s="633"/>
    </row>
    <row r="74" spans="1:8" x14ac:dyDescent="0.25">
      <c r="A74" s="250"/>
      <c r="C74" s="634" t="s">
        <v>423</v>
      </c>
      <c r="D74" s="635"/>
      <c r="E74" s="635"/>
      <c r="F74" s="635"/>
      <c r="G74" s="633">
        <v>0.57999999999999996</v>
      </c>
      <c r="H74" s="633"/>
    </row>
    <row r="75" spans="1:8" x14ac:dyDescent="0.25">
      <c r="A75" s="250"/>
      <c r="C75" s="634" t="s">
        <v>424</v>
      </c>
      <c r="D75" s="635"/>
      <c r="E75" s="635"/>
      <c r="F75" s="635"/>
      <c r="G75" s="633">
        <v>0.83</v>
      </c>
      <c r="H75" s="633"/>
    </row>
    <row r="76" spans="1:8" x14ac:dyDescent="0.25">
      <c r="A76" s="250"/>
      <c r="C76" s="634" t="s">
        <v>425</v>
      </c>
      <c r="D76" s="635"/>
      <c r="E76" s="635"/>
      <c r="F76" s="635"/>
      <c r="G76" s="633">
        <v>0.44</v>
      </c>
      <c r="H76" s="633"/>
    </row>
    <row r="77" spans="1:8" x14ac:dyDescent="0.25">
      <c r="A77" s="250"/>
      <c r="C77" s="634" t="s">
        <v>426</v>
      </c>
      <c r="D77" s="635"/>
      <c r="E77" s="635"/>
      <c r="F77" s="635"/>
      <c r="G77" s="633">
        <v>0.63</v>
      </c>
      <c r="H77" s="633"/>
    </row>
    <row r="78" spans="1:8" x14ac:dyDescent="0.25">
      <c r="A78" s="250"/>
      <c r="C78" s="651" t="s">
        <v>427</v>
      </c>
      <c r="D78" s="652"/>
      <c r="E78" s="652"/>
      <c r="F78" s="652"/>
      <c r="G78" s="652"/>
      <c r="H78" s="653"/>
    </row>
    <row r="79" spans="1:8" x14ac:dyDescent="0.25">
      <c r="A79" s="250"/>
      <c r="C79" s="634" t="s">
        <v>305</v>
      </c>
      <c r="D79" s="635"/>
      <c r="E79" s="635"/>
      <c r="F79" s="635"/>
      <c r="G79" s="633">
        <v>7.5999999999999998E-2</v>
      </c>
      <c r="H79" s="633"/>
    </row>
    <row r="80" spans="1:8" x14ac:dyDescent="0.25">
      <c r="A80" s="250"/>
      <c r="C80" s="634" t="s">
        <v>428</v>
      </c>
      <c r="D80" s="635"/>
      <c r="E80" s="635"/>
      <c r="F80" s="635"/>
      <c r="G80" s="633">
        <v>0.04</v>
      </c>
      <c r="H80" s="633"/>
    </row>
    <row r="81" spans="1:15" x14ac:dyDescent="0.25">
      <c r="A81" s="250"/>
      <c r="C81" s="634" t="s">
        <v>306</v>
      </c>
      <c r="D81" s="635"/>
      <c r="E81" s="635"/>
      <c r="F81" s="635"/>
      <c r="G81" s="633">
        <v>0.30599999999999999</v>
      </c>
      <c r="H81" s="633"/>
    </row>
    <row r="82" spans="1:15" x14ac:dyDescent="0.25">
      <c r="A82" s="250"/>
      <c r="C82" s="634" t="s">
        <v>302</v>
      </c>
      <c r="D82" s="635"/>
      <c r="E82" s="635"/>
      <c r="F82" s="635"/>
      <c r="G82" s="633">
        <v>9.6000000000000002E-2</v>
      </c>
      <c r="H82" s="633"/>
    </row>
    <row r="83" spans="1:15" x14ac:dyDescent="0.25">
      <c r="A83" s="250"/>
      <c r="C83" s="634" t="s">
        <v>303</v>
      </c>
      <c r="D83" s="635"/>
      <c r="E83" s="635"/>
      <c r="F83" s="635"/>
      <c r="G83" s="633">
        <v>0.16400000000000001</v>
      </c>
      <c r="H83" s="633"/>
    </row>
    <row r="84" spans="1:15" x14ac:dyDescent="0.25">
      <c r="A84" s="250"/>
      <c r="C84" s="634" t="s">
        <v>304</v>
      </c>
      <c r="D84" s="635"/>
      <c r="E84" s="635"/>
      <c r="F84" s="635"/>
      <c r="G84" s="633">
        <v>0.109</v>
      </c>
      <c r="H84" s="633"/>
    </row>
    <row r="85" spans="1:15" ht="30" customHeight="1" x14ac:dyDescent="0.25">
      <c r="A85" s="250"/>
      <c r="C85" s="1"/>
      <c r="D85" s="1"/>
      <c r="E85" s="1"/>
      <c r="F85" s="1"/>
      <c r="G85" s="1"/>
      <c r="H85" s="1"/>
    </row>
    <row r="86" spans="1:15" ht="21.75" customHeight="1" x14ac:dyDescent="0.25">
      <c r="A86" s="659" t="s">
        <v>331</v>
      </c>
      <c r="B86" s="660" t="s">
        <v>332</v>
      </c>
      <c r="C86" s="275" t="s">
        <v>460</v>
      </c>
      <c r="D86" s="276"/>
      <c r="E86" s="276"/>
      <c r="F86" s="276"/>
      <c r="G86" s="276"/>
      <c r="H86" s="276"/>
      <c r="I86" s="276"/>
      <c r="J86" s="276"/>
      <c r="K86" s="276"/>
      <c r="L86" s="276"/>
      <c r="M86" s="276"/>
      <c r="N86" s="276"/>
      <c r="O86" s="276"/>
    </row>
    <row r="87" spans="1:15" ht="21" customHeight="1" x14ac:dyDescent="0.25">
      <c r="A87" s="659"/>
      <c r="B87" s="660"/>
      <c r="C87" s="655" t="s">
        <v>333</v>
      </c>
      <c r="D87" s="656"/>
      <c r="E87" s="656"/>
      <c r="F87" s="656"/>
      <c r="G87" s="656"/>
      <c r="H87" s="656"/>
      <c r="I87" s="656"/>
      <c r="J87" s="656"/>
    </row>
    <row r="88" spans="1:15" ht="30" customHeight="1" x14ac:dyDescent="0.25">
      <c r="A88" s="659"/>
      <c r="B88" s="660"/>
      <c r="C88" s="661" t="s">
        <v>334</v>
      </c>
      <c r="D88" s="662"/>
      <c r="E88" s="662"/>
      <c r="F88" s="662"/>
      <c r="G88" s="654" t="s">
        <v>336</v>
      </c>
      <c r="H88" s="654" t="s">
        <v>331</v>
      </c>
      <c r="I88" s="654" t="s">
        <v>321</v>
      </c>
      <c r="J88" s="654" t="s">
        <v>331</v>
      </c>
    </row>
    <row r="89" spans="1:15" x14ac:dyDescent="0.25">
      <c r="A89" s="250"/>
      <c r="C89" s="657" t="s">
        <v>429</v>
      </c>
      <c r="D89" s="658"/>
      <c r="E89" s="658"/>
      <c r="F89" s="658"/>
      <c r="G89" s="658"/>
      <c r="H89" s="658"/>
      <c r="I89" s="658"/>
      <c r="J89" s="658"/>
    </row>
    <row r="90" spans="1:15" x14ac:dyDescent="0.25">
      <c r="A90" s="250"/>
      <c r="C90" s="634" t="s">
        <v>430</v>
      </c>
      <c r="D90" s="635"/>
      <c r="E90" s="635"/>
      <c r="F90" s="635"/>
      <c r="G90" s="633">
        <v>2500</v>
      </c>
      <c r="H90" s="633"/>
      <c r="I90" s="633">
        <v>2.04</v>
      </c>
      <c r="J90" s="633"/>
    </row>
    <row r="91" spans="1:15" x14ac:dyDescent="0.25">
      <c r="A91" s="250"/>
      <c r="C91" s="634" t="s">
        <v>337</v>
      </c>
      <c r="D91" s="635"/>
      <c r="E91" s="635"/>
      <c r="F91" s="635"/>
      <c r="G91" s="633">
        <v>2400</v>
      </c>
      <c r="H91" s="633"/>
      <c r="I91" s="633">
        <v>1.55</v>
      </c>
      <c r="J91" s="633"/>
    </row>
    <row r="92" spans="1:15" x14ac:dyDescent="0.25">
      <c r="A92" s="250"/>
      <c r="C92" s="634" t="s">
        <v>431</v>
      </c>
      <c r="D92" s="635"/>
      <c r="E92" s="635"/>
      <c r="F92" s="635"/>
      <c r="G92" s="633">
        <v>2200</v>
      </c>
      <c r="H92" s="633"/>
      <c r="I92" s="633">
        <v>1.2</v>
      </c>
      <c r="J92" s="633"/>
    </row>
    <row r="93" spans="1:15" x14ac:dyDescent="0.25">
      <c r="A93" s="250"/>
      <c r="C93" s="672" t="s">
        <v>432</v>
      </c>
      <c r="D93" s="673"/>
      <c r="E93" s="673"/>
      <c r="F93" s="674"/>
      <c r="G93" s="633">
        <v>1500</v>
      </c>
      <c r="H93" s="633"/>
      <c r="I93" s="633">
        <v>0.7</v>
      </c>
      <c r="J93" s="633"/>
    </row>
    <row r="94" spans="1:15" x14ac:dyDescent="0.25">
      <c r="A94" s="250"/>
      <c r="C94" s="675"/>
      <c r="D94" s="676"/>
      <c r="E94" s="676"/>
      <c r="F94" s="677"/>
      <c r="G94" s="633">
        <v>1200</v>
      </c>
      <c r="H94" s="633"/>
      <c r="I94" s="633">
        <v>0.52</v>
      </c>
      <c r="J94" s="633"/>
    </row>
    <row r="95" spans="1:15" x14ac:dyDescent="0.25">
      <c r="A95" s="250"/>
      <c r="C95" s="678"/>
      <c r="D95" s="679"/>
      <c r="E95" s="679"/>
      <c r="F95" s="680"/>
      <c r="G95" s="633">
        <v>1000</v>
      </c>
      <c r="H95" s="633"/>
      <c r="I95" s="633">
        <v>0.41</v>
      </c>
      <c r="J95" s="633"/>
    </row>
    <row r="96" spans="1:15" x14ac:dyDescent="0.25">
      <c r="A96" s="250"/>
      <c r="C96" s="672" t="s">
        <v>433</v>
      </c>
      <c r="D96" s="673"/>
      <c r="E96" s="673"/>
      <c r="F96" s="674"/>
      <c r="G96" s="633">
        <v>1000</v>
      </c>
      <c r="H96" s="633"/>
      <c r="I96" s="633">
        <v>0.4</v>
      </c>
      <c r="J96" s="633"/>
    </row>
    <row r="97" spans="1:10" x14ac:dyDescent="0.25">
      <c r="A97" s="250"/>
      <c r="C97" s="675"/>
      <c r="D97" s="676"/>
      <c r="E97" s="676"/>
      <c r="F97" s="677"/>
      <c r="G97" s="633">
        <v>800</v>
      </c>
      <c r="H97" s="633"/>
      <c r="I97" s="633">
        <v>0.28999999999999998</v>
      </c>
      <c r="J97" s="633"/>
    </row>
    <row r="98" spans="1:10" x14ac:dyDescent="0.25">
      <c r="A98" s="250"/>
      <c r="C98" s="675"/>
      <c r="D98" s="676"/>
      <c r="E98" s="676"/>
      <c r="F98" s="677"/>
      <c r="G98" s="633">
        <v>600</v>
      </c>
      <c r="H98" s="633"/>
      <c r="I98" s="633">
        <v>0.21</v>
      </c>
      <c r="J98" s="633"/>
    </row>
    <row r="99" spans="1:10" x14ac:dyDescent="0.25">
      <c r="A99" s="250"/>
      <c r="C99" s="678"/>
      <c r="D99" s="679"/>
      <c r="E99" s="679"/>
      <c r="F99" s="680"/>
      <c r="G99" s="633">
        <v>400</v>
      </c>
      <c r="H99" s="633"/>
      <c r="I99" s="633">
        <v>0.15</v>
      </c>
      <c r="J99" s="633"/>
    </row>
    <row r="100" spans="1:10" x14ac:dyDescent="0.25">
      <c r="A100" s="250"/>
      <c r="C100" s="672" t="s">
        <v>434</v>
      </c>
      <c r="D100" s="673"/>
      <c r="E100" s="673"/>
      <c r="F100" s="674"/>
      <c r="G100" s="633">
        <v>800</v>
      </c>
      <c r="H100" s="633"/>
      <c r="I100" s="633">
        <v>0.28999999999999998</v>
      </c>
      <c r="J100" s="633"/>
    </row>
    <row r="101" spans="1:10" x14ac:dyDescent="0.25">
      <c r="A101" s="250"/>
      <c r="C101" s="675"/>
      <c r="D101" s="676"/>
      <c r="E101" s="676"/>
      <c r="F101" s="677"/>
      <c r="G101" s="633">
        <v>600</v>
      </c>
      <c r="H101" s="633"/>
      <c r="I101" s="633">
        <v>0.21</v>
      </c>
      <c r="J101" s="633"/>
    </row>
    <row r="102" spans="1:10" x14ac:dyDescent="0.25">
      <c r="A102" s="250"/>
      <c r="C102" s="678"/>
      <c r="D102" s="679"/>
      <c r="E102" s="679"/>
      <c r="F102" s="680"/>
      <c r="G102" s="633">
        <v>400</v>
      </c>
      <c r="H102" s="633"/>
      <c r="I102" s="633">
        <v>0.15</v>
      </c>
      <c r="J102" s="633"/>
    </row>
    <row r="103" spans="1:10" x14ac:dyDescent="0.25">
      <c r="A103" s="250"/>
      <c r="C103" s="657" t="s">
        <v>435</v>
      </c>
      <c r="D103" s="658"/>
      <c r="E103" s="658"/>
      <c r="F103" s="658"/>
      <c r="G103" s="658"/>
      <c r="H103" s="658"/>
      <c r="I103" s="658"/>
      <c r="J103" s="658"/>
    </row>
    <row r="104" spans="1:10" x14ac:dyDescent="0.25">
      <c r="A104" s="250"/>
      <c r="C104" s="634" t="s">
        <v>436</v>
      </c>
      <c r="D104" s="635"/>
      <c r="E104" s="635"/>
      <c r="F104" s="635"/>
      <c r="G104" s="633">
        <v>1000</v>
      </c>
      <c r="H104" s="633"/>
      <c r="I104" s="633">
        <v>0.23</v>
      </c>
      <c r="J104" s="633"/>
    </row>
    <row r="105" spans="1:10" x14ac:dyDescent="0.25">
      <c r="A105" s="250"/>
      <c r="C105" s="634" t="s">
        <v>437</v>
      </c>
      <c r="D105" s="635"/>
      <c r="E105" s="635"/>
      <c r="F105" s="635"/>
      <c r="G105" s="633">
        <v>1000</v>
      </c>
      <c r="H105" s="633"/>
      <c r="I105" s="633">
        <v>0.37</v>
      </c>
      <c r="J105" s="633"/>
    </row>
    <row r="106" spans="1:10" x14ac:dyDescent="0.25">
      <c r="A106" s="250"/>
      <c r="C106" s="664" t="s">
        <v>438</v>
      </c>
      <c r="D106" s="665"/>
      <c r="E106" s="665"/>
      <c r="F106" s="665"/>
      <c r="G106" s="665"/>
      <c r="H106" s="665"/>
      <c r="I106" s="665"/>
      <c r="J106" s="665"/>
    </row>
    <row r="107" spans="1:10" x14ac:dyDescent="0.25">
      <c r="A107" s="250"/>
      <c r="C107" s="634" t="s">
        <v>439</v>
      </c>
      <c r="D107" s="635"/>
      <c r="E107" s="635"/>
      <c r="F107" s="635"/>
      <c r="G107" s="633">
        <v>2000</v>
      </c>
      <c r="H107" s="633"/>
      <c r="I107" s="633">
        <v>0.93</v>
      </c>
      <c r="J107" s="633"/>
    </row>
    <row r="108" spans="1:10" x14ac:dyDescent="0.25">
      <c r="A108" s="250"/>
      <c r="C108" s="634" t="s">
        <v>439</v>
      </c>
      <c r="D108" s="635"/>
      <c r="E108" s="635"/>
      <c r="F108" s="635"/>
      <c r="G108" s="633">
        <v>1600</v>
      </c>
      <c r="H108" s="633"/>
      <c r="I108" s="633">
        <v>0.7</v>
      </c>
      <c r="J108" s="633"/>
    </row>
    <row r="109" spans="1:10" x14ac:dyDescent="0.25">
      <c r="C109" s="634" t="s">
        <v>440</v>
      </c>
      <c r="D109" s="635"/>
      <c r="E109" s="635"/>
      <c r="F109" s="635"/>
      <c r="G109" s="633">
        <v>1800</v>
      </c>
      <c r="H109" s="633"/>
      <c r="I109" s="633">
        <v>0.81</v>
      </c>
      <c r="J109" s="633"/>
    </row>
    <row r="110" spans="1:10" x14ac:dyDescent="0.25">
      <c r="C110" s="634" t="s">
        <v>441</v>
      </c>
      <c r="D110" s="635"/>
      <c r="E110" s="635"/>
      <c r="F110" s="635"/>
      <c r="G110" s="633">
        <v>1700</v>
      </c>
      <c r="H110" s="633"/>
      <c r="I110" s="633">
        <v>0.76</v>
      </c>
      <c r="J110" s="633"/>
    </row>
    <row r="111" spans="1:10" ht="30" customHeight="1" x14ac:dyDescent="0.25">
      <c r="C111" s="666" t="s">
        <v>442</v>
      </c>
      <c r="D111" s="667"/>
      <c r="E111" s="667"/>
      <c r="F111" s="667"/>
      <c r="G111" s="633">
        <v>1350</v>
      </c>
      <c r="H111" s="633"/>
      <c r="I111" s="633">
        <v>0.57999999999999996</v>
      </c>
      <c r="J111" s="633"/>
    </row>
    <row r="112" spans="1:10" x14ac:dyDescent="0.25">
      <c r="C112" s="666" t="s">
        <v>443</v>
      </c>
      <c r="D112" s="667"/>
      <c r="E112" s="667"/>
      <c r="F112" s="667"/>
      <c r="G112" s="633">
        <v>1300</v>
      </c>
      <c r="H112" s="633"/>
      <c r="I112" s="633">
        <v>0.52</v>
      </c>
      <c r="J112" s="633"/>
    </row>
    <row r="113" spans="3:10" ht="18" customHeight="1" x14ac:dyDescent="0.25">
      <c r="C113" s="666" t="s">
        <v>444</v>
      </c>
      <c r="D113" s="667"/>
      <c r="E113" s="667"/>
      <c r="F113" s="667"/>
      <c r="G113" s="633">
        <v>1800</v>
      </c>
      <c r="H113" s="633"/>
      <c r="I113" s="633">
        <v>0.93</v>
      </c>
      <c r="J113" s="633"/>
    </row>
    <row r="114" spans="3:10" x14ac:dyDescent="0.25">
      <c r="C114" s="666" t="s">
        <v>445</v>
      </c>
      <c r="D114" s="667"/>
      <c r="E114" s="667"/>
      <c r="F114" s="667"/>
      <c r="G114" s="633">
        <v>1700</v>
      </c>
      <c r="H114" s="633"/>
      <c r="I114" s="633">
        <v>0.87</v>
      </c>
      <c r="J114" s="633"/>
    </row>
    <row r="115" spans="3:10" x14ac:dyDescent="0.25">
      <c r="C115" s="668" t="s">
        <v>338</v>
      </c>
      <c r="D115" s="669"/>
      <c r="E115" s="669"/>
      <c r="F115" s="669"/>
      <c r="G115" s="633">
        <v>1600</v>
      </c>
      <c r="H115" s="633"/>
      <c r="I115" s="633">
        <v>0.81</v>
      </c>
      <c r="J115" s="633"/>
    </row>
    <row r="116" spans="3:10" x14ac:dyDescent="0.25">
      <c r="C116" s="657" t="s">
        <v>446</v>
      </c>
      <c r="D116" s="658"/>
      <c r="E116" s="658"/>
      <c r="F116" s="658"/>
      <c r="G116" s="658"/>
      <c r="H116" s="658"/>
      <c r="I116" s="658"/>
      <c r="J116" s="658"/>
    </row>
    <row r="117" spans="3:10" x14ac:dyDescent="0.25">
      <c r="C117" s="634" t="s">
        <v>447</v>
      </c>
      <c r="D117" s="635"/>
      <c r="E117" s="635"/>
      <c r="F117" s="635"/>
      <c r="G117" s="633">
        <v>1400</v>
      </c>
      <c r="H117" s="633"/>
      <c r="I117" s="633">
        <v>0.57999999999999996</v>
      </c>
      <c r="J117" s="633"/>
    </row>
    <row r="118" spans="3:10" x14ac:dyDescent="0.25">
      <c r="C118" s="634" t="s">
        <v>448</v>
      </c>
      <c r="D118" s="635"/>
      <c r="E118" s="635"/>
      <c r="F118" s="635"/>
      <c r="G118" s="633">
        <v>1900</v>
      </c>
      <c r="H118" s="633"/>
      <c r="I118" s="633">
        <v>0.87</v>
      </c>
      <c r="J118" s="633"/>
    </row>
    <row r="119" spans="3:10" x14ac:dyDescent="0.25">
      <c r="C119" s="634" t="s">
        <v>449</v>
      </c>
      <c r="D119" s="635"/>
      <c r="E119" s="635"/>
      <c r="F119" s="635"/>
      <c r="G119" s="633" t="s">
        <v>339</v>
      </c>
      <c r="H119" s="633"/>
      <c r="I119" s="633" t="s">
        <v>340</v>
      </c>
      <c r="J119" s="633"/>
    </row>
    <row r="120" spans="3:10" x14ac:dyDescent="0.25">
      <c r="C120" s="670" t="s">
        <v>450</v>
      </c>
      <c r="D120" s="671"/>
      <c r="E120" s="671"/>
      <c r="F120" s="671"/>
      <c r="G120" s="633" t="s">
        <v>341</v>
      </c>
      <c r="H120" s="633"/>
      <c r="I120" s="633">
        <v>0.153</v>
      </c>
      <c r="J120" s="633"/>
    </row>
    <row r="121" spans="3:10" x14ac:dyDescent="0.25">
      <c r="C121" s="657" t="s">
        <v>451</v>
      </c>
      <c r="D121" s="658"/>
      <c r="E121" s="658"/>
      <c r="F121" s="658"/>
      <c r="G121" s="658"/>
      <c r="H121" s="658"/>
      <c r="I121" s="658"/>
      <c r="J121" s="658"/>
    </row>
    <row r="122" spans="3:10" x14ac:dyDescent="0.25">
      <c r="C122" s="634" t="s">
        <v>452</v>
      </c>
      <c r="D122" s="635"/>
      <c r="E122" s="635"/>
      <c r="F122" s="635"/>
      <c r="G122" s="633">
        <v>2500</v>
      </c>
      <c r="H122" s="633"/>
      <c r="I122" s="633">
        <v>0.78</v>
      </c>
      <c r="J122" s="633"/>
    </row>
    <row r="123" spans="3:10" x14ac:dyDescent="0.25">
      <c r="C123" s="634" t="s">
        <v>342</v>
      </c>
      <c r="D123" s="635"/>
      <c r="E123" s="635"/>
      <c r="F123" s="635"/>
      <c r="G123" s="633">
        <v>200</v>
      </c>
      <c r="H123" s="633"/>
      <c r="I123" s="633">
        <v>0.06</v>
      </c>
      <c r="J123" s="633"/>
    </row>
    <row r="124" spans="3:10" x14ac:dyDescent="0.25">
      <c r="C124" s="657" t="s">
        <v>453</v>
      </c>
      <c r="D124" s="658"/>
      <c r="E124" s="658"/>
      <c r="F124" s="658"/>
      <c r="G124" s="658"/>
      <c r="H124" s="658"/>
      <c r="I124" s="658"/>
      <c r="J124" s="658"/>
    </row>
    <row r="125" spans="3:10" x14ac:dyDescent="0.25">
      <c r="C125" s="634" t="s">
        <v>454</v>
      </c>
      <c r="D125" s="635"/>
      <c r="E125" s="635"/>
      <c r="F125" s="635"/>
      <c r="G125" s="633">
        <v>550</v>
      </c>
      <c r="H125" s="633"/>
      <c r="I125" s="633">
        <v>0.15</v>
      </c>
      <c r="J125" s="633"/>
    </row>
    <row r="126" spans="3:10" ht="15" customHeight="1" x14ac:dyDescent="0.25">
      <c r="C126" s="634" t="s">
        <v>455</v>
      </c>
      <c r="D126" s="635"/>
      <c r="E126" s="635"/>
      <c r="F126" s="635"/>
      <c r="G126" s="633">
        <v>550</v>
      </c>
      <c r="H126" s="633"/>
      <c r="I126" s="633">
        <v>0.17</v>
      </c>
      <c r="J126" s="633"/>
    </row>
    <row r="127" spans="3:10" ht="15" customHeight="1" x14ac:dyDescent="0.25">
      <c r="C127" s="634" t="s">
        <v>456</v>
      </c>
      <c r="D127" s="635"/>
      <c r="E127" s="635"/>
      <c r="F127" s="635"/>
      <c r="G127" s="633">
        <v>600</v>
      </c>
      <c r="H127" s="633"/>
      <c r="I127" s="633">
        <v>0.17</v>
      </c>
      <c r="J127" s="633"/>
    </row>
    <row r="128" spans="3:10" ht="15" customHeight="1" x14ac:dyDescent="0.25">
      <c r="C128" s="672" t="s">
        <v>343</v>
      </c>
      <c r="D128" s="673"/>
      <c r="E128" s="673"/>
      <c r="F128" s="674"/>
      <c r="G128" s="633">
        <v>600</v>
      </c>
      <c r="H128" s="633"/>
      <c r="I128" s="633">
        <v>0.16</v>
      </c>
      <c r="J128" s="633"/>
    </row>
    <row r="129" spans="3:10" ht="15" customHeight="1" x14ac:dyDescent="0.25">
      <c r="C129" s="675"/>
      <c r="D129" s="676"/>
      <c r="E129" s="676"/>
      <c r="F129" s="677"/>
      <c r="G129" s="633">
        <v>250</v>
      </c>
      <c r="H129" s="633"/>
      <c r="I129" s="633">
        <v>0.08</v>
      </c>
      <c r="J129" s="633"/>
    </row>
    <row r="130" spans="3:10" ht="15" customHeight="1" x14ac:dyDescent="0.25">
      <c r="C130" s="678"/>
      <c r="D130" s="679"/>
      <c r="E130" s="679"/>
      <c r="F130" s="680"/>
      <c r="G130" s="633">
        <v>150</v>
      </c>
      <c r="H130" s="633"/>
      <c r="I130" s="633">
        <v>0.06</v>
      </c>
      <c r="J130" s="633"/>
    </row>
    <row r="131" spans="3:10" ht="15" customHeight="1" x14ac:dyDescent="0.25">
      <c r="C131" s="634" t="s">
        <v>457</v>
      </c>
      <c r="D131" s="635"/>
      <c r="E131" s="635"/>
      <c r="F131" s="635"/>
      <c r="G131" s="633">
        <v>250</v>
      </c>
      <c r="H131" s="633"/>
      <c r="I131" s="633">
        <v>7.0000000000000007E-2</v>
      </c>
      <c r="J131" s="633"/>
    </row>
    <row r="132" spans="3:10" x14ac:dyDescent="0.25">
      <c r="C132" s="657" t="s">
        <v>458</v>
      </c>
      <c r="D132" s="658"/>
      <c r="E132" s="658"/>
      <c r="F132" s="658"/>
      <c r="G132" s="658"/>
      <c r="H132" s="658"/>
      <c r="I132" s="658"/>
      <c r="J132" s="658"/>
    </row>
    <row r="133" spans="3:10" x14ac:dyDescent="0.25">
      <c r="C133" s="634" t="s">
        <v>459</v>
      </c>
      <c r="D133" s="635"/>
      <c r="E133" s="635"/>
      <c r="F133" s="635"/>
      <c r="G133" s="633">
        <v>7850</v>
      </c>
      <c r="H133" s="633"/>
      <c r="I133" s="633">
        <v>58</v>
      </c>
      <c r="J133" s="633"/>
    </row>
    <row r="134" spans="3:10" x14ac:dyDescent="0.25">
      <c r="C134" s="634" t="s">
        <v>344</v>
      </c>
      <c r="D134" s="635"/>
      <c r="E134" s="635"/>
      <c r="F134" s="635"/>
      <c r="G134" s="633">
        <v>2600</v>
      </c>
      <c r="H134" s="633"/>
      <c r="I134" s="633">
        <v>220</v>
      </c>
      <c r="J134" s="633"/>
    </row>
    <row r="135" spans="3:10" x14ac:dyDescent="0.25"/>
    <row r="136" spans="3:10" x14ac:dyDescent="0.25"/>
    <row r="137" spans="3:10" hidden="1" x14ac:dyDescent="0.25"/>
    <row r="138" spans="3:10" hidden="1" x14ac:dyDescent="0.25"/>
    <row r="139" spans="3:10" hidden="1" x14ac:dyDescent="0.25"/>
    <row r="140" spans="3:10" hidden="1" x14ac:dyDescent="0.25"/>
    <row r="141" spans="3:10" hidden="1" x14ac:dyDescent="0.25"/>
    <row r="142" spans="3:10" hidden="1" x14ac:dyDescent="0.25"/>
    <row r="143" spans="3:10" hidden="1" x14ac:dyDescent="0.25"/>
    <row r="144" spans="3:10"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sheetData>
  <sheetProtection algorithmName="SHA-512" hashValue="EBaJHyEuiVbKYukRS15bnfQyI4HA9NCpmYDRiImZBxGyi1Ja4E8ircOExwOK6HoGrMH0BNdzbhYQ1L4SutiVaQ==" saltValue="o/ibWGsehXy3+mQ0H+gu6w==" spinCount="100000" sheet="1" objects="1" scenarios="1"/>
  <mergeCells count="231">
    <mergeCell ref="C128:F130"/>
    <mergeCell ref="C100:F102"/>
    <mergeCell ref="C96:F99"/>
    <mergeCell ref="C93:F95"/>
    <mergeCell ref="C117:F117"/>
    <mergeCell ref="G117:H117"/>
    <mergeCell ref="I117:J117"/>
    <mergeCell ref="G128:H128"/>
    <mergeCell ref="I128:J128"/>
    <mergeCell ref="G129:H129"/>
    <mergeCell ref="I129:J129"/>
    <mergeCell ref="G130:H130"/>
    <mergeCell ref="I130:J130"/>
    <mergeCell ref="C125:F125"/>
    <mergeCell ref="G125:H125"/>
    <mergeCell ref="I125:J125"/>
    <mergeCell ref="C126:F126"/>
    <mergeCell ref="G126:H126"/>
    <mergeCell ref="I126:J126"/>
    <mergeCell ref="C127:F127"/>
    <mergeCell ref="G127:H127"/>
    <mergeCell ref="C134:F134"/>
    <mergeCell ref="G134:H134"/>
    <mergeCell ref="I134:J134"/>
    <mergeCell ref="C133:F133"/>
    <mergeCell ref="G133:H133"/>
    <mergeCell ref="I133:J133"/>
    <mergeCell ref="C131:F131"/>
    <mergeCell ref="G131:H131"/>
    <mergeCell ref="I131:J131"/>
    <mergeCell ref="C132:J132"/>
    <mergeCell ref="I127:J127"/>
    <mergeCell ref="C123:F123"/>
    <mergeCell ref="G123:H123"/>
    <mergeCell ref="I123:J123"/>
    <mergeCell ref="C122:F122"/>
    <mergeCell ref="G122:H122"/>
    <mergeCell ref="I122:J122"/>
    <mergeCell ref="C116:J116"/>
    <mergeCell ref="C121:J121"/>
    <mergeCell ref="C124:J124"/>
    <mergeCell ref="C119:F119"/>
    <mergeCell ref="G119:H119"/>
    <mergeCell ref="I119:J119"/>
    <mergeCell ref="C120:F120"/>
    <mergeCell ref="G120:H120"/>
    <mergeCell ref="I120:J120"/>
    <mergeCell ref="C118:F118"/>
    <mergeCell ref="G118:H118"/>
    <mergeCell ref="I118:J118"/>
    <mergeCell ref="C113:F113"/>
    <mergeCell ref="G113:H113"/>
    <mergeCell ref="I113:J113"/>
    <mergeCell ref="C114:F114"/>
    <mergeCell ref="G114:H114"/>
    <mergeCell ref="I114:J114"/>
    <mergeCell ref="C115:F115"/>
    <mergeCell ref="G115:H115"/>
    <mergeCell ref="I115:J115"/>
    <mergeCell ref="C111:F111"/>
    <mergeCell ref="G111:H111"/>
    <mergeCell ref="I111:J111"/>
    <mergeCell ref="C112:F112"/>
    <mergeCell ref="G112:H112"/>
    <mergeCell ref="I112:J112"/>
    <mergeCell ref="C109:F109"/>
    <mergeCell ref="G109:H109"/>
    <mergeCell ref="I109:J109"/>
    <mergeCell ref="C110:F110"/>
    <mergeCell ref="G110:H110"/>
    <mergeCell ref="I110:J110"/>
    <mergeCell ref="C108:F108"/>
    <mergeCell ref="G108:H108"/>
    <mergeCell ref="I108:J108"/>
    <mergeCell ref="C104:F104"/>
    <mergeCell ref="G104:H104"/>
    <mergeCell ref="I104:J104"/>
    <mergeCell ref="C105:F105"/>
    <mergeCell ref="G105:H105"/>
    <mergeCell ref="I105:J105"/>
    <mergeCell ref="I102:J102"/>
    <mergeCell ref="G97:H97"/>
    <mergeCell ref="I97:J97"/>
    <mergeCell ref="G98:H98"/>
    <mergeCell ref="I98:J98"/>
    <mergeCell ref="G99:H99"/>
    <mergeCell ref="I99:J99"/>
    <mergeCell ref="C107:F107"/>
    <mergeCell ref="G107:H107"/>
    <mergeCell ref="I107:J107"/>
    <mergeCell ref="C103:J103"/>
    <mergeCell ref="C106:J106"/>
    <mergeCell ref="G90:H90"/>
    <mergeCell ref="I90:J90"/>
    <mergeCell ref="G91:H91"/>
    <mergeCell ref="I91:J91"/>
    <mergeCell ref="C92:F92"/>
    <mergeCell ref="G92:H92"/>
    <mergeCell ref="I92:J92"/>
    <mergeCell ref="G93:H93"/>
    <mergeCell ref="I93:J93"/>
    <mergeCell ref="G94:H94"/>
    <mergeCell ref="I94:J94"/>
    <mergeCell ref="G95:H95"/>
    <mergeCell ref="I95:J95"/>
    <mergeCell ref="G96:H96"/>
    <mergeCell ref="I96:J96"/>
    <mergeCell ref="C90:F90"/>
    <mergeCell ref="C91:F91"/>
    <mergeCell ref="G100:H100"/>
    <mergeCell ref="I100:J100"/>
    <mergeCell ref="G101:H101"/>
    <mergeCell ref="I101:J101"/>
    <mergeCell ref="G102:H102"/>
    <mergeCell ref="G88:H88"/>
    <mergeCell ref="I88:J88"/>
    <mergeCell ref="C87:J87"/>
    <mergeCell ref="C89:J89"/>
    <mergeCell ref="A86:A88"/>
    <mergeCell ref="B86:B88"/>
    <mergeCell ref="C88:F88"/>
    <mergeCell ref="A34:A36"/>
    <mergeCell ref="B34:B36"/>
    <mergeCell ref="C82:F82"/>
    <mergeCell ref="C83:F83"/>
    <mergeCell ref="C84:F84"/>
    <mergeCell ref="C35:H35"/>
    <mergeCell ref="G38:H38"/>
    <mergeCell ref="C47:F47"/>
    <mergeCell ref="C48:F48"/>
    <mergeCell ref="C49:F49"/>
    <mergeCell ref="C50:F50"/>
    <mergeCell ref="C45:F45"/>
    <mergeCell ref="C62:F62"/>
    <mergeCell ref="C63:F63"/>
    <mergeCell ref="C64:F64"/>
    <mergeCell ref="G80:H80"/>
    <mergeCell ref="C72:F72"/>
    <mergeCell ref="C51:F51"/>
    <mergeCell ref="C71:H71"/>
    <mergeCell ref="C81:F81"/>
    <mergeCell ref="G79:H79"/>
    <mergeCell ref="G81:H81"/>
    <mergeCell ref="G82:H82"/>
    <mergeCell ref="G83:H83"/>
    <mergeCell ref="C78:H78"/>
    <mergeCell ref="G84:H84"/>
    <mergeCell ref="C79:F79"/>
    <mergeCell ref="C80:F80"/>
    <mergeCell ref="C73:F73"/>
    <mergeCell ref="G72:H72"/>
    <mergeCell ref="G73:H73"/>
    <mergeCell ref="C74:F74"/>
    <mergeCell ref="G74:H74"/>
    <mergeCell ref="C75:F75"/>
    <mergeCell ref="G75:H75"/>
    <mergeCell ref="C76:F76"/>
    <mergeCell ref="G76:H76"/>
    <mergeCell ref="C77:F77"/>
    <mergeCell ref="G77:H77"/>
    <mergeCell ref="C46:F46"/>
    <mergeCell ref="G39:H39"/>
    <mergeCell ref="G40:H40"/>
    <mergeCell ref="G41:H41"/>
    <mergeCell ref="G42:H42"/>
    <mergeCell ref="G43:H43"/>
    <mergeCell ref="C37:H37"/>
    <mergeCell ref="C41:F41"/>
    <mergeCell ref="C42:F42"/>
    <mergeCell ref="C43:F43"/>
    <mergeCell ref="C44:F44"/>
    <mergeCell ref="G44:H44"/>
    <mergeCell ref="G45:H45"/>
    <mergeCell ref="G46:H46"/>
    <mergeCell ref="C52:F52"/>
    <mergeCell ref="C53:F53"/>
    <mergeCell ref="C54:F54"/>
    <mergeCell ref="C55:F55"/>
    <mergeCell ref="C56:F56"/>
    <mergeCell ref="C57:F57"/>
    <mergeCell ref="C58:F58"/>
    <mergeCell ref="G69:H69"/>
    <mergeCell ref="G62:H62"/>
    <mergeCell ref="G63:H63"/>
    <mergeCell ref="G64:H64"/>
    <mergeCell ref="G65:H65"/>
    <mergeCell ref="G60:H60"/>
    <mergeCell ref="G61:H61"/>
    <mergeCell ref="C59:H59"/>
    <mergeCell ref="G66:H66"/>
    <mergeCell ref="G67:H67"/>
    <mergeCell ref="G68:H68"/>
    <mergeCell ref="C60:F60"/>
    <mergeCell ref="C61:F61"/>
    <mergeCell ref="A1:U2"/>
    <mergeCell ref="C36:F36"/>
    <mergeCell ref="C38:F38"/>
    <mergeCell ref="C39:F39"/>
    <mergeCell ref="C40:F40"/>
    <mergeCell ref="B6:B11"/>
    <mergeCell ref="C27:T27"/>
    <mergeCell ref="B13:B18"/>
    <mergeCell ref="C6:T6"/>
    <mergeCell ref="C13:F13"/>
    <mergeCell ref="C20:T20"/>
    <mergeCell ref="G36:H36"/>
    <mergeCell ref="B27:B32"/>
    <mergeCell ref="E14:F14"/>
    <mergeCell ref="E15:F15"/>
    <mergeCell ref="E16:F16"/>
    <mergeCell ref="E17:F17"/>
    <mergeCell ref="E18:F18"/>
    <mergeCell ref="C70:F70"/>
    <mergeCell ref="C65:F65"/>
    <mergeCell ref="C66:F66"/>
    <mergeCell ref="C67:F67"/>
    <mergeCell ref="C68:F68"/>
    <mergeCell ref="C69:F69"/>
    <mergeCell ref="G56:H56"/>
    <mergeCell ref="G57:H57"/>
    <mergeCell ref="G58:H58"/>
    <mergeCell ref="G70:H70"/>
    <mergeCell ref="G47:H47"/>
    <mergeCell ref="G48:H48"/>
    <mergeCell ref="G49:H49"/>
    <mergeCell ref="G50:H50"/>
    <mergeCell ref="G51:H51"/>
    <mergeCell ref="G52:H52"/>
    <mergeCell ref="G53:H53"/>
    <mergeCell ref="G54:H54"/>
    <mergeCell ref="G55:H55"/>
  </mergeCells>
  <phoneticPr fontId="70" type="noConversion"/>
  <pageMargins left="0.7" right="0.7" top="0.75" bottom="0.75" header="0.3" footer="0.3"/>
  <pageSetup paperSize="9" orientation="portrait" horizontalDpi="300" r:id="rId1"/>
  <headerFooter alignWithMargins="0"/>
  <customProperties>
    <customPr name="SSCSheetTrackingNo"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vt:lpstr>
      <vt:lpstr>OTTV Calculation</vt:lpstr>
      <vt:lpstr>Solid wall information</vt:lpstr>
      <vt:lpstr>U-value calculation</vt:lpstr>
      <vt:lpstr>Glazing information</vt:lpstr>
      <vt:lpstr>Window calculation</vt:lpstr>
      <vt:lpstr>Info-OTTV methodology</vt:lpstr>
      <vt:lpstr>InfoEEBC and LOTUS Requirements</vt:lpstr>
      <vt:lpstr>Database and example values</vt:lpstr>
      <vt:lpstr>Beta Database</vt:lpstr>
      <vt:lpstr>Log</vt:lpstr>
      <vt:lpstr>Absorptivity</vt:lpstr>
      <vt:lpstr>Cities</vt:lpstr>
      <vt:lpstr>orientation</vt:lpstr>
      <vt:lpstr>'InfoEEBC and LOTUS Requirements'!Print_Area</vt:lpstr>
      <vt:lpstr>Select_a</vt:lpstr>
      <vt:lpstr>Select_Material</vt:lpstr>
      <vt:lpstr>Select_type_of_window</vt:lpstr>
      <vt:lpstr>Wood__smooth</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Xavier</cp:lastModifiedBy>
  <cp:lastPrinted>2011-12-05T09:28:11Z</cp:lastPrinted>
  <dcterms:created xsi:type="dcterms:W3CDTF">2011-04-21T04:35:46Z</dcterms:created>
  <dcterms:modified xsi:type="dcterms:W3CDTF">2019-03-28T03:30:57Z</dcterms:modified>
</cp:coreProperties>
</file>